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iangwang/Dropbox/Bridge5Asia/B5A/AMSS/project managemnet/Software/QA/Scripts/重构/"/>
    </mc:Choice>
  </mc:AlternateContent>
  <xr:revisionPtr revIDLastSave="0" documentId="8_{ABB5B3B1-E405-1043-91D2-9FC87544A068}" xr6:coauthVersionLast="45" xr6:coauthVersionMax="45" xr10:uidLastSave="{00000000-0000-0000-0000-000000000000}"/>
  <bookViews>
    <workbookView xWindow="140" yWindow="0" windowWidth="28600" windowHeight="17920" tabRatio="684" activeTab="7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发展纲要报告" sheetId="28" r:id="rId9"/>
    <sheet name="利润表公式说明" sheetId="23" r:id="rId10"/>
  </sheets>
  <externalReferences>
    <externalReference r:id="rId11"/>
    <externalReference r:id="rId12"/>
    <externalReference r:id="rId13"/>
    <externalReference r:id="rId14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H5" i="25" l="1"/>
  <c r="CI5" i="25"/>
  <c r="CJ5" i="25"/>
  <c r="CK5" i="25"/>
  <c r="CL5" i="25"/>
  <c r="CM5" i="25"/>
  <c r="CN5" i="25"/>
  <c r="CO5" i="25"/>
  <c r="CP5" i="25"/>
  <c r="BU6" i="25"/>
  <c r="BV6" i="25"/>
  <c r="BW6" i="25"/>
  <c r="BX6" i="25"/>
  <c r="BY6" i="25"/>
  <c r="BZ6" i="25"/>
  <c r="CA6" i="25"/>
  <c r="CB6" i="25"/>
  <c r="CC6" i="25"/>
  <c r="CD6" i="25"/>
  <c r="CE6" i="25"/>
  <c r="CF6" i="25"/>
  <c r="CG6" i="25"/>
  <c r="CH6" i="25"/>
  <c r="CI6" i="25"/>
  <c r="CI4" i="25" s="1"/>
  <c r="CJ6" i="25"/>
  <c r="CJ4" i="25" s="1"/>
  <c r="CK6" i="25"/>
  <c r="CL6" i="25"/>
  <c r="CM6" i="25"/>
  <c r="CM4" i="25" s="1"/>
  <c r="CN6" i="25"/>
  <c r="CN4" i="25" s="1"/>
  <c r="CO6" i="25"/>
  <c r="CP6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X7" i="25"/>
  <c r="AY7" i="25"/>
  <c r="AZ7" i="25"/>
  <c r="BA7" i="25"/>
  <c r="BB7" i="25"/>
  <c r="BC7" i="25"/>
  <c r="BD7" i="25"/>
  <c r="BE7" i="25"/>
  <c r="BF7" i="25"/>
  <c r="BG7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AP13" i="25"/>
  <c r="AQ13" i="25"/>
  <c r="AR13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AP14" i="25"/>
  <c r="AQ14" i="25"/>
  <c r="AR14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AP15" i="25"/>
  <c r="AQ15" i="25"/>
  <c r="AR15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AO17" i="25"/>
  <c r="AP17" i="25"/>
  <c r="AQ17" i="25"/>
  <c r="AR17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AO18" i="25"/>
  <c r="AP18" i="25"/>
  <c r="AQ18" i="25"/>
  <c r="AR18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AP19" i="25"/>
  <c r="AQ19" i="25"/>
  <c r="AR19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AP20" i="25"/>
  <c r="AQ20" i="25"/>
  <c r="AR20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AP21" i="25"/>
  <c r="AQ21" i="25"/>
  <c r="AR21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AU22" i="25"/>
  <c r="AV22" i="25"/>
  <c r="AW22" i="25"/>
  <c r="AX22" i="25"/>
  <c r="AY22" i="25"/>
  <c r="AZ22" i="25"/>
  <c r="BA22" i="25"/>
  <c r="BB22" i="25"/>
  <c r="BC22" i="25"/>
  <c r="BD22" i="25"/>
  <c r="BE22" i="25"/>
  <c r="BF22" i="25"/>
  <c r="BG22" i="25"/>
  <c r="BH22" i="25"/>
  <c r="BI22" i="25"/>
  <c r="BJ22" i="25"/>
  <c r="BK22" i="25"/>
  <c r="BL22" i="25"/>
  <c r="BM22" i="25"/>
  <c r="BN22" i="25"/>
  <c r="BO22" i="25"/>
  <c r="BP22" i="25"/>
  <c r="BQ22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AP24" i="25"/>
  <c r="AQ24" i="25"/>
  <c r="AR24" i="25"/>
  <c r="AS24" i="25"/>
  <c r="AT24" i="25"/>
  <c r="AU24" i="25"/>
  <c r="AV24" i="25"/>
  <c r="AW24" i="25"/>
  <c r="AX24" i="25"/>
  <c r="AY24" i="25"/>
  <c r="AZ24" i="25"/>
  <c r="BA24" i="25"/>
  <c r="BB24" i="25"/>
  <c r="BC24" i="25"/>
  <c r="BD24" i="25"/>
  <c r="BE24" i="25"/>
  <c r="BF24" i="25"/>
  <c r="BG24" i="25"/>
  <c r="BH24" i="25"/>
  <c r="BI24" i="25"/>
  <c r="BJ24" i="25"/>
  <c r="BK24" i="25"/>
  <c r="BL24" i="25"/>
  <c r="BM24" i="25"/>
  <c r="BN24" i="25"/>
  <c r="BO24" i="25"/>
  <c r="BP24" i="25"/>
  <c r="BQ24" i="25"/>
  <c r="BR24" i="25"/>
  <c r="BS24" i="25"/>
  <c r="BT24" i="25"/>
  <c r="BU24" i="25"/>
  <c r="BV24" i="25"/>
  <c r="BW24" i="25"/>
  <c r="BX24" i="25"/>
  <c r="BY24" i="25"/>
  <c r="BZ24" i="25"/>
  <c r="CA24" i="25"/>
  <c r="CB24" i="25"/>
  <c r="CC24" i="25"/>
  <c r="CD24" i="25"/>
  <c r="CE24" i="25"/>
  <c r="CF24" i="25"/>
  <c r="CG24" i="25"/>
  <c r="CH24" i="25"/>
  <c r="CI24" i="25"/>
  <c r="CJ24" i="25"/>
  <c r="CK24" i="25"/>
  <c r="CL24" i="25"/>
  <c r="CM24" i="25"/>
  <c r="CN24" i="25"/>
  <c r="CO24" i="25"/>
  <c r="CP24" i="25"/>
  <c r="CG25" i="25"/>
  <c r="CH25" i="25"/>
  <c r="CI25" i="25"/>
  <c r="CJ25" i="25"/>
  <c r="CK25" i="25"/>
  <c r="CL25" i="25"/>
  <c r="CM25" i="25"/>
  <c r="CN25" i="25"/>
  <c r="CO25" i="25"/>
  <c r="CP25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AI26" i="25"/>
  <c r="AJ26" i="25"/>
  <c r="AK26" i="25"/>
  <c r="AL26" i="25"/>
  <c r="AM26" i="25"/>
  <c r="AN26" i="25"/>
  <c r="AO26" i="25"/>
  <c r="AP26" i="25"/>
  <c r="AQ26" i="25"/>
  <c r="AR26" i="25"/>
  <c r="AS26" i="25"/>
  <c r="AT26" i="25"/>
  <c r="AU26" i="25"/>
  <c r="AV26" i="25"/>
  <c r="AW26" i="25"/>
  <c r="AX26" i="25"/>
  <c r="AY26" i="25"/>
  <c r="AZ26" i="25"/>
  <c r="BA26" i="25"/>
  <c r="BC26" i="25"/>
  <c r="BD26" i="25"/>
  <c r="BE26" i="25"/>
  <c r="BF26" i="25"/>
  <c r="BG26" i="25"/>
  <c r="BH26" i="25"/>
  <c r="BI26" i="25"/>
  <c r="BJ26" i="25"/>
  <c r="BK26" i="25"/>
  <c r="BL26" i="25"/>
  <c r="BM26" i="25"/>
  <c r="BN26" i="25"/>
  <c r="BO26" i="25"/>
  <c r="BP26" i="25"/>
  <c r="BQ26" i="25"/>
  <c r="BR26" i="25"/>
  <c r="BS26" i="25"/>
  <c r="BT26" i="25"/>
  <c r="BU26" i="25"/>
  <c r="BV26" i="25"/>
  <c r="BW26" i="25"/>
  <c r="BX26" i="25"/>
  <c r="BY26" i="25"/>
  <c r="BZ26" i="25"/>
  <c r="CA26" i="25"/>
  <c r="CB26" i="25"/>
  <c r="CC26" i="25"/>
  <c r="CD26" i="25"/>
  <c r="CE26" i="25"/>
  <c r="CF26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G28" i="25"/>
  <c r="CH28" i="25"/>
  <c r="CI28" i="25"/>
  <c r="CJ28" i="25"/>
  <c r="CK28" i="25"/>
  <c r="CL28" i="25"/>
  <c r="CM28" i="25"/>
  <c r="CN28" i="25"/>
  <c r="CO28" i="25"/>
  <c r="CP28" i="25"/>
  <c r="CH29" i="25"/>
  <c r="CI29" i="25"/>
  <c r="CJ29" i="25"/>
  <c r="CK29" i="25"/>
  <c r="CL29" i="25"/>
  <c r="CM29" i="25"/>
  <c r="CN29" i="25"/>
  <c r="CO29" i="25"/>
  <c r="CP29" i="25"/>
  <c r="CN30" i="25"/>
  <c r="CO30" i="25"/>
  <c r="CP30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D26" i="25"/>
  <c r="D24" i="25"/>
  <c r="D21" i="25"/>
  <c r="D12" i="25"/>
  <c r="D13" i="25"/>
  <c r="D14" i="25"/>
  <c r="D15" i="25"/>
  <c r="D16" i="25"/>
  <c r="D17" i="25"/>
  <c r="D18" i="25"/>
  <c r="D19" i="25"/>
  <c r="D20" i="25"/>
  <c r="D11" i="25"/>
  <c r="D10" i="25"/>
  <c r="D7" i="25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BS4" i="24"/>
  <c r="BT4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BS7" i="24"/>
  <c r="BT7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BS10" i="24"/>
  <c r="BT10" i="24"/>
  <c r="BR11" i="24"/>
  <c r="BS11" i="24"/>
  <c r="BT11" i="24"/>
  <c r="BR12" i="24"/>
  <c r="BS12" i="24"/>
  <c r="BT12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BS13" i="24"/>
  <c r="BT13" i="24"/>
  <c r="BT14" i="24" s="1"/>
  <c r="BR14" i="24"/>
  <c r="BS14" i="24"/>
  <c r="E23" i="24"/>
  <c r="M23" i="24"/>
  <c r="R23" i="24"/>
  <c r="V23" i="24"/>
  <c r="AH23" i="24"/>
  <c r="AL23" i="24"/>
  <c r="AX23" i="24"/>
  <c r="BB23" i="24"/>
  <c r="BN23" i="24"/>
  <c r="BR23" i="24"/>
  <c r="E24" i="24"/>
  <c r="F24" i="24"/>
  <c r="G24" i="24"/>
  <c r="H24" i="24"/>
  <c r="I24" i="24"/>
  <c r="I23" i="24" s="1"/>
  <c r="J24" i="24"/>
  <c r="K24" i="24"/>
  <c r="L24" i="24"/>
  <c r="M24" i="24"/>
  <c r="N24" i="24"/>
  <c r="O24" i="24"/>
  <c r="P24" i="24"/>
  <c r="P23" i="24" s="1"/>
  <c r="P38" i="24" s="1"/>
  <c r="Q24" i="24"/>
  <c r="Q23" i="24" s="1"/>
  <c r="R24" i="24"/>
  <c r="S24" i="24"/>
  <c r="S23" i="24" s="1"/>
  <c r="T24" i="24"/>
  <c r="T23" i="24" s="1"/>
  <c r="T38" i="24" s="1"/>
  <c r="U24" i="24"/>
  <c r="U23" i="24" s="1"/>
  <c r="V24" i="24"/>
  <c r="W24" i="24"/>
  <c r="W23" i="24" s="1"/>
  <c r="X24" i="24"/>
  <c r="X23" i="24" s="1"/>
  <c r="X38" i="24" s="1"/>
  <c r="Y24" i="24"/>
  <c r="Y23" i="24" s="1"/>
  <c r="Z24" i="24"/>
  <c r="AA24" i="24"/>
  <c r="AA23" i="24" s="1"/>
  <c r="AB24" i="24"/>
  <c r="AB23" i="24" s="1"/>
  <c r="AB38" i="24" s="1"/>
  <c r="AC24" i="24"/>
  <c r="AC23" i="24" s="1"/>
  <c r="AD24" i="24"/>
  <c r="AD23" i="24" s="1"/>
  <c r="AE24" i="24"/>
  <c r="AE23" i="24" s="1"/>
  <c r="AF24" i="24"/>
  <c r="AF23" i="24" s="1"/>
  <c r="AF38" i="24" s="1"/>
  <c r="AG24" i="24"/>
  <c r="AG23" i="24" s="1"/>
  <c r="AH24" i="24"/>
  <c r="AI24" i="24"/>
  <c r="AI23" i="24" s="1"/>
  <c r="AJ24" i="24"/>
  <c r="AJ23" i="24" s="1"/>
  <c r="AJ38" i="24" s="1"/>
  <c r="AK24" i="24"/>
  <c r="AK23" i="24" s="1"/>
  <c r="AL24" i="24"/>
  <c r="AM24" i="24"/>
  <c r="AM23" i="24" s="1"/>
  <c r="AN24" i="24"/>
  <c r="AN23" i="24" s="1"/>
  <c r="AN38" i="24" s="1"/>
  <c r="AO24" i="24"/>
  <c r="AO23" i="24" s="1"/>
  <c r="AP24" i="24"/>
  <c r="AP23" i="24" s="1"/>
  <c r="AQ24" i="24"/>
  <c r="AQ23" i="24" s="1"/>
  <c r="AR24" i="24"/>
  <c r="AR23" i="24" s="1"/>
  <c r="AR38" i="24" s="1"/>
  <c r="AS24" i="24"/>
  <c r="AS23" i="24" s="1"/>
  <c r="AT24" i="24"/>
  <c r="AT23" i="24" s="1"/>
  <c r="AU24" i="24"/>
  <c r="AU23" i="24" s="1"/>
  <c r="AV24" i="24"/>
  <c r="AV23" i="24" s="1"/>
  <c r="AV38" i="24" s="1"/>
  <c r="AW24" i="24"/>
  <c r="AW23" i="24" s="1"/>
  <c r="AX24" i="24"/>
  <c r="AY24" i="24"/>
  <c r="AY23" i="24" s="1"/>
  <c r="AZ24" i="24"/>
  <c r="AZ23" i="24" s="1"/>
  <c r="AZ38" i="24" s="1"/>
  <c r="BA24" i="24"/>
  <c r="BA23" i="24" s="1"/>
  <c r="BB24" i="24"/>
  <c r="BC24" i="24"/>
  <c r="BC23" i="24" s="1"/>
  <c r="BD24" i="24"/>
  <c r="BD23" i="24" s="1"/>
  <c r="BD38" i="24" s="1"/>
  <c r="BE24" i="24"/>
  <c r="BE23" i="24" s="1"/>
  <c r="BF24" i="24"/>
  <c r="BF23" i="24" s="1"/>
  <c r="BG24" i="24"/>
  <c r="BG23" i="24" s="1"/>
  <c r="BH24" i="24"/>
  <c r="BH23" i="24" s="1"/>
  <c r="BH38" i="24" s="1"/>
  <c r="BI24" i="24"/>
  <c r="BI23" i="24" s="1"/>
  <c r="BJ24" i="24"/>
  <c r="BJ23" i="24" s="1"/>
  <c r="BK24" i="24"/>
  <c r="BK23" i="24" s="1"/>
  <c r="BL24" i="24"/>
  <c r="BL23" i="24" s="1"/>
  <c r="BL38" i="24" s="1"/>
  <c r="BM24" i="24"/>
  <c r="BM23" i="24" s="1"/>
  <c r="BN24" i="24"/>
  <c r="BO24" i="24"/>
  <c r="BO23" i="24" s="1"/>
  <c r="BP24" i="24"/>
  <c r="BP23" i="24" s="1"/>
  <c r="BP38" i="24" s="1"/>
  <c r="BQ24" i="24"/>
  <c r="BQ23" i="24" s="1"/>
  <c r="BR24" i="24"/>
  <c r="BS24" i="24"/>
  <c r="BS23" i="24" s="1"/>
  <c r="BT24" i="24"/>
  <c r="BT23" i="24" s="1"/>
  <c r="BT38" i="24" s="1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Z23" i="24" s="1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AP25" i="24"/>
  <c r="AQ25" i="24"/>
  <c r="AR25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AD26" i="24"/>
  <c r="AE26" i="24"/>
  <c r="AF26" i="24"/>
  <c r="AG26" i="24"/>
  <c r="AH26" i="24"/>
  <c r="AI26" i="24"/>
  <c r="AJ26" i="24"/>
  <c r="AK26" i="24"/>
  <c r="AL26" i="24"/>
  <c r="AM26" i="24"/>
  <c r="AN26" i="24"/>
  <c r="AO26" i="24"/>
  <c r="AP26" i="24"/>
  <c r="AQ26" i="24"/>
  <c r="AR26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E28" i="24"/>
  <c r="E27" i="24" s="1"/>
  <c r="F28" i="24"/>
  <c r="F27" i="24" s="1"/>
  <c r="G28" i="24"/>
  <c r="G27" i="24" s="1"/>
  <c r="H28" i="24"/>
  <c r="H27" i="24" s="1"/>
  <c r="I28" i="24"/>
  <c r="I27" i="24" s="1"/>
  <c r="J28" i="24"/>
  <c r="J27" i="24" s="1"/>
  <c r="K28" i="24"/>
  <c r="K27" i="24" s="1"/>
  <c r="L28" i="24"/>
  <c r="L27" i="24" s="1"/>
  <c r="M28" i="24"/>
  <c r="M27" i="24" s="1"/>
  <c r="N28" i="24"/>
  <c r="N27" i="24" s="1"/>
  <c r="O28" i="24"/>
  <c r="O27" i="24" s="1"/>
  <c r="P28" i="24"/>
  <c r="P27" i="24" s="1"/>
  <c r="Q28" i="24"/>
  <c r="Q27" i="24" s="1"/>
  <c r="R28" i="24"/>
  <c r="S28" i="24"/>
  <c r="S27" i="24" s="1"/>
  <c r="T28" i="24"/>
  <c r="T27" i="24" s="1"/>
  <c r="U28" i="24"/>
  <c r="U27" i="24" s="1"/>
  <c r="V28" i="24"/>
  <c r="V27" i="24" s="1"/>
  <c r="W28" i="24"/>
  <c r="W27" i="24" s="1"/>
  <c r="X28" i="24"/>
  <c r="X27" i="24" s="1"/>
  <c r="Y28" i="24"/>
  <c r="Y27" i="24" s="1"/>
  <c r="Z28" i="24"/>
  <c r="Z27" i="24" s="1"/>
  <c r="AA28" i="24"/>
  <c r="AA27" i="24" s="1"/>
  <c r="AB28" i="24"/>
  <c r="AB27" i="24" s="1"/>
  <c r="AC28" i="24"/>
  <c r="AC27" i="24" s="1"/>
  <c r="AD28" i="24"/>
  <c r="AD27" i="24" s="1"/>
  <c r="AE28" i="24"/>
  <c r="AE27" i="24" s="1"/>
  <c r="AF28" i="24"/>
  <c r="AF27" i="24" s="1"/>
  <c r="AG28" i="24"/>
  <c r="AG27" i="24" s="1"/>
  <c r="AH28" i="24"/>
  <c r="AI28" i="24"/>
  <c r="AI27" i="24" s="1"/>
  <c r="AJ28" i="24"/>
  <c r="AJ27" i="24" s="1"/>
  <c r="AK28" i="24"/>
  <c r="AK27" i="24" s="1"/>
  <c r="AL28" i="24"/>
  <c r="AL27" i="24" s="1"/>
  <c r="AM28" i="24"/>
  <c r="AM27" i="24" s="1"/>
  <c r="AN28" i="24"/>
  <c r="AN27" i="24" s="1"/>
  <c r="AO28" i="24"/>
  <c r="AO27" i="24" s="1"/>
  <c r="AP28" i="24"/>
  <c r="AP27" i="24" s="1"/>
  <c r="AQ28" i="24"/>
  <c r="AQ27" i="24" s="1"/>
  <c r="AR28" i="24"/>
  <c r="AR27" i="24" s="1"/>
  <c r="AS28" i="24"/>
  <c r="AS27" i="24" s="1"/>
  <c r="AT28" i="24"/>
  <c r="AT27" i="24" s="1"/>
  <c r="AU28" i="24"/>
  <c r="AU27" i="24" s="1"/>
  <c r="AV28" i="24"/>
  <c r="AV27" i="24" s="1"/>
  <c r="AW28" i="24"/>
  <c r="AW27" i="24" s="1"/>
  <c r="AX28" i="24"/>
  <c r="AY28" i="24"/>
  <c r="AY27" i="24" s="1"/>
  <c r="AZ28" i="24"/>
  <c r="AZ27" i="24" s="1"/>
  <c r="BA28" i="24"/>
  <c r="BA27" i="24" s="1"/>
  <c r="BB28" i="24"/>
  <c r="BB27" i="24" s="1"/>
  <c r="BC28" i="24"/>
  <c r="BC27" i="24" s="1"/>
  <c r="BD28" i="24"/>
  <c r="BD27" i="24" s="1"/>
  <c r="BE28" i="24"/>
  <c r="BE27" i="24" s="1"/>
  <c r="BF28" i="24"/>
  <c r="BF27" i="24" s="1"/>
  <c r="BG28" i="24"/>
  <c r="BG27" i="24" s="1"/>
  <c r="BH28" i="24"/>
  <c r="BH27" i="24" s="1"/>
  <c r="BI28" i="24"/>
  <c r="BI27" i="24" s="1"/>
  <c r="BJ28" i="24"/>
  <c r="BJ27" i="24" s="1"/>
  <c r="BK28" i="24"/>
  <c r="BK27" i="24" s="1"/>
  <c r="BL28" i="24"/>
  <c r="BL27" i="24" s="1"/>
  <c r="BM28" i="24"/>
  <c r="BM27" i="24" s="1"/>
  <c r="BN28" i="24"/>
  <c r="BO28" i="24"/>
  <c r="BO27" i="24" s="1"/>
  <c r="BP28" i="24"/>
  <c r="BP27" i="24" s="1"/>
  <c r="BQ28" i="24"/>
  <c r="BQ27" i="24" s="1"/>
  <c r="BR28" i="24"/>
  <c r="BR27" i="24" s="1"/>
  <c r="BS28" i="24"/>
  <c r="BS27" i="24" s="1"/>
  <c r="BT28" i="24"/>
  <c r="BT27" i="24" s="1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AP29" i="24"/>
  <c r="AQ29" i="24"/>
  <c r="AR29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F30" i="24"/>
  <c r="AG30" i="24"/>
  <c r="AH30" i="24"/>
  <c r="AI30" i="24"/>
  <c r="AJ30" i="24"/>
  <c r="AK30" i="24"/>
  <c r="AL30" i="24"/>
  <c r="AM30" i="24"/>
  <c r="AN30" i="24"/>
  <c r="AO30" i="24"/>
  <c r="AP30" i="24"/>
  <c r="AQ30" i="24"/>
  <c r="AR30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R27" i="24" s="1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F31" i="24"/>
  <c r="AG31" i="24"/>
  <c r="AH31" i="24"/>
  <c r="AH27" i="24" s="1"/>
  <c r="AI31" i="24"/>
  <c r="AJ31" i="24"/>
  <c r="AK31" i="24"/>
  <c r="AL31" i="24"/>
  <c r="AM31" i="24"/>
  <c r="AN31" i="24"/>
  <c r="AO31" i="24"/>
  <c r="AP31" i="24"/>
  <c r="AQ31" i="24"/>
  <c r="AR31" i="24"/>
  <c r="AS31" i="24"/>
  <c r="AT31" i="24"/>
  <c r="AU31" i="24"/>
  <c r="AV31" i="24"/>
  <c r="AW31" i="24"/>
  <c r="AX31" i="24"/>
  <c r="AX27" i="24" s="1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N27" i="24" s="1"/>
  <c r="BO31" i="24"/>
  <c r="BP31" i="24"/>
  <c r="BQ31" i="24"/>
  <c r="BR31" i="24"/>
  <c r="BS31" i="24"/>
  <c r="BT31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AP32" i="24"/>
  <c r="AQ32" i="24"/>
  <c r="AR32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AP33" i="24"/>
  <c r="AQ33" i="24"/>
  <c r="AR33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AP35" i="24"/>
  <c r="AQ35" i="24"/>
  <c r="AR35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AP36" i="24"/>
  <c r="AQ36" i="24"/>
  <c r="AR36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F37" i="24"/>
  <c r="AG37" i="24"/>
  <c r="AH37" i="24"/>
  <c r="AI37" i="24"/>
  <c r="AJ37" i="24"/>
  <c r="AK37" i="24"/>
  <c r="AL37" i="24"/>
  <c r="AM37" i="24"/>
  <c r="AN37" i="24"/>
  <c r="AO37" i="24"/>
  <c r="AP37" i="24"/>
  <c r="AQ37" i="24"/>
  <c r="AR37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X44" i="24"/>
  <c r="Y44" i="24"/>
  <c r="Z44" i="24"/>
  <c r="AA44" i="24"/>
  <c r="AB44" i="24"/>
  <c r="AC44" i="24"/>
  <c r="AD44" i="24"/>
  <c r="AE44" i="24"/>
  <c r="AF44" i="24"/>
  <c r="AG44" i="24"/>
  <c r="AH44" i="24"/>
  <c r="AI44" i="24"/>
  <c r="AJ44" i="24"/>
  <c r="AK44" i="24"/>
  <c r="AL44" i="24"/>
  <c r="AM44" i="24"/>
  <c r="AN44" i="24"/>
  <c r="AO44" i="24"/>
  <c r="AP44" i="24"/>
  <c r="AQ44" i="24"/>
  <c r="AR44" i="24"/>
  <c r="AS44" i="24"/>
  <c r="AT44" i="24"/>
  <c r="AU44" i="24"/>
  <c r="AV44" i="24"/>
  <c r="AW44" i="24"/>
  <c r="AX44" i="24"/>
  <c r="AY44" i="24"/>
  <c r="AZ44" i="24"/>
  <c r="BA44" i="24"/>
  <c r="BB44" i="24"/>
  <c r="BC44" i="24"/>
  <c r="BD44" i="24"/>
  <c r="BE44" i="24"/>
  <c r="BF44" i="24"/>
  <c r="BG44" i="24"/>
  <c r="BH44" i="24"/>
  <c r="BI44" i="24"/>
  <c r="BJ44" i="24"/>
  <c r="BK44" i="24"/>
  <c r="BL44" i="24"/>
  <c r="BM44" i="24"/>
  <c r="BN44" i="24"/>
  <c r="BO44" i="24"/>
  <c r="BP44" i="24"/>
  <c r="BQ44" i="24"/>
  <c r="BR44" i="24"/>
  <c r="BS44" i="24"/>
  <c r="BT44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AP45" i="24"/>
  <c r="AQ45" i="24"/>
  <c r="AR45" i="24"/>
  <c r="AS45" i="24"/>
  <c r="AT45" i="24"/>
  <c r="AU45" i="24"/>
  <c r="AV45" i="24"/>
  <c r="AW45" i="24"/>
  <c r="AX45" i="24"/>
  <c r="AY45" i="24"/>
  <c r="AZ45" i="24"/>
  <c r="BA45" i="24"/>
  <c r="BB45" i="24"/>
  <c r="BC45" i="24"/>
  <c r="BD45" i="24"/>
  <c r="BE45" i="24"/>
  <c r="BF45" i="24"/>
  <c r="BG45" i="24"/>
  <c r="BH45" i="24"/>
  <c r="BI45" i="24"/>
  <c r="BJ45" i="24"/>
  <c r="BK45" i="24"/>
  <c r="BL45" i="24"/>
  <c r="BM45" i="24"/>
  <c r="BN45" i="24"/>
  <c r="BO45" i="24"/>
  <c r="BP45" i="24"/>
  <c r="BQ45" i="24"/>
  <c r="BR45" i="24"/>
  <c r="BS45" i="24"/>
  <c r="BT45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AP47" i="24"/>
  <c r="AQ47" i="24"/>
  <c r="AR4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48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F48" i="24"/>
  <c r="AG48" i="24"/>
  <c r="AH48" i="24"/>
  <c r="AI48" i="24"/>
  <c r="AJ48" i="24"/>
  <c r="AK48" i="24"/>
  <c r="AL48" i="24"/>
  <c r="AM48" i="24"/>
  <c r="AN48" i="24"/>
  <c r="AO48" i="24"/>
  <c r="AP48" i="24"/>
  <c r="AQ48" i="24"/>
  <c r="AR48" i="24"/>
  <c r="AS48" i="24"/>
  <c r="AT48" i="24"/>
  <c r="AU48" i="24"/>
  <c r="AV48" i="24"/>
  <c r="AW48" i="24"/>
  <c r="AX48" i="24"/>
  <c r="AY48" i="24"/>
  <c r="AZ48" i="24"/>
  <c r="BA48" i="24"/>
  <c r="BB48" i="24"/>
  <c r="BC48" i="24"/>
  <c r="BD48" i="24"/>
  <c r="BE48" i="24"/>
  <c r="BF48" i="24"/>
  <c r="BG48" i="24"/>
  <c r="BH48" i="24"/>
  <c r="BI48" i="24"/>
  <c r="BJ48" i="24"/>
  <c r="BK48" i="24"/>
  <c r="BL48" i="24"/>
  <c r="BM48" i="24"/>
  <c r="BN48" i="24"/>
  <c r="BO48" i="24"/>
  <c r="BP48" i="24"/>
  <c r="BQ48" i="24"/>
  <c r="BR48" i="24"/>
  <c r="BS48" i="24"/>
  <c r="BT48" i="24"/>
  <c r="D48" i="24"/>
  <c r="D47" i="24"/>
  <c r="D29" i="24"/>
  <c r="D30" i="24"/>
  <c r="D31" i="24"/>
  <c r="D32" i="24"/>
  <c r="D33" i="24"/>
  <c r="D34" i="24"/>
  <c r="D35" i="24"/>
  <c r="D36" i="24"/>
  <c r="D37" i="24"/>
  <c r="D28" i="24"/>
  <c r="D25" i="24"/>
  <c r="D26" i="24"/>
  <c r="D24" i="24"/>
  <c r="D13" i="24"/>
  <c r="D7" i="24"/>
  <c r="E2" i="30"/>
  <c r="F2" i="30"/>
  <c r="H2" i="30"/>
  <c r="H9" i="30" s="1"/>
  <c r="I2" i="30"/>
  <c r="J2" i="30"/>
  <c r="K2" i="30"/>
  <c r="K9" i="30" s="1"/>
  <c r="L2" i="30"/>
  <c r="L9" i="30" s="1"/>
  <c r="M2" i="30"/>
  <c r="N2" i="30"/>
  <c r="O2" i="30"/>
  <c r="O9" i="30" s="1"/>
  <c r="P2" i="30"/>
  <c r="P9" i="30" s="1"/>
  <c r="Q2" i="30"/>
  <c r="R2" i="30"/>
  <c r="S2" i="30"/>
  <c r="S9" i="30" s="1"/>
  <c r="T2" i="30"/>
  <c r="T9" i="30" s="1"/>
  <c r="U2" i="30"/>
  <c r="V2" i="30"/>
  <c r="W2" i="30"/>
  <c r="W9" i="30" s="1"/>
  <c r="X2" i="30"/>
  <c r="X9" i="30" s="1"/>
  <c r="Y2" i="30"/>
  <c r="Z2" i="30"/>
  <c r="AA2" i="30"/>
  <c r="AA9" i="30" s="1"/>
  <c r="AB2" i="30"/>
  <c r="AB9" i="30" s="1"/>
  <c r="AC2" i="30"/>
  <c r="AD2" i="30"/>
  <c r="AE2" i="30"/>
  <c r="AE9" i="30" s="1"/>
  <c r="AF2" i="30"/>
  <c r="AF9" i="30" s="1"/>
  <c r="AG2" i="30"/>
  <c r="AH2" i="30"/>
  <c r="AI2" i="30"/>
  <c r="AI9" i="30" s="1"/>
  <c r="AJ2" i="30"/>
  <c r="AJ9" i="30" s="1"/>
  <c r="AK2" i="30"/>
  <c r="AL2" i="30"/>
  <c r="AM2" i="30"/>
  <c r="AM9" i="30" s="1"/>
  <c r="AN2" i="30"/>
  <c r="AN9" i="30" s="1"/>
  <c r="AO2" i="30"/>
  <c r="AP2" i="30"/>
  <c r="AQ2" i="30"/>
  <c r="AQ9" i="30" s="1"/>
  <c r="AR2" i="30"/>
  <c r="AR9" i="30" s="1"/>
  <c r="AS2" i="30"/>
  <c r="AT2" i="30"/>
  <c r="AU2" i="30"/>
  <c r="AU9" i="30" s="1"/>
  <c r="AV2" i="30"/>
  <c r="AV9" i="30" s="1"/>
  <c r="AW2" i="30"/>
  <c r="AX2" i="30"/>
  <c r="AY2" i="30"/>
  <c r="AY9" i="30" s="1"/>
  <c r="AZ2" i="30"/>
  <c r="AZ9" i="30" s="1"/>
  <c r="BA2" i="30"/>
  <c r="BB2" i="30"/>
  <c r="BC2" i="30"/>
  <c r="BC9" i="30" s="1"/>
  <c r="BD2" i="30"/>
  <c r="BD9" i="30" s="1"/>
  <c r="BE2" i="30"/>
  <c r="BF2" i="30"/>
  <c r="BG2" i="30"/>
  <c r="BG9" i="30" s="1"/>
  <c r="E9" i="30"/>
  <c r="F9" i="30"/>
  <c r="I9" i="30"/>
  <c r="J9" i="30"/>
  <c r="M9" i="30"/>
  <c r="N9" i="30"/>
  <c r="Q9" i="30"/>
  <c r="R9" i="30"/>
  <c r="U9" i="30"/>
  <c r="V9" i="30"/>
  <c r="Y9" i="30"/>
  <c r="Z9" i="30"/>
  <c r="AC9" i="30"/>
  <c r="AD9" i="30"/>
  <c r="AG9" i="30"/>
  <c r="AH9" i="30"/>
  <c r="AK9" i="30"/>
  <c r="AL9" i="30"/>
  <c r="AO9" i="30"/>
  <c r="AP9" i="30"/>
  <c r="AS9" i="30"/>
  <c r="AT9" i="30"/>
  <c r="AW9" i="30"/>
  <c r="AX9" i="30"/>
  <c r="BA9" i="30"/>
  <c r="BB9" i="30"/>
  <c r="BE9" i="30"/>
  <c r="BF9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E16" i="30"/>
  <c r="F16" i="30"/>
  <c r="G16" i="30"/>
  <c r="C16" i="30" s="1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E16" i="30"/>
  <c r="BF16" i="30"/>
  <c r="BG16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E18" i="30"/>
  <c r="BF18" i="30"/>
  <c r="BG18" i="30"/>
  <c r="E19" i="30"/>
  <c r="F19" i="30"/>
  <c r="C19" i="30" s="1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BE19" i="30"/>
  <c r="BF19" i="30"/>
  <c r="BG19" i="30"/>
  <c r="D19" i="30"/>
  <c r="D18" i="30"/>
  <c r="D16" i="30"/>
  <c r="D15" i="30"/>
  <c r="D14" i="30"/>
  <c r="D12" i="30"/>
  <c r="D9" i="30"/>
  <c r="D2" i="30"/>
  <c r="C26" i="30"/>
  <c r="CK218" i="29"/>
  <c r="CK216" i="29"/>
  <c r="CH216" i="29"/>
  <c r="CK215" i="29"/>
  <c r="CJ215" i="29"/>
  <c r="CG194" i="29"/>
  <c r="CJ193" i="29"/>
  <c r="CJ194" i="29" s="1"/>
  <c r="CI193" i="29"/>
  <c r="CI194" i="29" s="1"/>
  <c r="CH193" i="29"/>
  <c r="CH194" i="29" s="1"/>
  <c r="CH218" i="29" s="1"/>
  <c r="CG193" i="29"/>
  <c r="CJ192" i="29"/>
  <c r="CJ198" i="29" s="1"/>
  <c r="CI192" i="29"/>
  <c r="CH192" i="29"/>
  <c r="CH215" i="29" s="1"/>
  <c r="CG192" i="29"/>
  <c r="CG198" i="29" s="1"/>
  <c r="CF145" i="29"/>
  <c r="CC145" i="29"/>
  <c r="CB145" i="29"/>
  <c r="BY145" i="29"/>
  <c r="BX145" i="29"/>
  <c r="BU145" i="29"/>
  <c r="BT145" i="29"/>
  <c r="CF144" i="29"/>
  <c r="CE144" i="29"/>
  <c r="CD144" i="29"/>
  <c r="CC144" i="29"/>
  <c r="CB144" i="29"/>
  <c r="CA144" i="29"/>
  <c r="BZ144" i="29"/>
  <c r="BY144" i="29"/>
  <c r="BX144" i="29"/>
  <c r="BW144" i="29"/>
  <c r="BV144" i="29"/>
  <c r="BU144" i="29"/>
  <c r="BT144" i="29"/>
  <c r="BS144" i="29"/>
  <c r="CC141" i="29"/>
  <c r="CC150" i="29" s="1"/>
  <c r="BU141" i="29"/>
  <c r="BU150" i="29" s="1"/>
  <c r="BM141" i="29"/>
  <c r="BM150" i="29" s="1"/>
  <c r="BE141" i="29"/>
  <c r="BE150" i="29" s="1"/>
  <c r="AW141" i="29"/>
  <c r="AW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D140" i="29"/>
  <c r="BD234" i="29" s="1"/>
  <c r="BC140" i="29"/>
  <c r="BB140" i="29"/>
  <c r="BA140" i="29"/>
  <c r="BA234" i="29" s="1"/>
  <c r="AZ140" i="29"/>
  <c r="AZ234" i="29" s="1"/>
  <c r="AY140" i="29"/>
  <c r="AX140" i="29"/>
  <c r="AW140" i="29"/>
  <c r="AW234" i="29" s="1"/>
  <c r="AV140" i="29"/>
  <c r="AV234" i="29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Q97" i="29"/>
  <c r="AM97" i="29"/>
  <c r="AE97" i="29"/>
  <c r="AB97" i="29"/>
  <c r="W97" i="29"/>
  <c r="T97" i="29"/>
  <c r="O97" i="29"/>
  <c r="L97" i="29"/>
  <c r="G97" i="29"/>
  <c r="D97" i="29"/>
  <c r="AN96" i="29"/>
  <c r="AK96" i="29"/>
  <c r="AF96" i="29"/>
  <c r="AC96" i="29"/>
  <c r="X96" i="29"/>
  <c r="U96" i="29"/>
  <c r="P96" i="29"/>
  <c r="M96" i="29"/>
  <c r="H96" i="29"/>
  <c r="E96" i="29"/>
  <c r="AQ92" i="29"/>
  <c r="AN92" i="29"/>
  <c r="AI92" i="29"/>
  <c r="AF92" i="29"/>
  <c r="AA92" i="29"/>
  <c r="X92" i="29"/>
  <c r="S92" i="29"/>
  <c r="P92" i="29"/>
  <c r="K92" i="29"/>
  <c r="H92" i="29"/>
  <c r="C92" i="29"/>
  <c r="AO91" i="29"/>
  <c r="AJ91" i="29"/>
  <c r="AG91" i="29"/>
  <c r="AB91" i="29"/>
  <c r="Y91" i="29"/>
  <c r="T91" i="29"/>
  <c r="Q91" i="29"/>
  <c r="L91" i="29"/>
  <c r="I91" i="29"/>
  <c r="D91" i="29"/>
  <c r="D84" i="29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84" i="29"/>
  <c r="C79" i="29"/>
  <c r="C78" i="29"/>
  <c r="C77" i="29"/>
  <c r="C76" i="29"/>
  <c r="C75" i="29"/>
  <c r="C74" i="29"/>
  <c r="C73" i="29"/>
  <c r="Z98" i="29" s="1"/>
  <c r="C72" i="29"/>
  <c r="AF97" i="29" s="1"/>
  <c r="C71" i="29"/>
  <c r="C70" i="29"/>
  <c r="C69" i="29"/>
  <c r="C68" i="29"/>
  <c r="AJ92" i="29" s="1"/>
  <c r="C67" i="29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R36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E26" i="29" s="1"/>
  <c r="D24" i="29"/>
  <c r="D26" i="29" s="1"/>
  <c r="C24" i="29"/>
  <c r="C26" i="29" s="1"/>
  <c r="G21" i="29"/>
  <c r="F21" i="29"/>
  <c r="E21" i="29"/>
  <c r="D21" i="29"/>
  <c r="C21" i="29"/>
  <c r="C16" i="29"/>
  <c r="D13" i="29"/>
  <c r="C11" i="29"/>
  <c r="D51" i="29" s="1"/>
  <c r="C10" i="29"/>
  <c r="D50" i="29" s="1"/>
  <c r="C9" i="29"/>
  <c r="C38" i="29" s="1"/>
  <c r="C8" i="29"/>
  <c r="C19" i="29" s="1"/>
  <c r="CN9" i="25" l="1"/>
  <c r="CP9" i="25"/>
  <c r="CP4" i="25"/>
  <c r="CL4" i="25"/>
  <c r="CH4" i="25"/>
  <c r="CO9" i="25"/>
  <c r="CO4" i="25"/>
  <c r="CK4" i="25"/>
  <c r="BR38" i="24"/>
  <c r="AL38" i="24"/>
  <c r="BN38" i="24"/>
  <c r="AH38" i="24"/>
  <c r="Z38" i="24"/>
  <c r="BJ38" i="24"/>
  <c r="BF38" i="24"/>
  <c r="AT38" i="24"/>
  <c r="AP38" i="24"/>
  <c r="AD38" i="24"/>
  <c r="BB38" i="24"/>
  <c r="V38" i="24"/>
  <c r="AX38" i="24"/>
  <c r="R38" i="24"/>
  <c r="BO38" i="24"/>
  <c r="BK38" i="24"/>
  <c r="BG38" i="24"/>
  <c r="BC38" i="24"/>
  <c r="AY38" i="24"/>
  <c r="AU38" i="24"/>
  <c r="AQ38" i="24"/>
  <c r="AM38" i="24"/>
  <c r="AI38" i="24"/>
  <c r="AE38" i="24"/>
  <c r="AA38" i="24"/>
  <c r="W38" i="24"/>
  <c r="S38" i="24"/>
  <c r="BS38" i="24"/>
  <c r="N23" i="24"/>
  <c r="N38" i="24" s="1"/>
  <c r="J23" i="24"/>
  <c r="J38" i="24" s="1"/>
  <c r="F23" i="24"/>
  <c r="F38" i="24" s="1"/>
  <c r="M38" i="24"/>
  <c r="BQ38" i="24"/>
  <c r="BM38" i="24"/>
  <c r="BI38" i="24"/>
  <c r="BE38" i="24"/>
  <c r="BA38" i="24"/>
  <c r="AW38" i="24"/>
  <c r="AS38" i="24"/>
  <c r="AO38" i="24"/>
  <c r="AK38" i="24"/>
  <c r="AG38" i="24"/>
  <c r="AC38" i="24"/>
  <c r="Y38" i="24"/>
  <c r="U38" i="24"/>
  <c r="Q38" i="24"/>
  <c r="I38" i="24"/>
  <c r="E38" i="24"/>
  <c r="L23" i="24"/>
  <c r="L38" i="24" s="1"/>
  <c r="H23" i="24"/>
  <c r="H38" i="24" s="1"/>
  <c r="O23" i="24"/>
  <c r="O38" i="24" s="1"/>
  <c r="K23" i="24"/>
  <c r="K38" i="24" s="1"/>
  <c r="G23" i="24"/>
  <c r="G38" i="24" s="1"/>
  <c r="C18" i="30"/>
  <c r="C12" i="30"/>
  <c r="C14" i="30"/>
  <c r="C15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D235" i="29"/>
  <c r="D11" i="30" s="1"/>
  <c r="C42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C15" i="29" s="1"/>
  <c r="D16" i="29" s="1"/>
  <c r="D35" i="29"/>
  <c r="C39" i="29"/>
  <c r="C40" i="29" s="1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Q89" i="29" s="1"/>
  <c r="AM90" i="29"/>
  <c r="AI90" i="29"/>
  <c r="AE90" i="29"/>
  <c r="AA90" i="29"/>
  <c r="AA89" i="29" s="1"/>
  <c r="W90" i="29"/>
  <c r="S90" i="29"/>
  <c r="O90" i="29"/>
  <c r="K90" i="29"/>
  <c r="K89" i="29" s="1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D203" i="29" s="1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D89" i="29" s="1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H94" i="29" s="1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CA158" i="29" s="1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N94" i="29" s="1"/>
  <c r="AJ97" i="29"/>
  <c r="D127" i="29"/>
  <c r="C203" i="29" s="1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I89" i="29" s="1"/>
  <c r="Q90" i="29"/>
  <c r="Y90" i="29"/>
  <c r="Y89" i="29" s="1"/>
  <c r="AG90" i="29"/>
  <c r="AG89" i="29" s="1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D94" i="29" s="1"/>
  <c r="L96" i="29"/>
  <c r="T96" i="29"/>
  <c r="T94" i="29" s="1"/>
  <c r="AB96" i="29"/>
  <c r="AB94" i="29" s="1"/>
  <c r="AJ96" i="29"/>
  <c r="AJ94" i="29" s="1"/>
  <c r="C97" i="29"/>
  <c r="K97" i="29"/>
  <c r="S97" i="29"/>
  <c r="AA97" i="29"/>
  <c r="AI97" i="29"/>
  <c r="J98" i="29"/>
  <c r="C124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F94" i="29" s="1"/>
  <c r="AB98" i="29"/>
  <c r="X98" i="29"/>
  <c r="X94" i="29" s="1"/>
  <c r="T98" i="29"/>
  <c r="P98" i="29"/>
  <c r="P94" i="29" s="1"/>
  <c r="L98" i="29"/>
  <c r="L94" i="29" s="1"/>
  <c r="H98" i="29"/>
  <c r="D98" i="29"/>
  <c r="D128" i="29"/>
  <c r="CB158" i="29" s="1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J89" i="29" s="1"/>
  <c r="R90" i="29"/>
  <c r="R89" i="29" s="1"/>
  <c r="Z90" i="29"/>
  <c r="Z89" i="29" s="1"/>
  <c r="AH90" i="29"/>
  <c r="AH89" i="29" s="1"/>
  <c r="AP90" i="29"/>
  <c r="AP89" i="29" s="1"/>
  <c r="F95" i="29"/>
  <c r="N95" i="29"/>
  <c r="V95" i="29"/>
  <c r="V94" i="29" s="1"/>
  <c r="AD95" i="29"/>
  <c r="AD94" i="29" s="1"/>
  <c r="AL95" i="29"/>
  <c r="N98" i="29"/>
  <c r="AD98" i="29"/>
  <c r="AU234" i="29"/>
  <c r="AU141" i="29"/>
  <c r="AU150" i="29" s="1"/>
  <c r="AY234" i="29"/>
  <c r="AY141" i="29"/>
  <c r="AY150" i="29" s="1"/>
  <c r="BC234" i="29"/>
  <c r="BC141" i="29"/>
  <c r="BC150" i="29" s="1"/>
  <c r="BG234" i="29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41" i="29"/>
  <c r="AX150" i="29" s="1"/>
  <c r="BB234" i="29"/>
  <c r="BB141" i="29"/>
  <c r="BB150" i="29" s="1"/>
  <c r="BF234" i="29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G199" i="29"/>
  <c r="CI215" i="29"/>
  <c r="CI198" i="29"/>
  <c r="CI199" i="29" s="1"/>
  <c r="CI218" i="29"/>
  <c r="CI216" i="29"/>
  <c r="CH198" i="29"/>
  <c r="CH199" i="29" s="1"/>
  <c r="CJ199" i="29"/>
  <c r="CJ218" i="29"/>
  <c r="CJ216" i="29"/>
  <c r="CG215" i="29"/>
  <c r="M15" i="27"/>
  <c r="D16" i="27"/>
  <c r="H21" i="27"/>
  <c r="C71" i="20"/>
  <c r="C72" i="20"/>
  <c r="C73" i="20"/>
  <c r="C74" i="20"/>
  <c r="C75" i="20"/>
  <c r="C76" i="20"/>
  <c r="C77" i="20"/>
  <c r="C78" i="20"/>
  <c r="C79" i="20"/>
  <c r="C70" i="20"/>
  <c r="C67" i="20"/>
  <c r="C68" i="20"/>
  <c r="C66" i="20"/>
  <c r="D25" i="20"/>
  <c r="E25" i="20"/>
  <c r="F25" i="20"/>
  <c r="C25" i="20"/>
  <c r="C9" i="20"/>
  <c r="C10" i="20"/>
  <c r="C11" i="20"/>
  <c r="C8" i="20"/>
  <c r="D205" i="29" l="1"/>
  <c r="D204" i="29"/>
  <c r="C205" i="29"/>
  <c r="C204" i="29"/>
  <c r="E188" i="29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D166" i="29"/>
  <c r="D140" i="29"/>
  <c r="C43" i="29"/>
  <c r="C41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5" i="25" s="1"/>
  <c r="BG41" i="20"/>
  <c r="BH5" i="25" s="1"/>
  <c r="BH41" i="20"/>
  <c r="BI5" i="25" s="1"/>
  <c r="BI41" i="20"/>
  <c r="BJ5" i="25" s="1"/>
  <c r="BJ41" i="20"/>
  <c r="BK5" i="25" s="1"/>
  <c r="BK41" i="20"/>
  <c r="BL5" i="25" s="1"/>
  <c r="BL41" i="20"/>
  <c r="BM5" i="25" s="1"/>
  <c r="BM41" i="20"/>
  <c r="BN5" i="25" s="1"/>
  <c r="BN41" i="20"/>
  <c r="BO5" i="25" s="1"/>
  <c r="BO41" i="20"/>
  <c r="BP5" i="25" s="1"/>
  <c r="BP41" i="20"/>
  <c r="BQ5" i="25" s="1"/>
  <c r="BQ41" i="20"/>
  <c r="BR5" i="25" s="1"/>
  <c r="BR41" i="20"/>
  <c r="BS5" i="25" s="1"/>
  <c r="BS41" i="20"/>
  <c r="BT5" i="25" s="1"/>
  <c r="BT41" i="20"/>
  <c r="BU5" i="25" s="1"/>
  <c r="BU4" i="25" s="1"/>
  <c r="BU41" i="20"/>
  <c r="BV5" i="25" s="1"/>
  <c r="BV4" i="25" s="1"/>
  <c r="BV41" i="20"/>
  <c r="BW5" i="25" s="1"/>
  <c r="BW4" i="25" s="1"/>
  <c r="BW41" i="20"/>
  <c r="BX5" i="25" s="1"/>
  <c r="BX4" i="25" s="1"/>
  <c r="BX41" i="20"/>
  <c r="BY5" i="25" s="1"/>
  <c r="BY4" i="25" s="1"/>
  <c r="BY41" i="20"/>
  <c r="BZ5" i="25" s="1"/>
  <c r="BZ4" i="25" s="1"/>
  <c r="BZ41" i="20"/>
  <c r="CA5" i="25" s="1"/>
  <c r="CA4" i="25" s="1"/>
  <c r="CA41" i="20"/>
  <c r="CB5" i="25" s="1"/>
  <c r="CB4" i="25" s="1"/>
  <c r="CB41" i="20"/>
  <c r="CC5" i="25" s="1"/>
  <c r="CC4" i="25" s="1"/>
  <c r="CC41" i="20"/>
  <c r="CD5" i="25" s="1"/>
  <c r="CD4" i="25" s="1"/>
  <c r="CD41" i="20"/>
  <c r="CE5" i="25" s="1"/>
  <c r="CE4" i="25" s="1"/>
  <c r="CE41" i="20"/>
  <c r="CF5" i="25" s="1"/>
  <c r="CF4" i="25" s="1"/>
  <c r="CF41" i="20"/>
  <c r="CG5" i="25" s="1"/>
  <c r="CG4" i="25" s="1"/>
  <c r="C46" i="29" l="1"/>
  <c r="C47" i="29" s="1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D164" i="29"/>
  <c r="D142" i="29"/>
  <c r="C44" i="29"/>
  <c r="BW159" i="29"/>
  <c r="BW160" i="29" s="1"/>
  <c r="BX159" i="29"/>
  <c r="BX160" i="29" s="1"/>
  <c r="E18" i="29"/>
  <c r="F19" i="29"/>
  <c r="BZ159" i="29"/>
  <c r="BZ160" i="29" s="1"/>
  <c r="E235" i="29"/>
  <c r="E11" i="30" s="1"/>
  <c r="E167" i="29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35" i="29"/>
  <c r="D239" i="29"/>
  <c r="D241" i="29"/>
  <c r="D238" i="29"/>
  <c r="D240" i="29"/>
  <c r="D242" i="29"/>
  <c r="D234" i="29"/>
  <c r="D10" i="30" s="1"/>
  <c r="D141" i="29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E37" i="27"/>
  <c r="E40" i="29" l="1"/>
  <c r="E43" i="29" s="1"/>
  <c r="G139" i="29"/>
  <c r="F56" i="29"/>
  <c r="F39" i="29"/>
  <c r="G35" i="29"/>
  <c r="F38" i="29"/>
  <c r="F42" i="29" s="1"/>
  <c r="F233" i="29"/>
  <c r="F192" i="29"/>
  <c r="F168" i="29"/>
  <c r="F149" i="29"/>
  <c r="F156" i="29" s="1"/>
  <c r="F163" i="29" s="1"/>
  <c r="F176" i="29" s="1"/>
  <c r="D165" i="29"/>
  <c r="D173" i="29"/>
  <c r="D174" i="29" s="1"/>
  <c r="E242" i="29"/>
  <c r="E240" i="29"/>
  <c r="E238" i="29"/>
  <c r="E241" i="29"/>
  <c r="E239" i="29"/>
  <c r="F235" i="29"/>
  <c r="F11" i="30" s="1"/>
  <c r="F167" i="29"/>
  <c r="F151" i="29"/>
  <c r="E166" i="29"/>
  <c r="E140" i="29"/>
  <c r="D41" i="29"/>
  <c r="D43" i="29"/>
  <c r="D150" i="29"/>
  <c r="D152" i="29" s="1"/>
  <c r="D153" i="29" s="1"/>
  <c r="E42" i="29"/>
  <c r="G19" i="29"/>
  <c r="F18" i="29"/>
  <c r="D143" i="29"/>
  <c r="E198" i="29"/>
  <c r="E199" i="29" s="1"/>
  <c r="E215" i="29"/>
  <c r="D13" i="20"/>
  <c r="E41" i="29" l="1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D47" i="29" s="1"/>
  <c r="E234" i="29"/>
  <c r="E10" i="30" s="1"/>
  <c r="E141" i="29"/>
  <c r="D171" i="29"/>
  <c r="D169" i="29"/>
  <c r="F215" i="29"/>
  <c r="F198" i="29"/>
  <c r="F199" i="29" s="1"/>
  <c r="F40" i="29"/>
  <c r="F238" i="29"/>
  <c r="F240" i="29"/>
  <c r="F242" i="29"/>
  <c r="F239" i="29"/>
  <c r="F241" i="29"/>
  <c r="E46" i="29"/>
  <c r="E47" i="29" s="1"/>
  <c r="G235" i="29"/>
  <c r="G11" i="30" s="1"/>
  <c r="G167" i="29"/>
  <c r="G151" i="29"/>
  <c r="G233" i="29"/>
  <c r="G192" i="29"/>
  <c r="G168" i="29"/>
  <c r="G149" i="29"/>
  <c r="G156" i="29" s="1"/>
  <c r="G163" i="29" s="1"/>
  <c r="G176" i="29" s="1"/>
  <c r="F164" i="29"/>
  <c r="G18" i="29"/>
  <c r="H19" i="29"/>
  <c r="E164" i="29"/>
  <c r="E142" i="29"/>
  <c r="D44" i="29"/>
  <c r="H139" i="29"/>
  <c r="G56" i="29"/>
  <c r="G39" i="29"/>
  <c r="G38" i="29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E44" i="29" l="1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H233" i="29"/>
  <c r="H192" i="29"/>
  <c r="H168" i="29"/>
  <c r="H149" i="29"/>
  <c r="H156" i="29" s="1"/>
  <c r="H163" i="29" s="1"/>
  <c r="H176" i="29" s="1"/>
  <c r="F173" i="29"/>
  <c r="F174" i="29" s="1"/>
  <c r="F165" i="29"/>
  <c r="G215" i="29"/>
  <c r="G198" i="29"/>
  <c r="G199" i="29" s="1"/>
  <c r="G166" i="29"/>
  <c r="G140" i="29"/>
  <c r="F41" i="29"/>
  <c r="F43" i="29"/>
  <c r="H235" i="29"/>
  <c r="H11" i="30" s="1"/>
  <c r="H167" i="29"/>
  <c r="H151" i="29"/>
  <c r="G241" i="29"/>
  <c r="G239" i="29"/>
  <c r="G240" i="29"/>
  <c r="G242" i="29"/>
  <c r="G238" i="29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B23" i="28"/>
  <c r="G43" i="29" l="1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I42" i="29" s="1"/>
  <c r="G164" i="29"/>
  <c r="G142" i="29"/>
  <c r="F44" i="29"/>
  <c r="H242" i="29"/>
  <c r="H239" i="29"/>
  <c r="H241" i="29"/>
  <c r="H238" i="29"/>
  <c r="H240" i="29"/>
  <c r="F46" i="29"/>
  <c r="F47" i="29" s="1"/>
  <c r="G234" i="29"/>
  <c r="G10" i="30" s="1"/>
  <c r="G141" i="29"/>
  <c r="F171" i="29"/>
  <c r="F216" i="29" s="1"/>
  <c r="F169" i="29"/>
  <c r="I235" i="29"/>
  <c r="I11" i="30" s="1"/>
  <c r="I167" i="29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B24" i="28" s="1"/>
  <c r="C39" i="20"/>
  <c r="B25" i="28" s="1"/>
  <c r="B22" i="28"/>
  <c r="BS36" i="28"/>
  <c r="BS37" i="28"/>
  <c r="BS38" i="28" s="1"/>
  <c r="BT36" i="28"/>
  <c r="CC37" i="28"/>
  <c r="CC38" i="28" s="1"/>
  <c r="BY37" i="28"/>
  <c r="CC36" i="28"/>
  <c r="BY36" i="28"/>
  <c r="BY38" i="28"/>
  <c r="CB37" i="28"/>
  <c r="BX37" i="28"/>
  <c r="CB36" i="28"/>
  <c r="BX36" i="28"/>
  <c r="CB38" i="28"/>
  <c r="BX38" i="28"/>
  <c r="BU37" i="28"/>
  <c r="BU38" i="28" s="1"/>
  <c r="CA37" i="28"/>
  <c r="BW37" i="28"/>
  <c r="CA36" i="28"/>
  <c r="BW36" i="28"/>
  <c r="CA38" i="28"/>
  <c r="BW38" i="28"/>
  <c r="BT37" i="28"/>
  <c r="BT38" i="28" s="1"/>
  <c r="BU36" i="28"/>
  <c r="BZ37" i="28"/>
  <c r="BV37" i="28"/>
  <c r="BZ36" i="28"/>
  <c r="BV36" i="28"/>
  <c r="BZ38" i="28"/>
  <c r="BV38" i="28"/>
  <c r="B21" i="28"/>
  <c r="B50" i="28"/>
  <c r="B20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H234" i="29" l="1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G47" i="29" s="1"/>
  <c r="H41" i="29"/>
  <c r="I164" i="29" s="1"/>
  <c r="F218" i="29"/>
  <c r="E218" i="29"/>
  <c r="J235" i="29"/>
  <c r="J11" i="30" s="1"/>
  <c r="J167" i="29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240" i="29"/>
  <c r="I238" i="29"/>
  <c r="I239" i="29"/>
  <c r="I241" i="29"/>
  <c r="I198" i="29"/>
  <c r="I199" i="29" s="1"/>
  <c r="I215" i="29"/>
  <c r="G150" i="29"/>
  <c r="G152" i="29" s="1"/>
  <c r="G153" i="29" s="1"/>
  <c r="C54" i="20"/>
  <c r="B48" i="28"/>
  <c r="C50" i="28"/>
  <c r="B49" i="28"/>
  <c r="DZ172" i="27"/>
  <c r="ED172" i="27"/>
  <c r="EH172" i="27"/>
  <c r="DZ168" i="27"/>
  <c r="ED168" i="27"/>
  <c r="EH168" i="27"/>
  <c r="BV157" i="27"/>
  <c r="BW157" i="27"/>
  <c r="BX157" i="27"/>
  <c r="BY157" i="27"/>
  <c r="BZ157" i="27"/>
  <c r="CA157" i="27"/>
  <c r="CA159" i="27" s="1"/>
  <c r="CB157" i="27"/>
  <c r="CC157" i="27"/>
  <c r="CD157" i="27"/>
  <c r="CE157" i="27"/>
  <c r="CE159" i="27" s="1"/>
  <c r="CF157" i="27"/>
  <c r="CG157" i="27"/>
  <c r="CH157" i="27"/>
  <c r="CI157" i="27"/>
  <c r="CI159" i="27" s="1"/>
  <c r="CJ157" i="27"/>
  <c r="CK157" i="27"/>
  <c r="CL157" i="27"/>
  <c r="CM157" i="27"/>
  <c r="CM159" i="27" s="1"/>
  <c r="CN157" i="27"/>
  <c r="CO157" i="27"/>
  <c r="CP157" i="27"/>
  <c r="CQ157" i="27"/>
  <c r="CQ159" i="27" s="1"/>
  <c r="CR157" i="27"/>
  <c r="CS157" i="27"/>
  <c r="CT157" i="27"/>
  <c r="CU157" i="27"/>
  <c r="CU159" i="27" s="1"/>
  <c r="CV157" i="27"/>
  <c r="CW157" i="27"/>
  <c r="CX157" i="27"/>
  <c r="CY157" i="27"/>
  <c r="CY159" i="27" s="1"/>
  <c r="CZ157" i="27"/>
  <c r="DA157" i="27"/>
  <c r="DB157" i="27"/>
  <c r="DC157" i="27"/>
  <c r="DC159" i="27" s="1"/>
  <c r="DD157" i="27"/>
  <c r="DE157" i="27"/>
  <c r="DF157" i="27"/>
  <c r="DG157" i="27"/>
  <c r="DG159" i="27" s="1"/>
  <c r="DH157" i="27"/>
  <c r="DI157" i="27"/>
  <c r="DJ157" i="27"/>
  <c r="DK157" i="27"/>
  <c r="DK159" i="27" s="1"/>
  <c r="DL157" i="27"/>
  <c r="DM157" i="27"/>
  <c r="DN157" i="27"/>
  <c r="DO157" i="27"/>
  <c r="DO159" i="27" s="1"/>
  <c r="DP157" i="27"/>
  <c r="DQ157" i="27"/>
  <c r="DR157" i="27"/>
  <c r="DS157" i="27"/>
  <c r="DS159" i="27" s="1"/>
  <c r="DT157" i="27"/>
  <c r="DU157" i="27"/>
  <c r="DV157" i="27"/>
  <c r="DW157" i="27"/>
  <c r="DW159" i="27" s="1"/>
  <c r="DX157" i="27"/>
  <c r="DY157" i="27"/>
  <c r="DZ157" i="27"/>
  <c r="EA157" i="27"/>
  <c r="EA159" i="27" s="1"/>
  <c r="EB157" i="27"/>
  <c r="EC157" i="27"/>
  <c r="ED157" i="27"/>
  <c r="EE157" i="27"/>
  <c r="EE159" i="27" s="1"/>
  <c r="EF157" i="27"/>
  <c r="EG157" i="27"/>
  <c r="EH157" i="27"/>
  <c r="EI157" i="27"/>
  <c r="EJ157" i="27"/>
  <c r="EK157" i="27"/>
  <c r="BV158" i="27"/>
  <c r="BW158" i="27"/>
  <c r="BX158" i="27"/>
  <c r="BY158" i="27"/>
  <c r="BZ158" i="27"/>
  <c r="CA158" i="27"/>
  <c r="CB158" i="27"/>
  <c r="CC158" i="27"/>
  <c r="CD158" i="27"/>
  <c r="CE158" i="27"/>
  <c r="CF158" i="27"/>
  <c r="CG158" i="27"/>
  <c r="CH158" i="27"/>
  <c r="CI158" i="27"/>
  <c r="CJ158" i="27"/>
  <c r="CK158" i="27"/>
  <c r="CL158" i="27"/>
  <c r="CM158" i="27"/>
  <c r="CN158" i="27"/>
  <c r="CO158" i="27"/>
  <c r="CP158" i="27"/>
  <c r="CQ158" i="27"/>
  <c r="CR158" i="27"/>
  <c r="CS158" i="27"/>
  <c r="CT158" i="27"/>
  <c r="CU158" i="27"/>
  <c r="CV158" i="27"/>
  <c r="CW158" i="27"/>
  <c r="CX158" i="27"/>
  <c r="CY158" i="27"/>
  <c r="CZ158" i="27"/>
  <c r="DA158" i="27"/>
  <c r="DB158" i="27"/>
  <c r="DC158" i="27"/>
  <c r="DD158" i="27"/>
  <c r="DE158" i="27"/>
  <c r="DF158" i="27"/>
  <c r="DG158" i="27"/>
  <c r="DH158" i="27"/>
  <c r="DI158" i="27"/>
  <c r="DJ158" i="27"/>
  <c r="DK158" i="27"/>
  <c r="DL158" i="27"/>
  <c r="DM158" i="27"/>
  <c r="DN158" i="27"/>
  <c r="DO158" i="27"/>
  <c r="DP158" i="27"/>
  <c r="DQ158" i="27"/>
  <c r="DR158" i="27"/>
  <c r="DS158" i="27"/>
  <c r="DT158" i="27"/>
  <c r="DU158" i="27"/>
  <c r="DV158" i="27"/>
  <c r="DW158" i="27"/>
  <c r="DX158" i="27"/>
  <c r="DY158" i="27"/>
  <c r="DZ158" i="27"/>
  <c r="EA158" i="27"/>
  <c r="EB158" i="27"/>
  <c r="EB159" i="27" s="1"/>
  <c r="EC158" i="27"/>
  <c r="ED158" i="27"/>
  <c r="EE158" i="27"/>
  <c r="EF158" i="27"/>
  <c r="EG158" i="27"/>
  <c r="EH158" i="27"/>
  <c r="EI158" i="27"/>
  <c r="EJ158" i="27"/>
  <c r="EJ159" i="27" s="1"/>
  <c r="EK158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I7" i="27"/>
  <c r="D2" i="27"/>
  <c r="DY73" i="27" s="1"/>
  <c r="EK161" i="27"/>
  <c r="EJ161" i="27"/>
  <c r="EI161" i="27"/>
  <c r="EH161" i="27"/>
  <c r="EG161" i="27"/>
  <c r="EF161" i="27"/>
  <c r="EE161" i="27"/>
  <c r="ED161" i="27"/>
  <c r="EC161" i="27"/>
  <c r="EB161" i="27"/>
  <c r="EA161" i="27"/>
  <c r="DZ161" i="27"/>
  <c r="EI159" i="27"/>
  <c r="EF159" i="27"/>
  <c r="DX159" i="27"/>
  <c r="DT159" i="27"/>
  <c r="DP159" i="27"/>
  <c r="DL159" i="27"/>
  <c r="DH159" i="27"/>
  <c r="DD159" i="27"/>
  <c r="CZ159" i="27"/>
  <c r="CV159" i="27"/>
  <c r="CR159" i="27"/>
  <c r="CN159" i="27"/>
  <c r="CJ159" i="27"/>
  <c r="CF159" i="27"/>
  <c r="CB159" i="27"/>
  <c r="BZ159" i="27"/>
  <c r="BX159" i="27"/>
  <c r="BW159" i="27"/>
  <c r="EK156" i="27"/>
  <c r="EK167" i="27" s="1"/>
  <c r="EK187" i="27" s="1"/>
  <c r="EJ156" i="27"/>
  <c r="EJ167" i="27" s="1"/>
  <c r="EJ187" i="27" s="1"/>
  <c r="EI156" i="27"/>
  <c r="EI171" i="27" s="1"/>
  <c r="EH156" i="27"/>
  <c r="EH171" i="27" s="1"/>
  <c r="EG156" i="27"/>
  <c r="EG167" i="27" s="1"/>
  <c r="EG187" i="27" s="1"/>
  <c r="EF156" i="27"/>
  <c r="EF167" i="27" s="1"/>
  <c r="EF187" i="27" s="1"/>
  <c r="EE156" i="27"/>
  <c r="EE171" i="27" s="1"/>
  <c r="ED156" i="27"/>
  <c r="ED171" i="27" s="1"/>
  <c r="EC156" i="27"/>
  <c r="EC167" i="27" s="1"/>
  <c r="EC187" i="27" s="1"/>
  <c r="EB156" i="27"/>
  <c r="EB167" i="27" s="1"/>
  <c r="EB187" i="27" s="1"/>
  <c r="EA156" i="27"/>
  <c r="EA171" i="27" s="1"/>
  <c r="DZ156" i="27"/>
  <c r="DZ171" i="27" s="1"/>
  <c r="FB146" i="27"/>
  <c r="FA146" i="27"/>
  <c r="EZ146" i="27"/>
  <c r="EY146" i="27"/>
  <c r="EX146" i="27"/>
  <c r="EW146" i="27"/>
  <c r="EV146" i="27"/>
  <c r="EU146" i="27"/>
  <c r="ET146" i="27"/>
  <c r="ES146" i="27"/>
  <c r="ER146" i="27"/>
  <c r="EQ146" i="27"/>
  <c r="EP146" i="27"/>
  <c r="EO146" i="27"/>
  <c r="EN146" i="27"/>
  <c r="EM146" i="27"/>
  <c r="EL146" i="27"/>
  <c r="EK146" i="27"/>
  <c r="EJ146" i="27"/>
  <c r="EI146" i="27"/>
  <c r="EH146" i="27"/>
  <c r="EG146" i="27"/>
  <c r="EF146" i="27"/>
  <c r="EE146" i="27"/>
  <c r="ED146" i="27"/>
  <c r="EC146" i="27"/>
  <c r="EB146" i="27"/>
  <c r="EA146" i="27"/>
  <c r="DZ146" i="27"/>
  <c r="DY146" i="27"/>
  <c r="DX146" i="27"/>
  <c r="DW146" i="27"/>
  <c r="DV146" i="27"/>
  <c r="DU146" i="27"/>
  <c r="DT146" i="27"/>
  <c r="DS146" i="27"/>
  <c r="DR146" i="27"/>
  <c r="DQ146" i="27"/>
  <c r="DP146" i="27"/>
  <c r="DO146" i="27"/>
  <c r="DN146" i="27"/>
  <c r="DM146" i="27"/>
  <c r="DL146" i="27"/>
  <c r="DK146" i="27"/>
  <c r="DJ146" i="27"/>
  <c r="DI146" i="27"/>
  <c r="DH146" i="27"/>
  <c r="DG146" i="27"/>
  <c r="DF146" i="27"/>
  <c r="DE146" i="27"/>
  <c r="DD146" i="27"/>
  <c r="DC146" i="27"/>
  <c r="DB146" i="27"/>
  <c r="DA146" i="27"/>
  <c r="CZ146" i="27"/>
  <c r="CY146" i="27"/>
  <c r="CX146" i="27"/>
  <c r="CW146" i="27"/>
  <c r="CV146" i="27"/>
  <c r="CU146" i="27"/>
  <c r="CT146" i="27"/>
  <c r="CS146" i="27"/>
  <c r="CR146" i="27"/>
  <c r="CQ146" i="27"/>
  <c r="CP146" i="27"/>
  <c r="CO146" i="27"/>
  <c r="CN146" i="27"/>
  <c r="CM146" i="27"/>
  <c r="CL146" i="27"/>
  <c r="CK146" i="27"/>
  <c r="CJ146" i="27"/>
  <c r="CI146" i="27"/>
  <c r="CH146" i="27"/>
  <c r="CG146" i="27"/>
  <c r="CF146" i="27"/>
  <c r="CE146" i="27"/>
  <c r="CD146" i="27"/>
  <c r="CC146" i="27"/>
  <c r="CB146" i="27"/>
  <c r="CA146" i="27"/>
  <c r="BZ146" i="27"/>
  <c r="BY146" i="27"/>
  <c r="BX146" i="27"/>
  <c r="BW146" i="27"/>
  <c r="BV146" i="27"/>
  <c r="BU146" i="27"/>
  <c r="BT146" i="27"/>
  <c r="BS146" i="27"/>
  <c r="BR146" i="27"/>
  <c r="BQ146" i="27"/>
  <c r="BP146" i="27"/>
  <c r="BO146" i="27"/>
  <c r="BN146" i="27"/>
  <c r="BM146" i="27"/>
  <c r="BL146" i="27"/>
  <c r="BK146" i="27"/>
  <c r="BJ146" i="27"/>
  <c r="BI146" i="27"/>
  <c r="BH146" i="27"/>
  <c r="BG146" i="27"/>
  <c r="BF146" i="27"/>
  <c r="BE146" i="27"/>
  <c r="BD146" i="27"/>
  <c r="BC146" i="27"/>
  <c r="BB146" i="27"/>
  <c r="BA146" i="27"/>
  <c r="AZ146" i="27"/>
  <c r="AY146" i="27"/>
  <c r="AX146" i="27"/>
  <c r="AW146" i="27"/>
  <c r="AV146" i="27"/>
  <c r="AU146" i="27"/>
  <c r="AT146" i="27"/>
  <c r="AS146" i="27"/>
  <c r="AR146" i="27"/>
  <c r="AQ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FB87" i="27"/>
  <c r="FB107" i="27" s="1"/>
  <c r="FA87" i="27"/>
  <c r="EZ87" i="27"/>
  <c r="EY87" i="27"/>
  <c r="EX87" i="27"/>
  <c r="EX101" i="27" s="1"/>
  <c r="EW87" i="27"/>
  <c r="EV87" i="27"/>
  <c r="EU87" i="27"/>
  <c r="ET87" i="27"/>
  <c r="ET104" i="27" s="1"/>
  <c r="ES87" i="27"/>
  <c r="ER87" i="27"/>
  <c r="EQ87" i="27"/>
  <c r="EP87" i="27"/>
  <c r="EP107" i="27" s="1"/>
  <c r="EO87" i="27"/>
  <c r="EN87" i="27"/>
  <c r="EM87" i="27"/>
  <c r="EL87" i="27"/>
  <c r="EL107" i="27" s="1"/>
  <c r="EK87" i="27"/>
  <c r="EJ87" i="27"/>
  <c r="EI87" i="27"/>
  <c r="EH87" i="27"/>
  <c r="EH101" i="27" s="1"/>
  <c r="EG87" i="27"/>
  <c r="EF87" i="27"/>
  <c r="EE87" i="27"/>
  <c r="ED87" i="27"/>
  <c r="ED104" i="27" s="1"/>
  <c r="EC87" i="27"/>
  <c r="EB87" i="27"/>
  <c r="EA87" i="27"/>
  <c r="DZ87" i="27"/>
  <c r="DZ107" i="27" s="1"/>
  <c r="FB82" i="27"/>
  <c r="FB110" i="27" s="1"/>
  <c r="FA82" i="27"/>
  <c r="FA110" i="27" s="1"/>
  <c r="EZ82" i="27"/>
  <c r="EZ110" i="27" s="1"/>
  <c r="EY82" i="27"/>
  <c r="EY110" i="27" s="1"/>
  <c r="EX82" i="27"/>
  <c r="EX110" i="27" s="1"/>
  <c r="EW82" i="27"/>
  <c r="EW110" i="27" s="1"/>
  <c r="EV82" i="27"/>
  <c r="EV110" i="27" s="1"/>
  <c r="EU82" i="27"/>
  <c r="EU110" i="27" s="1"/>
  <c r="ET82" i="27"/>
  <c r="ET110" i="27" s="1"/>
  <c r="ES82" i="27"/>
  <c r="ES110" i="27" s="1"/>
  <c r="ER82" i="27"/>
  <c r="ER110" i="27" s="1"/>
  <c r="EQ82" i="27"/>
  <c r="EQ110" i="27" s="1"/>
  <c r="EP82" i="27"/>
  <c r="EP110" i="27" s="1"/>
  <c r="EO82" i="27"/>
  <c r="EO110" i="27" s="1"/>
  <c r="EN82" i="27"/>
  <c r="EN110" i="27" s="1"/>
  <c r="EM82" i="27"/>
  <c r="EM110" i="27" s="1"/>
  <c r="EL82" i="27"/>
  <c r="EL110" i="27" s="1"/>
  <c r="EK82" i="27"/>
  <c r="EK110" i="27" s="1"/>
  <c r="EJ82" i="27"/>
  <c r="EJ110" i="27" s="1"/>
  <c r="EI82" i="27"/>
  <c r="EI110" i="27" s="1"/>
  <c r="EH82" i="27"/>
  <c r="EH110" i="27" s="1"/>
  <c r="EG82" i="27"/>
  <c r="EG110" i="27" s="1"/>
  <c r="EF82" i="27"/>
  <c r="EF110" i="27" s="1"/>
  <c r="EE82" i="27"/>
  <c r="EE110" i="27" s="1"/>
  <c r="ED82" i="27"/>
  <c r="ED110" i="27" s="1"/>
  <c r="EC82" i="27"/>
  <c r="EC110" i="27" s="1"/>
  <c r="EB82" i="27"/>
  <c r="EB110" i="27" s="1"/>
  <c r="EA82" i="27"/>
  <c r="EA110" i="27" s="1"/>
  <c r="DZ82" i="27"/>
  <c r="DZ110" i="27" s="1"/>
  <c r="FB79" i="27"/>
  <c r="FB99" i="27" s="1"/>
  <c r="FA79" i="27"/>
  <c r="FA99" i="27" s="1"/>
  <c r="EZ79" i="27"/>
  <c r="EZ99" i="27" s="1"/>
  <c r="EY79" i="27"/>
  <c r="EY99" i="27" s="1"/>
  <c r="EX79" i="27"/>
  <c r="EX99" i="27" s="1"/>
  <c r="EW79" i="27"/>
  <c r="EW99" i="27" s="1"/>
  <c r="EV79" i="27"/>
  <c r="EV99" i="27" s="1"/>
  <c r="EU79" i="27"/>
  <c r="EU99" i="27" s="1"/>
  <c r="ET79" i="27"/>
  <c r="ET99" i="27" s="1"/>
  <c r="ES79" i="27"/>
  <c r="ES99" i="27" s="1"/>
  <c r="ER79" i="27"/>
  <c r="ER99" i="27" s="1"/>
  <c r="EQ79" i="27"/>
  <c r="EQ99" i="27" s="1"/>
  <c r="EP79" i="27"/>
  <c r="EP99" i="27" s="1"/>
  <c r="EO79" i="27"/>
  <c r="EO99" i="27" s="1"/>
  <c r="EN79" i="27"/>
  <c r="EN99" i="27" s="1"/>
  <c r="EM79" i="27"/>
  <c r="EM99" i="27" s="1"/>
  <c r="EL79" i="27"/>
  <c r="EL99" i="27" s="1"/>
  <c r="EK79" i="27"/>
  <c r="EK99" i="27" s="1"/>
  <c r="EJ79" i="27"/>
  <c r="EJ99" i="27" s="1"/>
  <c r="EI79" i="27"/>
  <c r="EI99" i="27" s="1"/>
  <c r="EH79" i="27"/>
  <c r="EH99" i="27" s="1"/>
  <c r="EG79" i="27"/>
  <c r="EG99" i="27" s="1"/>
  <c r="EF79" i="27"/>
  <c r="EF99" i="27" s="1"/>
  <c r="EE79" i="27"/>
  <c r="EE99" i="27" s="1"/>
  <c r="ED79" i="27"/>
  <c r="ED99" i="27" s="1"/>
  <c r="EC79" i="27"/>
  <c r="EC99" i="27" s="1"/>
  <c r="EB79" i="27"/>
  <c r="EB99" i="27" s="1"/>
  <c r="EA79" i="27"/>
  <c r="EA99" i="27" s="1"/>
  <c r="DZ79" i="27"/>
  <c r="DZ99" i="27" s="1"/>
  <c r="FB75" i="27"/>
  <c r="FB88" i="27" s="1"/>
  <c r="FA75" i="27"/>
  <c r="FA88" i="27" s="1"/>
  <c r="EZ75" i="27"/>
  <c r="EZ88" i="27" s="1"/>
  <c r="EY75" i="27"/>
  <c r="EY88" i="27" s="1"/>
  <c r="EX75" i="27"/>
  <c r="EX88" i="27" s="1"/>
  <c r="EW75" i="27"/>
  <c r="EW88" i="27" s="1"/>
  <c r="EV75" i="27"/>
  <c r="EV88" i="27" s="1"/>
  <c r="EU75" i="27"/>
  <c r="EU88" i="27" s="1"/>
  <c r="ET75" i="27"/>
  <c r="ET88" i="27" s="1"/>
  <c r="ES75" i="27"/>
  <c r="ES88" i="27" s="1"/>
  <c r="ER75" i="27"/>
  <c r="ER88" i="27" s="1"/>
  <c r="EQ75" i="27"/>
  <c r="EQ88" i="27" s="1"/>
  <c r="EP75" i="27"/>
  <c r="EP88" i="27" s="1"/>
  <c r="EO75" i="27"/>
  <c r="EO88" i="27" s="1"/>
  <c r="EN75" i="27"/>
  <c r="EN88" i="27" s="1"/>
  <c r="EM75" i="27"/>
  <c r="EM88" i="27" s="1"/>
  <c r="EL75" i="27"/>
  <c r="EL88" i="27" s="1"/>
  <c r="EK75" i="27"/>
  <c r="EK88" i="27" s="1"/>
  <c r="EJ75" i="27"/>
  <c r="EJ88" i="27" s="1"/>
  <c r="EI75" i="27"/>
  <c r="EI88" i="27" s="1"/>
  <c r="EH75" i="27"/>
  <c r="EH88" i="27" s="1"/>
  <c r="EG75" i="27"/>
  <c r="EG88" i="27" s="1"/>
  <c r="EF75" i="27"/>
  <c r="EF88" i="27" s="1"/>
  <c r="EE75" i="27"/>
  <c r="EE88" i="27" s="1"/>
  <c r="ED75" i="27"/>
  <c r="ED88" i="27" s="1"/>
  <c r="EC75" i="27"/>
  <c r="EC88" i="27" s="1"/>
  <c r="EB75" i="27"/>
  <c r="EB88" i="27" s="1"/>
  <c r="EA75" i="27"/>
  <c r="EA88" i="27" s="1"/>
  <c r="DZ75" i="27"/>
  <c r="DZ88" i="27" s="1"/>
  <c r="FB74" i="27"/>
  <c r="FA74" i="27"/>
  <c r="EZ74" i="27"/>
  <c r="EY74" i="27"/>
  <c r="EX74" i="27"/>
  <c r="EW74" i="27"/>
  <c r="EV74" i="27"/>
  <c r="EU74" i="27"/>
  <c r="ET74" i="27"/>
  <c r="ES74" i="27"/>
  <c r="ER74" i="27"/>
  <c r="EQ74" i="27"/>
  <c r="EP74" i="27"/>
  <c r="EO74" i="27"/>
  <c r="EN74" i="27"/>
  <c r="EM74" i="27"/>
  <c r="EL74" i="27"/>
  <c r="EK74" i="27"/>
  <c r="EJ74" i="27"/>
  <c r="EI74" i="27"/>
  <c r="EH74" i="27"/>
  <c r="EG74" i="27"/>
  <c r="EF74" i="27"/>
  <c r="EE74" i="27"/>
  <c r="ED74" i="27"/>
  <c r="EC74" i="27"/>
  <c r="EB74" i="27"/>
  <c r="EA74" i="27"/>
  <c r="DZ74" i="27"/>
  <c r="DY71" i="27"/>
  <c r="DX71" i="27"/>
  <c r="DW71" i="27"/>
  <c r="DV71" i="27"/>
  <c r="DU71" i="27"/>
  <c r="DT71" i="27"/>
  <c r="DS71" i="27"/>
  <c r="DR71" i="27"/>
  <c r="DQ71" i="27"/>
  <c r="DP71" i="27"/>
  <c r="DO71" i="27"/>
  <c r="DN71" i="27"/>
  <c r="DM71" i="27"/>
  <c r="DL71" i="27"/>
  <c r="DK71" i="27"/>
  <c r="DJ71" i="27"/>
  <c r="DI71" i="27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N71" i="27"/>
  <c r="M71" i="27"/>
  <c r="L71" i="27"/>
  <c r="K71" i="27"/>
  <c r="J71" i="27"/>
  <c r="I71" i="27"/>
  <c r="H71" i="27"/>
  <c r="G71" i="27"/>
  <c r="F71" i="27"/>
  <c r="E71" i="27"/>
  <c r="DY64" i="27"/>
  <c r="DY161" i="27" s="1"/>
  <c r="DX64" i="27"/>
  <c r="DX161" i="27" s="1"/>
  <c r="DW64" i="27"/>
  <c r="DW161" i="27" s="1"/>
  <c r="DV64" i="27"/>
  <c r="DV161" i="27" s="1"/>
  <c r="DU64" i="27"/>
  <c r="DU161" i="27" s="1"/>
  <c r="DT64" i="27"/>
  <c r="DT161" i="27" s="1"/>
  <c r="DS64" i="27"/>
  <c r="DS161" i="27" s="1"/>
  <c r="DR64" i="27"/>
  <c r="DR161" i="27" s="1"/>
  <c r="DQ64" i="27"/>
  <c r="DQ161" i="27" s="1"/>
  <c r="DP64" i="27"/>
  <c r="DP161" i="27" s="1"/>
  <c r="DO64" i="27"/>
  <c r="DO161" i="27" s="1"/>
  <c r="DN64" i="27"/>
  <c r="DN161" i="27" s="1"/>
  <c r="DM64" i="27"/>
  <c r="DM161" i="27" s="1"/>
  <c r="DL64" i="27"/>
  <c r="DL161" i="27" s="1"/>
  <c r="DK64" i="27"/>
  <c r="DK161" i="27" s="1"/>
  <c r="DJ64" i="27"/>
  <c r="DJ161" i="27" s="1"/>
  <c r="DI64" i="27"/>
  <c r="DI161" i="27" s="1"/>
  <c r="DH64" i="27"/>
  <c r="DH161" i="27" s="1"/>
  <c r="DG64" i="27"/>
  <c r="DG161" i="27" s="1"/>
  <c r="DF64" i="27"/>
  <c r="DF161" i="27" s="1"/>
  <c r="DE64" i="27"/>
  <c r="DE161" i="27" s="1"/>
  <c r="DD64" i="27"/>
  <c r="DD161" i="27" s="1"/>
  <c r="DC64" i="27"/>
  <c r="DC161" i="27" s="1"/>
  <c r="DB64" i="27"/>
  <c r="DB161" i="27" s="1"/>
  <c r="DA64" i="27"/>
  <c r="DA161" i="27" s="1"/>
  <c r="CZ64" i="27"/>
  <c r="CZ161" i="27" s="1"/>
  <c r="CY64" i="27"/>
  <c r="CY161" i="27" s="1"/>
  <c r="CX64" i="27"/>
  <c r="CX161" i="27" s="1"/>
  <c r="CW64" i="27"/>
  <c r="CW161" i="27" s="1"/>
  <c r="CV64" i="27"/>
  <c r="CV161" i="27" s="1"/>
  <c r="CU64" i="27"/>
  <c r="CU161" i="27" s="1"/>
  <c r="CT64" i="27"/>
  <c r="CT161" i="27" s="1"/>
  <c r="CS64" i="27"/>
  <c r="CS161" i="27" s="1"/>
  <c r="CR64" i="27"/>
  <c r="CR161" i="27" s="1"/>
  <c r="CQ64" i="27"/>
  <c r="CQ161" i="27" s="1"/>
  <c r="CP64" i="27"/>
  <c r="CP161" i="27" s="1"/>
  <c r="CO64" i="27"/>
  <c r="CO161" i="27" s="1"/>
  <c r="CN64" i="27"/>
  <c r="CN161" i="27" s="1"/>
  <c r="CM64" i="27"/>
  <c r="CM161" i="27" s="1"/>
  <c r="CL64" i="27"/>
  <c r="CL161" i="27" s="1"/>
  <c r="CK64" i="27"/>
  <c r="CK161" i="27" s="1"/>
  <c r="CJ64" i="27"/>
  <c r="CJ161" i="27" s="1"/>
  <c r="CI64" i="27"/>
  <c r="CI161" i="27" s="1"/>
  <c r="CH64" i="27"/>
  <c r="CH161" i="27" s="1"/>
  <c r="CG64" i="27"/>
  <c r="CG161" i="27" s="1"/>
  <c r="CF64" i="27"/>
  <c r="CF161" i="27" s="1"/>
  <c r="CE64" i="27"/>
  <c r="CE161" i="27" s="1"/>
  <c r="CD64" i="27"/>
  <c r="CD161" i="27" s="1"/>
  <c r="CC64" i="27"/>
  <c r="CC161" i="27" s="1"/>
  <c r="CB64" i="27"/>
  <c r="CB161" i="27" s="1"/>
  <c r="CA64" i="27"/>
  <c r="CA161" i="27" s="1"/>
  <c r="BZ64" i="27"/>
  <c r="BZ161" i="27" s="1"/>
  <c r="BY64" i="27"/>
  <c r="BY161" i="27" s="1"/>
  <c r="BX64" i="27"/>
  <c r="BX161" i="27" s="1"/>
  <c r="BW64" i="27"/>
  <c r="BW161" i="27" s="1"/>
  <c r="BV64" i="27"/>
  <c r="BV161" i="27" s="1"/>
  <c r="BU64" i="27"/>
  <c r="BU161" i="27" s="1"/>
  <c r="BT64" i="27"/>
  <c r="BT161" i="27" s="1"/>
  <c r="BS64" i="27"/>
  <c r="BS161" i="27" s="1"/>
  <c r="BR64" i="27"/>
  <c r="BR161" i="27" s="1"/>
  <c r="BQ64" i="27"/>
  <c r="BQ161" i="27" s="1"/>
  <c r="BP64" i="27"/>
  <c r="BP161" i="27" s="1"/>
  <c r="BO64" i="27"/>
  <c r="BO161" i="27" s="1"/>
  <c r="BN64" i="27"/>
  <c r="BN161" i="27" s="1"/>
  <c r="BM64" i="27"/>
  <c r="BM161" i="27" s="1"/>
  <c r="BL64" i="27"/>
  <c r="BL161" i="27" s="1"/>
  <c r="BK64" i="27"/>
  <c r="BK161" i="27" s="1"/>
  <c r="BJ64" i="27"/>
  <c r="BJ161" i="27" s="1"/>
  <c r="BI64" i="27"/>
  <c r="BI161" i="27" s="1"/>
  <c r="BH64" i="27"/>
  <c r="BH161" i="27" s="1"/>
  <c r="BG64" i="27"/>
  <c r="BG161" i="27" s="1"/>
  <c r="BF64" i="27"/>
  <c r="BF161" i="27" s="1"/>
  <c r="BE64" i="27"/>
  <c r="BE161" i="27" s="1"/>
  <c r="BD64" i="27"/>
  <c r="BD161" i="27" s="1"/>
  <c r="BC64" i="27"/>
  <c r="BC161" i="27" s="1"/>
  <c r="BB64" i="27"/>
  <c r="BB161" i="27" s="1"/>
  <c r="BA64" i="27"/>
  <c r="BA161" i="27" s="1"/>
  <c r="AZ64" i="27"/>
  <c r="AZ161" i="27" s="1"/>
  <c r="AY64" i="27"/>
  <c r="AY161" i="27" s="1"/>
  <c r="AX64" i="27"/>
  <c r="AX161" i="27" s="1"/>
  <c r="AW64" i="27"/>
  <c r="AW161" i="27" s="1"/>
  <c r="AV64" i="27"/>
  <c r="AV161" i="27" s="1"/>
  <c r="AU64" i="27"/>
  <c r="AU161" i="27" s="1"/>
  <c r="AT64" i="27"/>
  <c r="AT161" i="27" s="1"/>
  <c r="AS64" i="27"/>
  <c r="AS161" i="27" s="1"/>
  <c r="AR64" i="27"/>
  <c r="AR161" i="27" s="1"/>
  <c r="AQ64" i="27"/>
  <c r="AQ161" i="27" s="1"/>
  <c r="AP64" i="27"/>
  <c r="AP161" i="27" s="1"/>
  <c r="AO64" i="27"/>
  <c r="AO161" i="27" s="1"/>
  <c r="AN64" i="27"/>
  <c r="AN161" i="27" s="1"/>
  <c r="AM64" i="27"/>
  <c r="AM161" i="27" s="1"/>
  <c r="AL64" i="27"/>
  <c r="AL161" i="27" s="1"/>
  <c r="AK64" i="27"/>
  <c r="AK161" i="27" s="1"/>
  <c r="AJ64" i="27"/>
  <c r="AJ161" i="27" s="1"/>
  <c r="AI64" i="27"/>
  <c r="AI161" i="27" s="1"/>
  <c r="AH64" i="27"/>
  <c r="AH161" i="27" s="1"/>
  <c r="AG64" i="27"/>
  <c r="AG161" i="27" s="1"/>
  <c r="AF64" i="27"/>
  <c r="AF161" i="27" s="1"/>
  <c r="AE64" i="27"/>
  <c r="AE161" i="27" s="1"/>
  <c r="AD64" i="27"/>
  <c r="AD161" i="27" s="1"/>
  <c r="AC64" i="27"/>
  <c r="AC161" i="27" s="1"/>
  <c r="AB64" i="27"/>
  <c r="AB161" i="27" s="1"/>
  <c r="AA64" i="27"/>
  <c r="AA161" i="27" s="1"/>
  <c r="Z64" i="27"/>
  <c r="Z161" i="27" s="1"/>
  <c r="Y64" i="27"/>
  <c r="Y161" i="27" s="1"/>
  <c r="X64" i="27"/>
  <c r="X161" i="27" s="1"/>
  <c r="W64" i="27"/>
  <c r="W161" i="27" s="1"/>
  <c r="V64" i="27"/>
  <c r="V161" i="27" s="1"/>
  <c r="U64" i="27"/>
  <c r="U161" i="27" s="1"/>
  <c r="T64" i="27"/>
  <c r="T161" i="27" s="1"/>
  <c r="S64" i="27"/>
  <c r="S161" i="27" s="1"/>
  <c r="R64" i="27"/>
  <c r="R161" i="27" s="1"/>
  <c r="Q64" i="27"/>
  <c r="Q161" i="27" s="1"/>
  <c r="P64" i="27"/>
  <c r="P161" i="27" s="1"/>
  <c r="O64" i="27"/>
  <c r="O161" i="27" s="1"/>
  <c r="N64" i="27"/>
  <c r="N161" i="27" s="1"/>
  <c r="M64" i="27"/>
  <c r="M161" i="27" s="1"/>
  <c r="L64" i="27"/>
  <c r="L161" i="27" s="1"/>
  <c r="K64" i="27"/>
  <c r="K161" i="27" s="1"/>
  <c r="J64" i="27"/>
  <c r="J161" i="27" s="1"/>
  <c r="I64" i="27"/>
  <c r="I161" i="27" s="1"/>
  <c r="H64" i="27"/>
  <c r="H161" i="27" s="1"/>
  <c r="G64" i="27"/>
  <c r="G161" i="27" s="1"/>
  <c r="F64" i="27"/>
  <c r="F161" i="27" s="1"/>
  <c r="E64" i="27"/>
  <c r="E161" i="27" s="1"/>
  <c r="DC50" i="27"/>
  <c r="DC57" i="27" s="1"/>
  <c r="DY48" i="27"/>
  <c r="DX48" i="27"/>
  <c r="DW48" i="27"/>
  <c r="DV48" i="27"/>
  <c r="DU48" i="27"/>
  <c r="DT48" i="27"/>
  <c r="DS48" i="27"/>
  <c r="DR48" i="27"/>
  <c r="DQ48" i="27"/>
  <c r="DP48" i="27"/>
  <c r="DO48" i="27"/>
  <c r="DN48" i="27"/>
  <c r="DM48" i="27"/>
  <c r="DL48" i="27"/>
  <c r="DK48" i="27"/>
  <c r="DJ48" i="27"/>
  <c r="DI48" i="27"/>
  <c r="DH48" i="27"/>
  <c r="DG48" i="27"/>
  <c r="DF48" i="27"/>
  <c r="DE48" i="27"/>
  <c r="DD48" i="27"/>
  <c r="DC48" i="27"/>
  <c r="DB48" i="27"/>
  <c r="DA48" i="27"/>
  <c r="CZ48" i="27"/>
  <c r="CY48" i="27"/>
  <c r="CX48" i="27"/>
  <c r="CW48" i="27"/>
  <c r="CV48" i="27"/>
  <c r="CU48" i="27"/>
  <c r="CT48" i="27"/>
  <c r="CS48" i="27"/>
  <c r="CR48" i="27"/>
  <c r="CQ48" i="27"/>
  <c r="CP48" i="27"/>
  <c r="CO48" i="27"/>
  <c r="CN48" i="27"/>
  <c r="CM48" i="27"/>
  <c r="CL48" i="27"/>
  <c r="CK48" i="27"/>
  <c r="CJ48" i="27"/>
  <c r="CI48" i="27"/>
  <c r="CH48" i="27"/>
  <c r="CG48" i="27"/>
  <c r="CF48" i="27"/>
  <c r="CE48" i="27"/>
  <c r="CD48" i="27"/>
  <c r="CC48" i="27"/>
  <c r="CB48" i="27"/>
  <c r="CA48" i="27"/>
  <c r="BZ48" i="27"/>
  <c r="BY48" i="27"/>
  <c r="BX48" i="27"/>
  <c r="BW48" i="27"/>
  <c r="BV48" i="27"/>
  <c r="BU48" i="27"/>
  <c r="BT48" i="27"/>
  <c r="BS48" i="27"/>
  <c r="BR48" i="27"/>
  <c r="BQ48" i="27"/>
  <c r="BP48" i="27"/>
  <c r="BO48" i="27"/>
  <c r="BN48" i="27"/>
  <c r="BM48" i="27"/>
  <c r="BL48" i="27"/>
  <c r="BK48" i="27"/>
  <c r="BJ48" i="27"/>
  <c r="BI48" i="27"/>
  <c r="BH48" i="27"/>
  <c r="BG48" i="27"/>
  <c r="BF48" i="27"/>
  <c r="BE48" i="27"/>
  <c r="BD48" i="27"/>
  <c r="BC48" i="27"/>
  <c r="BB48" i="27"/>
  <c r="BA48" i="27"/>
  <c r="AZ48" i="27"/>
  <c r="AY48" i="27"/>
  <c r="AX48" i="27"/>
  <c r="AW48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DV159" i="27" l="1"/>
  <c r="DF159" i="27"/>
  <c r="CP159" i="27"/>
  <c r="I141" i="29"/>
  <c r="I150" i="29" s="1"/>
  <c r="I152" i="29" s="1"/>
  <c r="I153" i="29" s="1"/>
  <c r="H44" i="29"/>
  <c r="H46" i="29" s="1"/>
  <c r="H47" i="29" s="1"/>
  <c r="I142" i="29"/>
  <c r="I143" i="29" s="1"/>
  <c r="I193" i="29" s="1"/>
  <c r="I194" i="29" s="1"/>
  <c r="J241" i="29"/>
  <c r="J238" i="29"/>
  <c r="J240" i="29"/>
  <c r="J242" i="29"/>
  <c r="J239" i="29"/>
  <c r="J166" i="29"/>
  <c r="J140" i="29"/>
  <c r="I41" i="29"/>
  <c r="I43" i="29"/>
  <c r="H171" i="29"/>
  <c r="H216" i="29" s="1"/>
  <c r="H169" i="29"/>
  <c r="K235" i="29"/>
  <c r="K11" i="30" s="1"/>
  <c r="K167" i="29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K39" i="29"/>
  <c r="L35" i="29"/>
  <c r="G171" i="29"/>
  <c r="G169" i="29"/>
  <c r="J40" i="29"/>
  <c r="G193" i="29"/>
  <c r="G194" i="29" s="1"/>
  <c r="J215" i="29"/>
  <c r="J198" i="29"/>
  <c r="J199" i="29" s="1"/>
  <c r="DZ159" i="27"/>
  <c r="DJ159" i="27"/>
  <c r="DJ179" i="27" s="1"/>
  <c r="CX159" i="27"/>
  <c r="CD159" i="27"/>
  <c r="CD179" i="27" s="1"/>
  <c r="K50" i="27"/>
  <c r="K57" i="27" s="1"/>
  <c r="EK168" i="27"/>
  <c r="EG168" i="27"/>
  <c r="EC168" i="27"/>
  <c r="EK172" i="27"/>
  <c r="EG172" i="27"/>
  <c r="EC172" i="27"/>
  <c r="EK171" i="27"/>
  <c r="EG171" i="27"/>
  <c r="EC171" i="27"/>
  <c r="EH159" i="27"/>
  <c r="DN159" i="27"/>
  <c r="DN179" i="27" s="1"/>
  <c r="CT159" i="27"/>
  <c r="CH159" i="27"/>
  <c r="CH179" i="27" s="1"/>
  <c r="BV159" i="27"/>
  <c r="AQ50" i="27"/>
  <c r="AQ57" i="27" s="1"/>
  <c r="EJ168" i="27"/>
  <c r="EF168" i="27"/>
  <c r="EB168" i="27"/>
  <c r="EJ172" i="27"/>
  <c r="EF172" i="27"/>
  <c r="EB172" i="27"/>
  <c r="EJ171" i="27"/>
  <c r="EF171" i="27"/>
  <c r="EB171" i="27"/>
  <c r="ED159" i="27"/>
  <c r="ED179" i="27" s="1"/>
  <c r="DR159" i="27"/>
  <c r="DB159" i="27"/>
  <c r="DB169" i="27" s="1"/>
  <c r="CL159" i="27"/>
  <c r="BW50" i="27"/>
  <c r="BW57" i="27" s="1"/>
  <c r="EI168" i="27"/>
  <c r="EE168" i="27"/>
  <c r="EA168" i="27"/>
  <c r="EI172" i="27"/>
  <c r="EE172" i="27"/>
  <c r="EA172" i="27"/>
  <c r="AY50" i="27"/>
  <c r="DK50" i="27"/>
  <c r="AS73" i="27"/>
  <c r="AS87" i="27" s="1"/>
  <c r="AS129" i="27" s="1"/>
  <c r="AA50" i="27"/>
  <c r="AA156" i="27" s="1"/>
  <c r="AA174" i="27" s="1"/>
  <c r="BG50" i="27"/>
  <c r="CM50" i="27"/>
  <c r="CM57" i="27" s="1"/>
  <c r="DS50" i="27"/>
  <c r="DE73" i="27"/>
  <c r="DE87" i="27" s="1"/>
  <c r="DE123" i="27" s="1"/>
  <c r="S50" i="27"/>
  <c r="CE50" i="27"/>
  <c r="AI50" i="27"/>
  <c r="AI52" i="27" s="1"/>
  <c r="AI63" i="27" s="1"/>
  <c r="BO50" i="27"/>
  <c r="CU50" i="27"/>
  <c r="B47" i="28"/>
  <c r="EK159" i="27"/>
  <c r="EG159" i="27"/>
  <c r="EG179" i="27" s="1"/>
  <c r="EC159" i="27"/>
  <c r="DY159" i="27"/>
  <c r="DY169" i="27" s="1"/>
  <c r="DU159" i="27"/>
  <c r="DQ159" i="27"/>
  <c r="DQ169" i="27" s="1"/>
  <c r="DM159" i="27"/>
  <c r="DI159" i="27"/>
  <c r="DI179" i="27" s="1"/>
  <c r="DE159" i="27"/>
  <c r="DA159" i="27"/>
  <c r="DA169" i="27" s="1"/>
  <c r="CW159" i="27"/>
  <c r="CS159" i="27"/>
  <c r="CS169" i="27" s="1"/>
  <c r="CO159" i="27"/>
  <c r="CK159" i="27"/>
  <c r="CK169" i="27" s="1"/>
  <c r="CG159" i="27"/>
  <c r="CC159" i="27"/>
  <c r="CC169" i="27" s="1"/>
  <c r="BY159" i="27"/>
  <c r="C49" i="28"/>
  <c r="D50" i="28"/>
  <c r="C48" i="28"/>
  <c r="BI73" i="27"/>
  <c r="BI87" i="27" s="1"/>
  <c r="BI119" i="27" s="1"/>
  <c r="BI143" i="27" s="1"/>
  <c r="DU73" i="27"/>
  <c r="DU87" i="27" s="1"/>
  <c r="DU126" i="27" s="1"/>
  <c r="M73" i="27"/>
  <c r="BY73" i="27"/>
  <c r="BY87" i="27" s="1"/>
  <c r="AC73" i="27"/>
  <c r="AC87" i="27" s="1"/>
  <c r="AC123" i="27" s="1"/>
  <c r="CO73" i="27"/>
  <c r="CO79" i="27" s="1"/>
  <c r="CO99" i="27" s="1"/>
  <c r="L50" i="27"/>
  <c r="L156" i="27" s="1"/>
  <c r="T50" i="27"/>
  <c r="T156" i="27" s="1"/>
  <c r="AB50" i="27"/>
  <c r="AB57" i="27" s="1"/>
  <c r="AJ50" i="27"/>
  <c r="AJ57" i="27" s="1"/>
  <c r="AR50" i="27"/>
  <c r="AZ50" i="27"/>
  <c r="AZ57" i="27" s="1"/>
  <c r="BH50" i="27"/>
  <c r="BH57" i="27" s="1"/>
  <c r="BP50" i="27"/>
  <c r="BX50" i="27"/>
  <c r="BX57" i="27" s="1"/>
  <c r="CF50" i="27"/>
  <c r="CF57" i="27" s="1"/>
  <c r="CN50" i="27"/>
  <c r="CN52" i="27" s="1"/>
  <c r="CN63" i="27" s="1"/>
  <c r="CV50" i="27"/>
  <c r="DD50" i="27"/>
  <c r="DD57" i="27" s="1"/>
  <c r="DL50" i="27"/>
  <c r="DL57" i="27" s="1"/>
  <c r="DT50" i="27"/>
  <c r="DT61" i="27" s="1"/>
  <c r="N73" i="27"/>
  <c r="N87" i="27" s="1"/>
  <c r="N104" i="27" s="1"/>
  <c r="AD73" i="27"/>
  <c r="AD87" i="27" s="1"/>
  <c r="AD104" i="27" s="1"/>
  <c r="AT73" i="27"/>
  <c r="AT87" i="27" s="1"/>
  <c r="AT93" i="27" s="1"/>
  <c r="BJ73" i="27"/>
  <c r="BJ87" i="27" s="1"/>
  <c r="BZ73" i="27"/>
  <c r="BZ87" i="27" s="1"/>
  <c r="BZ115" i="27" s="1"/>
  <c r="BZ137" i="27" s="1"/>
  <c r="CP73" i="27"/>
  <c r="CP87" i="27" s="1"/>
  <c r="CP104" i="27" s="1"/>
  <c r="DF73" i="27"/>
  <c r="DF87" i="27" s="1"/>
  <c r="DF93" i="27" s="1"/>
  <c r="DV73" i="27"/>
  <c r="DV87" i="27" s="1"/>
  <c r="G50" i="27"/>
  <c r="G52" i="27" s="1"/>
  <c r="G63" i="27" s="1"/>
  <c r="O50" i="27"/>
  <c r="O52" i="27" s="1"/>
  <c r="O63" i="27" s="1"/>
  <c r="W50" i="27"/>
  <c r="W57" i="27" s="1"/>
  <c r="AE50" i="27"/>
  <c r="AE156" i="27" s="1"/>
  <c r="AM50" i="27"/>
  <c r="AM61" i="27" s="1"/>
  <c r="AU50" i="27"/>
  <c r="BC50" i="27"/>
  <c r="BC57" i="27" s="1"/>
  <c r="BK50" i="27"/>
  <c r="BS50" i="27"/>
  <c r="BS52" i="27" s="1"/>
  <c r="BS63" i="27" s="1"/>
  <c r="CA50" i="27"/>
  <c r="CI50" i="27"/>
  <c r="CI156" i="27" s="1"/>
  <c r="CQ50" i="27"/>
  <c r="CQ52" i="27" s="1"/>
  <c r="CQ63" i="27" s="1"/>
  <c r="CY50" i="27"/>
  <c r="DG50" i="27"/>
  <c r="DO50" i="27"/>
  <c r="DO52" i="27" s="1"/>
  <c r="DO63" i="27" s="1"/>
  <c r="DW50" i="27"/>
  <c r="DW52" i="27" s="1"/>
  <c r="DW63" i="27" s="1"/>
  <c r="E73" i="27"/>
  <c r="E87" i="27" s="1"/>
  <c r="U73" i="27"/>
  <c r="U87" i="27" s="1"/>
  <c r="AK73" i="27"/>
  <c r="AK87" i="27" s="1"/>
  <c r="AK129" i="27" s="1"/>
  <c r="BA73" i="27"/>
  <c r="BA87" i="27" s="1"/>
  <c r="BQ73" i="27"/>
  <c r="BQ87" i="27" s="1"/>
  <c r="CG73" i="27"/>
  <c r="CW73" i="27"/>
  <c r="DM73" i="27"/>
  <c r="H50" i="27"/>
  <c r="H54" i="27" s="1"/>
  <c r="P50" i="27"/>
  <c r="P156" i="27" s="1"/>
  <c r="X50" i="27"/>
  <c r="X156" i="27" s="1"/>
  <c r="AF50" i="27"/>
  <c r="AF57" i="27" s="1"/>
  <c r="AN50" i="27"/>
  <c r="AN156" i="27" s="1"/>
  <c r="AV50" i="27"/>
  <c r="AV57" i="27" s="1"/>
  <c r="BD50" i="27"/>
  <c r="BD52" i="27" s="1"/>
  <c r="BD63" i="27" s="1"/>
  <c r="BL50" i="27"/>
  <c r="BL57" i="27" s="1"/>
  <c r="BT50" i="27"/>
  <c r="BT57" i="27" s="1"/>
  <c r="CB50" i="27"/>
  <c r="CJ50" i="27"/>
  <c r="CJ57" i="27" s="1"/>
  <c r="CR50" i="27"/>
  <c r="CR57" i="27" s="1"/>
  <c r="CZ50" i="27"/>
  <c r="DH50" i="27"/>
  <c r="DP50" i="27"/>
  <c r="DP57" i="27" s="1"/>
  <c r="DX50" i="27"/>
  <c r="DX57" i="27" s="1"/>
  <c r="F73" i="27"/>
  <c r="F87" i="27" s="1"/>
  <c r="F107" i="27" s="1"/>
  <c r="V73" i="27"/>
  <c r="V87" i="27" s="1"/>
  <c r="AL73" i="27"/>
  <c r="AL87" i="27" s="1"/>
  <c r="BB73" i="27"/>
  <c r="BB87" i="27" s="1"/>
  <c r="BR73" i="27"/>
  <c r="BR87" i="27" s="1"/>
  <c r="BR115" i="27" s="1"/>
  <c r="BR137" i="27" s="1"/>
  <c r="CH73" i="27"/>
  <c r="CH87" i="27" s="1"/>
  <c r="CX73" i="27"/>
  <c r="CX87" i="27" s="1"/>
  <c r="DN73" i="27"/>
  <c r="DN87" i="27" s="1"/>
  <c r="EP90" i="27"/>
  <c r="EL104" i="27"/>
  <c r="EH96" i="27"/>
  <c r="EX107" i="27"/>
  <c r="EX96" i="27"/>
  <c r="DZ90" i="27"/>
  <c r="EP101" i="27"/>
  <c r="EN112" i="27"/>
  <c r="EN135" i="27" s="1"/>
  <c r="EN97" i="27"/>
  <c r="EN108" i="27"/>
  <c r="E50" i="27"/>
  <c r="E54" i="27" s="1"/>
  <c r="I50" i="27"/>
  <c r="M50" i="27"/>
  <c r="M61" i="27" s="1"/>
  <c r="Q50" i="27"/>
  <c r="U50" i="27"/>
  <c r="Y50" i="27"/>
  <c r="Y61" i="27" s="1"/>
  <c r="AC50" i="27"/>
  <c r="AG50" i="27"/>
  <c r="AK50" i="27"/>
  <c r="AO50" i="27"/>
  <c r="AO156" i="27" s="1"/>
  <c r="AS50" i="27"/>
  <c r="AW50" i="27"/>
  <c r="BA50" i="27"/>
  <c r="BA156" i="27" s="1"/>
  <c r="BE50" i="27"/>
  <c r="BE61" i="27" s="1"/>
  <c r="BI50" i="27"/>
  <c r="BM50" i="27"/>
  <c r="BM156" i="27" s="1"/>
  <c r="BQ50" i="27"/>
  <c r="BU50" i="27"/>
  <c r="BU54" i="27" s="1"/>
  <c r="BY50" i="27"/>
  <c r="BY156" i="27" s="1"/>
  <c r="CC50" i="27"/>
  <c r="CG50" i="27"/>
  <c r="CK50" i="27"/>
  <c r="CK61" i="27" s="1"/>
  <c r="CO50" i="27"/>
  <c r="CS50" i="27"/>
  <c r="CW50" i="27"/>
  <c r="DA50" i="27"/>
  <c r="DA61" i="27" s="1"/>
  <c r="DE50" i="27"/>
  <c r="DI50" i="27"/>
  <c r="DM50" i="27"/>
  <c r="DQ50" i="27"/>
  <c r="DQ52" i="27" s="1"/>
  <c r="DQ63" i="27" s="1"/>
  <c r="DU50" i="27"/>
  <c r="DU156" i="27" s="1"/>
  <c r="I73" i="27"/>
  <c r="I75" i="27" s="1"/>
  <c r="I88" i="27" s="1"/>
  <c r="Q73" i="27"/>
  <c r="Q87" i="27" s="1"/>
  <c r="Q96" i="27" s="1"/>
  <c r="Y73" i="27"/>
  <c r="Y87" i="27" s="1"/>
  <c r="Y90" i="27" s="1"/>
  <c r="AG73" i="27"/>
  <c r="AG87" i="27" s="1"/>
  <c r="AG130" i="27" s="1"/>
  <c r="AO73" i="27"/>
  <c r="AW73" i="27"/>
  <c r="BE73" i="27"/>
  <c r="BE87" i="27" s="1"/>
  <c r="BE115" i="27" s="1"/>
  <c r="BE137" i="27" s="1"/>
  <c r="BM73" i="27"/>
  <c r="BM87" i="27" s="1"/>
  <c r="BM130" i="27" s="1"/>
  <c r="BU73" i="27"/>
  <c r="BU87" i="27" s="1"/>
  <c r="CC73" i="27"/>
  <c r="CK73" i="27"/>
  <c r="CK82" i="27" s="1"/>
  <c r="CK110" i="27" s="1"/>
  <c r="CS73" i="27"/>
  <c r="CS79" i="27" s="1"/>
  <c r="CS99" i="27" s="1"/>
  <c r="DA73" i="27"/>
  <c r="DA87" i="27" s="1"/>
  <c r="DA123" i="27" s="1"/>
  <c r="DI73" i="27"/>
  <c r="DI75" i="27" s="1"/>
  <c r="DI88" i="27" s="1"/>
  <c r="DQ73" i="27"/>
  <c r="DQ79" i="27" s="1"/>
  <c r="DQ99" i="27" s="1"/>
  <c r="DX73" i="27"/>
  <c r="DX82" i="27" s="1"/>
  <c r="DX110" i="27" s="1"/>
  <c r="DT73" i="27"/>
  <c r="DP73" i="27"/>
  <c r="DP87" i="27" s="1"/>
  <c r="DL73" i="27"/>
  <c r="DL79" i="27" s="1"/>
  <c r="DL99" i="27" s="1"/>
  <c r="DH73" i="27"/>
  <c r="DD73" i="27"/>
  <c r="DD79" i="27" s="1"/>
  <c r="DD99" i="27" s="1"/>
  <c r="CZ73" i="27"/>
  <c r="CV73" i="27"/>
  <c r="CV79" i="27" s="1"/>
  <c r="CV99" i="27" s="1"/>
  <c r="CR73" i="27"/>
  <c r="CR79" i="27" s="1"/>
  <c r="CR99" i="27" s="1"/>
  <c r="CN73" i="27"/>
  <c r="CJ73" i="27"/>
  <c r="CF73" i="27"/>
  <c r="CF75" i="27" s="1"/>
  <c r="CF88" i="27" s="1"/>
  <c r="CB73" i="27"/>
  <c r="CB82" i="27" s="1"/>
  <c r="CB110" i="27" s="1"/>
  <c r="BX73" i="27"/>
  <c r="BX87" i="27" s="1"/>
  <c r="BT73" i="27"/>
  <c r="BT87" i="27" s="1"/>
  <c r="BP73" i="27"/>
  <c r="BP87" i="27" s="1"/>
  <c r="BL73" i="27"/>
  <c r="BL87" i="27" s="1"/>
  <c r="BH73" i="27"/>
  <c r="BH87" i="27" s="1"/>
  <c r="BD73" i="27"/>
  <c r="BD87" i="27" s="1"/>
  <c r="AZ73" i="27"/>
  <c r="AZ87" i="27" s="1"/>
  <c r="AV73" i="27"/>
  <c r="AR73" i="27"/>
  <c r="AR75" i="27" s="1"/>
  <c r="AR88" i="27" s="1"/>
  <c r="AN73" i="27"/>
  <c r="AN87" i="27" s="1"/>
  <c r="AJ73" i="27"/>
  <c r="AJ87" i="27" s="1"/>
  <c r="AF73" i="27"/>
  <c r="AF87" i="27" s="1"/>
  <c r="AB73" i="27"/>
  <c r="AB87" i="27" s="1"/>
  <c r="X73" i="27"/>
  <c r="X87" i="27" s="1"/>
  <c r="T73" i="27"/>
  <c r="T87" i="27" s="1"/>
  <c r="P73" i="27"/>
  <c r="P87" i="27" s="1"/>
  <c r="L73" i="27"/>
  <c r="H73" i="27"/>
  <c r="DW73" i="27"/>
  <c r="DS73" i="27"/>
  <c r="DO73" i="27"/>
  <c r="DK73" i="27"/>
  <c r="DG73" i="27"/>
  <c r="DG87" i="27" s="1"/>
  <c r="DC73" i="27"/>
  <c r="DC87" i="27" s="1"/>
  <c r="DC115" i="27" s="1"/>
  <c r="DC137" i="27" s="1"/>
  <c r="CY73" i="27"/>
  <c r="CY87" i="27" s="1"/>
  <c r="CU73" i="27"/>
  <c r="CQ73" i="27"/>
  <c r="CM73" i="27"/>
  <c r="CI73" i="27"/>
  <c r="CE73" i="27"/>
  <c r="CA73" i="27"/>
  <c r="CA87" i="27" s="1"/>
  <c r="CA101" i="27" s="1"/>
  <c r="BW73" i="27"/>
  <c r="BW87" i="27" s="1"/>
  <c r="BW119" i="27" s="1"/>
  <c r="BW143" i="27" s="1"/>
  <c r="BS73" i="27"/>
  <c r="BS87" i="27" s="1"/>
  <c r="BS118" i="27" s="1"/>
  <c r="BS141" i="27" s="1"/>
  <c r="BO73" i="27"/>
  <c r="BO87" i="27" s="1"/>
  <c r="BO118" i="27" s="1"/>
  <c r="BO141" i="27" s="1"/>
  <c r="BK73" i="27"/>
  <c r="BK87" i="27" s="1"/>
  <c r="BK93" i="27" s="1"/>
  <c r="BG73" i="27"/>
  <c r="BG87" i="27" s="1"/>
  <c r="BG119" i="27" s="1"/>
  <c r="BG143" i="27" s="1"/>
  <c r="BC73" i="27"/>
  <c r="BC87" i="27" s="1"/>
  <c r="AY73" i="27"/>
  <c r="AU73" i="27"/>
  <c r="AU82" i="27" s="1"/>
  <c r="AU110" i="27" s="1"/>
  <c r="AQ73" i="27"/>
  <c r="AM73" i="27"/>
  <c r="AM87" i="27" s="1"/>
  <c r="AM129" i="27" s="1"/>
  <c r="AI73" i="27"/>
  <c r="AI87" i="27" s="1"/>
  <c r="AI126" i="27" s="1"/>
  <c r="AE73" i="27"/>
  <c r="AE87" i="27" s="1"/>
  <c r="AE104" i="27" s="1"/>
  <c r="AA73" i="27"/>
  <c r="AA87" i="27" s="1"/>
  <c r="AA118" i="27" s="1"/>
  <c r="AA141" i="27" s="1"/>
  <c r="W73" i="27"/>
  <c r="W87" i="27" s="1"/>
  <c r="S73" i="27"/>
  <c r="S87" i="27" s="1"/>
  <c r="S126" i="27" s="1"/>
  <c r="O73" i="27"/>
  <c r="O87" i="27" s="1"/>
  <c r="O104" i="27" s="1"/>
  <c r="K73" i="27"/>
  <c r="G73" i="27"/>
  <c r="DY50" i="27"/>
  <c r="DY61" i="27" s="1"/>
  <c r="F50" i="27"/>
  <c r="F52" i="27" s="1"/>
  <c r="J50" i="27"/>
  <c r="N50" i="27"/>
  <c r="R50" i="27"/>
  <c r="V50" i="27"/>
  <c r="Z50" i="27"/>
  <c r="Z57" i="27" s="1"/>
  <c r="AD50" i="27"/>
  <c r="AD156" i="27" s="1"/>
  <c r="AH50" i="27"/>
  <c r="AL50" i="27"/>
  <c r="AL54" i="27" s="1"/>
  <c r="AP50" i="27"/>
  <c r="AP57" i="27" s="1"/>
  <c r="AT50" i="27"/>
  <c r="AT61" i="27" s="1"/>
  <c r="AX50" i="27"/>
  <c r="AX61" i="27" s="1"/>
  <c r="BB50" i="27"/>
  <c r="BB52" i="27" s="1"/>
  <c r="BB63" i="27" s="1"/>
  <c r="BF50" i="27"/>
  <c r="BF156" i="27" s="1"/>
  <c r="BJ50" i="27"/>
  <c r="BN50" i="27"/>
  <c r="BN156" i="27" s="1"/>
  <c r="BR50" i="27"/>
  <c r="BV50" i="27"/>
  <c r="BV57" i="27" s="1"/>
  <c r="BZ50" i="27"/>
  <c r="CD50" i="27"/>
  <c r="CH50" i="27"/>
  <c r="CH52" i="27" s="1"/>
  <c r="CH63" i="27" s="1"/>
  <c r="CL50" i="27"/>
  <c r="CP50" i="27"/>
  <c r="CT50" i="27"/>
  <c r="CT57" i="27" s="1"/>
  <c r="CX50" i="27"/>
  <c r="DB50" i="27"/>
  <c r="DB57" i="27" s="1"/>
  <c r="DF50" i="27"/>
  <c r="DJ50" i="27"/>
  <c r="DN50" i="27"/>
  <c r="DN156" i="27" s="1"/>
  <c r="DR50" i="27"/>
  <c r="DV50" i="27"/>
  <c r="DV61" i="27" s="1"/>
  <c r="J73" i="27"/>
  <c r="J87" i="27" s="1"/>
  <c r="J108" i="27" s="1"/>
  <c r="R73" i="27"/>
  <c r="R87" i="27" s="1"/>
  <c r="Z73" i="27"/>
  <c r="Z87" i="27" s="1"/>
  <c r="Z96" i="27" s="1"/>
  <c r="AH73" i="27"/>
  <c r="AH87" i="27" s="1"/>
  <c r="AP73" i="27"/>
  <c r="AP87" i="27" s="1"/>
  <c r="AP123" i="27" s="1"/>
  <c r="AX73" i="27"/>
  <c r="AX87" i="27" s="1"/>
  <c r="AX126" i="27" s="1"/>
  <c r="BF73" i="27"/>
  <c r="BF87" i="27" s="1"/>
  <c r="BN73" i="27"/>
  <c r="BN87" i="27" s="1"/>
  <c r="BN123" i="27" s="1"/>
  <c r="BV73" i="27"/>
  <c r="BV87" i="27" s="1"/>
  <c r="BV130" i="27" s="1"/>
  <c r="CD73" i="27"/>
  <c r="CD87" i="27" s="1"/>
  <c r="CD93" i="27" s="1"/>
  <c r="CL73" i="27"/>
  <c r="CL87" i="27" s="1"/>
  <c r="CL90" i="27" s="1"/>
  <c r="CT73" i="27"/>
  <c r="CT87" i="27" s="1"/>
  <c r="CT115" i="27" s="1"/>
  <c r="CT137" i="27" s="1"/>
  <c r="DB73" i="27"/>
  <c r="DB87" i="27" s="1"/>
  <c r="DB93" i="27" s="1"/>
  <c r="DJ73" i="27"/>
  <c r="DJ87" i="27" s="1"/>
  <c r="DJ107" i="27" s="1"/>
  <c r="DR73" i="27"/>
  <c r="DR87" i="27" s="1"/>
  <c r="DR104" i="27" s="1"/>
  <c r="EL93" i="27"/>
  <c r="FB104" i="27"/>
  <c r="FB93" i="27"/>
  <c r="DZ101" i="27"/>
  <c r="EH107" i="27"/>
  <c r="DY52" i="27"/>
  <c r="DY63" i="27" s="1"/>
  <c r="Y54" i="27"/>
  <c r="CP93" i="27"/>
  <c r="M87" i="27"/>
  <c r="M112" i="27" s="1"/>
  <c r="M135" i="27" s="1"/>
  <c r="M75" i="27"/>
  <c r="M88" i="27" s="1"/>
  <c r="CG87" i="27"/>
  <c r="CG107" i="27" s="1"/>
  <c r="CG75" i="27"/>
  <c r="CG88" i="27" s="1"/>
  <c r="DM87" i="27"/>
  <c r="DM107" i="27" s="1"/>
  <c r="DM75" i="27"/>
  <c r="DM88" i="27" s="1"/>
  <c r="DY87" i="27"/>
  <c r="DY75" i="27"/>
  <c r="DY88" i="27" s="1"/>
  <c r="AS75" i="27"/>
  <c r="AS88" i="27" s="1"/>
  <c r="CW87" i="27"/>
  <c r="CW75" i="27"/>
  <c r="CW88" i="27" s="1"/>
  <c r="K156" i="27"/>
  <c r="K174" i="27" s="1"/>
  <c r="K52" i="27"/>
  <c r="K63" i="27" s="1"/>
  <c r="O156" i="27"/>
  <c r="O174" i="27" s="1"/>
  <c r="O57" i="27"/>
  <c r="S156" i="27"/>
  <c r="S182" i="27" s="1"/>
  <c r="S52" i="27"/>
  <c r="S63" i="27" s="1"/>
  <c r="S57" i="27"/>
  <c r="W156" i="27"/>
  <c r="W174" i="27" s="1"/>
  <c r="W52" i="27"/>
  <c r="W63" i="27" s="1"/>
  <c r="AE52" i="27"/>
  <c r="AE63" i="27" s="1"/>
  <c r="AE57" i="27"/>
  <c r="AI156" i="27"/>
  <c r="AI174" i="27" s="1"/>
  <c r="AI57" i="27"/>
  <c r="AU156" i="27"/>
  <c r="AU57" i="27"/>
  <c r="AU52" i="27"/>
  <c r="AU63" i="27" s="1"/>
  <c r="AY156" i="27"/>
  <c r="AY174" i="27" s="1"/>
  <c r="AY52" i="27"/>
  <c r="AY63" i="27" s="1"/>
  <c r="AY57" i="27"/>
  <c r="BC156" i="27"/>
  <c r="BC61" i="27"/>
  <c r="BC52" i="27"/>
  <c r="BC63" i="27" s="1"/>
  <c r="BG156" i="27"/>
  <c r="BG52" i="27"/>
  <c r="BG63" i="27" s="1"/>
  <c r="BK156" i="27"/>
  <c r="BK57" i="27"/>
  <c r="BK52" i="27"/>
  <c r="BK63" i="27" s="1"/>
  <c r="BW156" i="27"/>
  <c r="BW52" i="27"/>
  <c r="BW63" i="27" s="1"/>
  <c r="CA156" i="27"/>
  <c r="CA57" i="27"/>
  <c r="CA52" i="27"/>
  <c r="CA63" i="27" s="1"/>
  <c r="CE156" i="27"/>
  <c r="CE177" i="27" s="1"/>
  <c r="CE52" i="27"/>
  <c r="CE63" i="27" s="1"/>
  <c r="CE57" i="27"/>
  <c r="CI61" i="27"/>
  <c r="CI57" i="27"/>
  <c r="CI52" i="27"/>
  <c r="CI63" i="27" s="1"/>
  <c r="CM156" i="27"/>
  <c r="CM52" i="27"/>
  <c r="CM63" i="27" s="1"/>
  <c r="CQ156" i="27"/>
  <c r="CQ57" i="27"/>
  <c r="CU156" i="27"/>
  <c r="CU177" i="27" s="1"/>
  <c r="CU52" i="27"/>
  <c r="CU63" i="27" s="1"/>
  <c r="CU57" i="27"/>
  <c r="DC156" i="27"/>
  <c r="DC52" i="27"/>
  <c r="DC63" i="27" s="1"/>
  <c r="DG156" i="27"/>
  <c r="DG177" i="27" s="1"/>
  <c r="DG52" i="27"/>
  <c r="DG63" i="27" s="1"/>
  <c r="DG57" i="27"/>
  <c r="DK156" i="27"/>
  <c r="DK167" i="27" s="1"/>
  <c r="DK187" i="27" s="1"/>
  <c r="DK52" i="27"/>
  <c r="DK63" i="27" s="1"/>
  <c r="DK57" i="27"/>
  <c r="DO156" i="27"/>
  <c r="DO57" i="27"/>
  <c r="DO61" i="27"/>
  <c r="DS156" i="27"/>
  <c r="DS174" i="27" s="1"/>
  <c r="DS52" i="27"/>
  <c r="DS63" i="27" s="1"/>
  <c r="DW156" i="27"/>
  <c r="DW177" i="27" s="1"/>
  <c r="DW57" i="27"/>
  <c r="BG57" i="27"/>
  <c r="DS57" i="27"/>
  <c r="AD93" i="27"/>
  <c r="L182" i="27"/>
  <c r="L174" i="27"/>
  <c r="X182" i="27"/>
  <c r="X174" i="27"/>
  <c r="AR156" i="27"/>
  <c r="AR61" i="27"/>
  <c r="BD156" i="27"/>
  <c r="BD61" i="27"/>
  <c r="CB156" i="27"/>
  <c r="CB61" i="27"/>
  <c r="CN156" i="27"/>
  <c r="CN61" i="27"/>
  <c r="DH156" i="27"/>
  <c r="DH61" i="27"/>
  <c r="DT156" i="27"/>
  <c r="P61" i="27"/>
  <c r="T61" i="27"/>
  <c r="X61" i="27"/>
  <c r="L79" i="27"/>
  <c r="L99" i="27" s="1"/>
  <c r="AK61" i="27"/>
  <c r="AW156" i="27"/>
  <c r="CO61" i="27"/>
  <c r="CS61" i="27"/>
  <c r="L52" i="27"/>
  <c r="L63" i="27" s="1"/>
  <c r="P52" i="27"/>
  <c r="P63" i="27" s="1"/>
  <c r="T52" i="27"/>
  <c r="T63" i="27" s="1"/>
  <c r="X52" i="27"/>
  <c r="X63" i="27" s="1"/>
  <c r="AB52" i="27"/>
  <c r="AB63" i="27" s="1"/>
  <c r="AF52" i="27"/>
  <c r="AF63" i="27" s="1"/>
  <c r="AR52" i="27"/>
  <c r="AR63" i="27" s="1"/>
  <c r="AV52" i="27"/>
  <c r="AV63" i="27" s="1"/>
  <c r="AZ52" i="27"/>
  <c r="AZ63" i="27" s="1"/>
  <c r="BH52" i="27"/>
  <c r="BH63" i="27" s="1"/>
  <c r="BL52" i="27"/>
  <c r="BL63" i="27" s="1"/>
  <c r="BX52" i="27"/>
  <c r="BX63" i="27" s="1"/>
  <c r="CB52" i="27"/>
  <c r="CB63" i="27" s="1"/>
  <c r="CF52" i="27"/>
  <c r="CF63" i="27" s="1"/>
  <c r="CJ52" i="27"/>
  <c r="CJ63" i="27" s="1"/>
  <c r="CR52" i="27"/>
  <c r="CR63" i="27" s="1"/>
  <c r="DD52" i="27"/>
  <c r="DD63" i="27" s="1"/>
  <c r="DH52" i="27"/>
  <c r="DH63" i="27" s="1"/>
  <c r="DL52" i="27"/>
  <c r="DL63" i="27" s="1"/>
  <c r="DP52" i="27"/>
  <c r="DP63" i="27" s="1"/>
  <c r="DT52" i="27"/>
  <c r="DT63" i="27" s="1"/>
  <c r="L57" i="27"/>
  <c r="P57" i="27"/>
  <c r="T57" i="27"/>
  <c r="X57" i="27"/>
  <c r="AR57" i="27"/>
  <c r="BD57" i="27"/>
  <c r="CB57" i="27"/>
  <c r="CN57" i="27"/>
  <c r="DH57" i="27"/>
  <c r="AE61" i="27"/>
  <c r="BG61" i="27"/>
  <c r="BW61" i="27"/>
  <c r="CM61" i="27"/>
  <c r="DC61" i="27"/>
  <c r="DS61" i="27"/>
  <c r="M123" i="27"/>
  <c r="U129" i="27"/>
  <c r="U126" i="27"/>
  <c r="U123" i="27"/>
  <c r="U119" i="27"/>
  <c r="U143" i="27" s="1"/>
  <c r="U130" i="27"/>
  <c r="U118" i="27"/>
  <c r="U141" i="27" s="1"/>
  <c r="U112" i="27"/>
  <c r="U135" i="27" s="1"/>
  <c r="U107" i="27"/>
  <c r="U104" i="27"/>
  <c r="U101" i="27"/>
  <c r="U96" i="27"/>
  <c r="U93" i="27"/>
  <c r="U90" i="27"/>
  <c r="U115" i="27"/>
  <c r="U137" i="27" s="1"/>
  <c r="U108" i="27"/>
  <c r="U97" i="27"/>
  <c r="Y130" i="27"/>
  <c r="AC129" i="27"/>
  <c r="AC126" i="27"/>
  <c r="AC119" i="27"/>
  <c r="AC143" i="27" s="1"/>
  <c r="AC130" i="27"/>
  <c r="AC118" i="27"/>
  <c r="AC141" i="27" s="1"/>
  <c r="AC107" i="27"/>
  <c r="AC104" i="27"/>
  <c r="AC101" i="27"/>
  <c r="AC93" i="27"/>
  <c r="AC90" i="27"/>
  <c r="AC115" i="27"/>
  <c r="AC137" i="27" s="1"/>
  <c r="AC97" i="27"/>
  <c r="AK126" i="27"/>
  <c r="AK123" i="27"/>
  <c r="AK119" i="27"/>
  <c r="AK143" i="27" s="1"/>
  <c r="AK130" i="27"/>
  <c r="AK118" i="27"/>
  <c r="AK141" i="27" s="1"/>
  <c r="AK112" i="27"/>
  <c r="AK135" i="27" s="1"/>
  <c r="AK107" i="27"/>
  <c r="AK104" i="27"/>
  <c r="AK101" i="27"/>
  <c r="AK96" i="27"/>
  <c r="AK93" i="27"/>
  <c r="AK90" i="27"/>
  <c r="AK115" i="27"/>
  <c r="AK137" i="27" s="1"/>
  <c r="AK108" i="27"/>
  <c r="AK97" i="27"/>
  <c r="AS126" i="27"/>
  <c r="AS123" i="27"/>
  <c r="AS119" i="27"/>
  <c r="AS143" i="27" s="1"/>
  <c r="AS118" i="27"/>
  <c r="AS141" i="27" s="1"/>
  <c r="AS112" i="27"/>
  <c r="AS135" i="27" s="1"/>
  <c r="AS107" i="27"/>
  <c r="AS101" i="27"/>
  <c r="AS96" i="27"/>
  <c r="AS93" i="27"/>
  <c r="AS115" i="27"/>
  <c r="AS137" i="27" s="1"/>
  <c r="AS108" i="27"/>
  <c r="AS97" i="27"/>
  <c r="BI129" i="27"/>
  <c r="BI126" i="27"/>
  <c r="BI123" i="27"/>
  <c r="BI130" i="27"/>
  <c r="BI118" i="27"/>
  <c r="BI141" i="27" s="1"/>
  <c r="BI112" i="27"/>
  <c r="BI135" i="27" s="1"/>
  <c r="BI104" i="27"/>
  <c r="BI101" i="27"/>
  <c r="BI96" i="27"/>
  <c r="BI90" i="27"/>
  <c r="BI115" i="27"/>
  <c r="BI137" i="27" s="1"/>
  <c r="BI108" i="27"/>
  <c r="BU130" i="27"/>
  <c r="BU90" i="27"/>
  <c r="BY129" i="27"/>
  <c r="BY126" i="27"/>
  <c r="BY123" i="27"/>
  <c r="BY119" i="27"/>
  <c r="BY143" i="27" s="1"/>
  <c r="BY130" i="27"/>
  <c r="BY118" i="27"/>
  <c r="BY141" i="27" s="1"/>
  <c r="BY115" i="27"/>
  <c r="BY137" i="27" s="1"/>
  <c r="BY112" i="27"/>
  <c r="BY135" i="27" s="1"/>
  <c r="BY107" i="27"/>
  <c r="BY104" i="27"/>
  <c r="BY101" i="27"/>
  <c r="BY96" i="27"/>
  <c r="BY93" i="27"/>
  <c r="BY90" i="27"/>
  <c r="BY108" i="27"/>
  <c r="BY97" i="27"/>
  <c r="CW107" i="27"/>
  <c r="DA130" i="27"/>
  <c r="DA90" i="27"/>
  <c r="DE97" i="27"/>
  <c r="T182" i="27"/>
  <c r="T174" i="27"/>
  <c r="AF61" i="27"/>
  <c r="AV156" i="27"/>
  <c r="AV61" i="27"/>
  <c r="BH156" i="27"/>
  <c r="BH61" i="27"/>
  <c r="CF156" i="27"/>
  <c r="CF61" i="27"/>
  <c r="CR156" i="27"/>
  <c r="CR61" i="27"/>
  <c r="DD156" i="27"/>
  <c r="DD61" i="27"/>
  <c r="DL156" i="27"/>
  <c r="DL61" i="27"/>
  <c r="DX156" i="27"/>
  <c r="L61" i="27"/>
  <c r="AR82" i="27"/>
  <c r="AR110" i="27" s="1"/>
  <c r="CN82" i="27"/>
  <c r="CN110" i="27" s="1"/>
  <c r="CP61" i="27"/>
  <c r="K54" i="27"/>
  <c r="K66" i="27" s="1"/>
  <c r="O54" i="27"/>
  <c r="S54" i="27"/>
  <c r="W54" i="27"/>
  <c r="AE54" i="27"/>
  <c r="AI54" i="27"/>
  <c r="AU54" i="27"/>
  <c r="AY54" i="27"/>
  <c r="BC54" i="27"/>
  <c r="BG54" i="27"/>
  <c r="BK54" i="27"/>
  <c r="BW54" i="27"/>
  <c r="BW66" i="27" s="1"/>
  <c r="CA54" i="27"/>
  <c r="CE54" i="27"/>
  <c r="CI54" i="27"/>
  <c r="CM54" i="27"/>
  <c r="CM66" i="27" s="1"/>
  <c r="CQ54" i="27"/>
  <c r="CU54" i="27"/>
  <c r="DC54" i="27"/>
  <c r="DC66" i="27" s="1"/>
  <c r="DG54" i="27"/>
  <c r="DK54" i="27"/>
  <c r="DO54" i="27"/>
  <c r="DS54" i="27"/>
  <c r="DW54" i="27"/>
  <c r="BA57" i="27"/>
  <c r="CC57" i="27"/>
  <c r="CS57" i="27"/>
  <c r="DI57" i="27"/>
  <c r="AU61" i="27"/>
  <c r="BK61" i="27"/>
  <c r="CA61" i="27"/>
  <c r="CQ61" i="27"/>
  <c r="DG61" i="27"/>
  <c r="DW61" i="27"/>
  <c r="N101" i="27"/>
  <c r="V130" i="27"/>
  <c r="V118" i="27"/>
  <c r="V141" i="27" s="1"/>
  <c r="V115" i="27"/>
  <c r="V137" i="27" s="1"/>
  <c r="V112" i="27"/>
  <c r="V135" i="27" s="1"/>
  <c r="V129" i="27"/>
  <c r="V126" i="27"/>
  <c r="V123" i="27"/>
  <c r="V119" i="27"/>
  <c r="V143" i="27" s="1"/>
  <c r="V108" i="27"/>
  <c r="V97" i="27"/>
  <c r="V107" i="27"/>
  <c r="V96" i="27"/>
  <c r="V104" i="27"/>
  <c r="V93" i="27"/>
  <c r="V101" i="27"/>
  <c r="V90" i="27"/>
  <c r="AD130" i="27"/>
  <c r="AD118" i="27"/>
  <c r="AD141" i="27" s="1"/>
  <c r="AD115" i="27"/>
  <c r="AD137" i="27" s="1"/>
  <c r="AD112" i="27"/>
  <c r="AD135" i="27" s="1"/>
  <c r="AD129" i="27"/>
  <c r="AD126" i="27"/>
  <c r="AD123" i="27"/>
  <c r="AD119" i="27"/>
  <c r="AD143" i="27" s="1"/>
  <c r="AD108" i="27"/>
  <c r="AD97" i="27"/>
  <c r="AD101" i="27"/>
  <c r="AD90" i="27"/>
  <c r="AD107" i="27"/>
  <c r="AD96" i="27"/>
  <c r="AH115" i="27"/>
  <c r="AH137" i="27" s="1"/>
  <c r="AH107" i="27"/>
  <c r="AL130" i="27"/>
  <c r="AL118" i="27"/>
  <c r="AL141" i="27" s="1"/>
  <c r="AL115" i="27"/>
  <c r="AL137" i="27" s="1"/>
  <c r="AL112" i="27"/>
  <c r="AL135" i="27" s="1"/>
  <c r="AL129" i="27"/>
  <c r="AL126" i="27"/>
  <c r="AL123" i="27"/>
  <c r="AL119" i="27"/>
  <c r="AL143" i="27" s="1"/>
  <c r="AL108" i="27"/>
  <c r="AL97" i="27"/>
  <c r="AL107" i="27"/>
  <c r="AL96" i="27"/>
  <c r="AL104" i="27"/>
  <c r="AL93" i="27"/>
  <c r="AL101" i="27"/>
  <c r="AL90" i="27"/>
  <c r="AT130" i="27"/>
  <c r="AT118" i="27"/>
  <c r="AT141" i="27" s="1"/>
  <c r="AT115" i="27"/>
  <c r="AT137" i="27" s="1"/>
  <c r="AT112" i="27"/>
  <c r="AT135" i="27" s="1"/>
  <c r="AT129" i="27"/>
  <c r="AT126" i="27"/>
  <c r="AT123" i="27"/>
  <c r="AT119" i="27"/>
  <c r="AT143" i="27" s="1"/>
  <c r="AT108" i="27"/>
  <c r="AT97" i="27"/>
  <c r="AT101" i="27"/>
  <c r="AT90" i="27"/>
  <c r="AT107" i="27"/>
  <c r="AT96" i="27"/>
  <c r="AX118" i="27"/>
  <c r="AX141" i="27" s="1"/>
  <c r="BB130" i="27"/>
  <c r="BB118" i="27"/>
  <c r="BB141" i="27" s="1"/>
  <c r="BB115" i="27"/>
  <c r="BB137" i="27" s="1"/>
  <c r="BB112" i="27"/>
  <c r="BB135" i="27" s="1"/>
  <c r="BB129" i="27"/>
  <c r="BB126" i="27"/>
  <c r="BB123" i="27"/>
  <c r="BB119" i="27"/>
  <c r="BB143" i="27" s="1"/>
  <c r="BB108" i="27"/>
  <c r="BB97" i="27"/>
  <c r="BB107" i="27"/>
  <c r="BB96" i="27"/>
  <c r="BB104" i="27"/>
  <c r="BB93" i="27"/>
  <c r="BB101" i="27"/>
  <c r="BB90" i="27"/>
  <c r="BJ130" i="27"/>
  <c r="BJ118" i="27"/>
  <c r="BJ141" i="27" s="1"/>
  <c r="BJ115" i="27"/>
  <c r="BJ137" i="27" s="1"/>
  <c r="BJ112" i="27"/>
  <c r="BJ135" i="27" s="1"/>
  <c r="BJ129" i="27"/>
  <c r="BJ126" i="27"/>
  <c r="BJ123" i="27"/>
  <c r="BJ119" i="27"/>
  <c r="BJ143" i="27" s="1"/>
  <c r="BJ108" i="27"/>
  <c r="BJ97" i="27"/>
  <c r="BJ101" i="27"/>
  <c r="BJ90" i="27"/>
  <c r="BJ107" i="27"/>
  <c r="BJ96" i="27"/>
  <c r="BN130" i="27"/>
  <c r="BN108" i="27"/>
  <c r="CD118" i="27"/>
  <c r="CD141" i="27" s="1"/>
  <c r="CH130" i="27"/>
  <c r="CH118" i="27"/>
  <c r="CH141" i="27" s="1"/>
  <c r="CH115" i="27"/>
  <c r="CH137" i="27" s="1"/>
  <c r="CH112" i="27"/>
  <c r="CH135" i="27" s="1"/>
  <c r="CH129" i="27"/>
  <c r="CH126" i="27"/>
  <c r="CH123" i="27"/>
  <c r="CH119" i="27"/>
  <c r="CH143" i="27" s="1"/>
  <c r="CH108" i="27"/>
  <c r="CH97" i="27"/>
  <c r="CH107" i="27"/>
  <c r="CH96" i="27"/>
  <c r="CH104" i="27"/>
  <c r="CH93" i="27"/>
  <c r="CH101" i="27"/>
  <c r="CH90" i="27"/>
  <c r="CP130" i="27"/>
  <c r="CP118" i="27"/>
  <c r="CP141" i="27" s="1"/>
  <c r="CP115" i="27"/>
  <c r="CP137" i="27" s="1"/>
  <c r="CP112" i="27"/>
  <c r="CP135" i="27" s="1"/>
  <c r="CP129" i="27"/>
  <c r="CP126" i="27"/>
  <c r="CP123" i="27"/>
  <c r="CP119" i="27"/>
  <c r="CP143" i="27" s="1"/>
  <c r="CP108" i="27"/>
  <c r="CP97" i="27"/>
  <c r="CP101" i="27"/>
  <c r="CP90" i="27"/>
  <c r="CP107" i="27"/>
  <c r="CP96" i="27"/>
  <c r="CT123" i="27"/>
  <c r="CX130" i="27"/>
  <c r="CX118" i="27"/>
  <c r="CX141" i="27" s="1"/>
  <c r="CX115" i="27"/>
  <c r="CX137" i="27" s="1"/>
  <c r="CX112" i="27"/>
  <c r="CX135" i="27" s="1"/>
  <c r="CX129" i="27"/>
  <c r="CX126" i="27"/>
  <c r="CX123" i="27"/>
  <c r="CX119" i="27"/>
  <c r="CX143" i="27" s="1"/>
  <c r="CX108" i="27"/>
  <c r="CX97" i="27"/>
  <c r="CX107" i="27"/>
  <c r="CX96" i="27"/>
  <c r="CX104" i="27"/>
  <c r="CX93" i="27"/>
  <c r="CX101" i="27"/>
  <c r="CX90" i="27"/>
  <c r="DF130" i="27"/>
  <c r="DF118" i="27"/>
  <c r="DF141" i="27" s="1"/>
  <c r="DF115" i="27"/>
  <c r="DF137" i="27" s="1"/>
  <c r="DF112" i="27"/>
  <c r="DF135" i="27" s="1"/>
  <c r="DF129" i="27"/>
  <c r="DF126" i="27"/>
  <c r="DF123" i="27"/>
  <c r="DF119" i="27"/>
  <c r="DF143" i="27" s="1"/>
  <c r="DF108" i="27"/>
  <c r="DF97" i="27"/>
  <c r="DF101" i="27"/>
  <c r="DF90" i="27"/>
  <c r="DF107" i="27"/>
  <c r="DF96" i="27"/>
  <c r="DJ123" i="27"/>
  <c r="DN130" i="27"/>
  <c r="DN118" i="27"/>
  <c r="DN141" i="27" s="1"/>
  <c r="DN115" i="27"/>
  <c r="DN137" i="27" s="1"/>
  <c r="DN112" i="27"/>
  <c r="DN135" i="27" s="1"/>
  <c r="DN129" i="27"/>
  <c r="DN126" i="27"/>
  <c r="DN123" i="27"/>
  <c r="DN119" i="27"/>
  <c r="DN143" i="27" s="1"/>
  <c r="DN108" i="27"/>
  <c r="DN97" i="27"/>
  <c r="DN107" i="27"/>
  <c r="DN96" i="27"/>
  <c r="DN104" i="27"/>
  <c r="DN93" i="27"/>
  <c r="DN101" i="27"/>
  <c r="DN90" i="27"/>
  <c r="DV130" i="27"/>
  <c r="DV118" i="27"/>
  <c r="DV141" i="27" s="1"/>
  <c r="DV115" i="27"/>
  <c r="DV137" i="27" s="1"/>
  <c r="DV112" i="27"/>
  <c r="DV135" i="27" s="1"/>
  <c r="DV129" i="27"/>
  <c r="DV126" i="27"/>
  <c r="DV123" i="27"/>
  <c r="DV119" i="27"/>
  <c r="DV143" i="27" s="1"/>
  <c r="DV108" i="27"/>
  <c r="DV97" i="27"/>
  <c r="DV101" i="27"/>
  <c r="DV90" i="27"/>
  <c r="DV107" i="27"/>
  <c r="DV96" i="27"/>
  <c r="DZ139" i="27"/>
  <c r="DZ133" i="27"/>
  <c r="DZ145" i="27" s="1"/>
  <c r="EH139" i="27"/>
  <c r="EH133" i="27"/>
  <c r="EH145" i="27" s="1"/>
  <c r="EL139" i="27"/>
  <c r="EL133" i="27"/>
  <c r="EL145" i="27" s="1"/>
  <c r="EP139" i="27"/>
  <c r="EP133" i="27"/>
  <c r="EP145" i="27" s="1"/>
  <c r="EX139" i="27"/>
  <c r="EX133" i="27"/>
  <c r="EX145" i="27" s="1"/>
  <c r="FB139" i="27"/>
  <c r="FB133" i="27"/>
  <c r="FB145" i="27" s="1"/>
  <c r="W129" i="27"/>
  <c r="W107" i="27"/>
  <c r="AM130" i="27"/>
  <c r="AM126" i="27"/>
  <c r="AM107" i="27"/>
  <c r="BC130" i="27"/>
  <c r="BC126" i="27"/>
  <c r="BC107" i="27"/>
  <c r="BS130" i="27"/>
  <c r="BS129" i="27"/>
  <c r="BS108" i="27"/>
  <c r="BS101" i="27"/>
  <c r="EA130" i="27"/>
  <c r="EA118" i="27"/>
  <c r="EA141" i="27" s="1"/>
  <c r="EA115" i="27"/>
  <c r="EA137" i="27" s="1"/>
  <c r="EA112" i="27"/>
  <c r="EA135" i="27" s="1"/>
  <c r="EA129" i="27"/>
  <c r="EA126" i="27"/>
  <c r="EA123" i="27"/>
  <c r="EA119" i="27"/>
  <c r="EA143" i="27" s="1"/>
  <c r="EA108" i="27"/>
  <c r="EA97" i="27"/>
  <c r="EA107" i="27"/>
  <c r="EA104" i="27"/>
  <c r="EA101" i="27"/>
  <c r="EA96" i="27"/>
  <c r="EA93" i="27"/>
  <c r="EA90" i="27"/>
  <c r="EE130" i="27"/>
  <c r="EE118" i="27"/>
  <c r="EE141" i="27" s="1"/>
  <c r="EE115" i="27"/>
  <c r="EE137" i="27" s="1"/>
  <c r="EE112" i="27"/>
  <c r="EE135" i="27" s="1"/>
  <c r="EE129" i="27"/>
  <c r="EE126" i="27"/>
  <c r="EE123" i="27"/>
  <c r="EE119" i="27"/>
  <c r="EE143" i="27" s="1"/>
  <c r="EE108" i="27"/>
  <c r="EE97" i="27"/>
  <c r="EE107" i="27"/>
  <c r="EE104" i="27"/>
  <c r="EE101" i="27"/>
  <c r="EE96" i="27"/>
  <c r="EE93" i="27"/>
  <c r="EE90" i="27"/>
  <c r="EI130" i="27"/>
  <c r="EI118" i="27"/>
  <c r="EI141" i="27" s="1"/>
  <c r="EI115" i="27"/>
  <c r="EI137" i="27" s="1"/>
  <c r="EI112" i="27"/>
  <c r="EI135" i="27" s="1"/>
  <c r="EI129" i="27"/>
  <c r="EI126" i="27"/>
  <c r="EI123" i="27"/>
  <c r="EI119" i="27"/>
  <c r="EI143" i="27" s="1"/>
  <c r="EI108" i="27"/>
  <c r="EI97" i="27"/>
  <c r="EI107" i="27"/>
  <c r="EI104" i="27"/>
  <c r="EI101" i="27"/>
  <c r="EI96" i="27"/>
  <c r="EI93" i="27"/>
  <c r="EI90" i="27"/>
  <c r="EM130" i="27"/>
  <c r="EM118" i="27"/>
  <c r="EM141" i="27" s="1"/>
  <c r="EM115" i="27"/>
  <c r="EM137" i="27" s="1"/>
  <c r="EM112" i="27"/>
  <c r="EM135" i="27" s="1"/>
  <c r="EM129" i="27"/>
  <c r="EM126" i="27"/>
  <c r="EM123" i="27"/>
  <c r="EM119" i="27"/>
  <c r="EM143" i="27" s="1"/>
  <c r="EM108" i="27"/>
  <c r="EM97" i="27"/>
  <c r="EM107" i="27"/>
  <c r="EM104" i="27"/>
  <c r="EM101" i="27"/>
  <c r="EM96" i="27"/>
  <c r="EM93" i="27"/>
  <c r="EM90" i="27"/>
  <c r="EQ130" i="27"/>
  <c r="EQ118" i="27"/>
  <c r="EQ141" i="27" s="1"/>
  <c r="EQ115" i="27"/>
  <c r="EQ137" i="27" s="1"/>
  <c r="EQ112" i="27"/>
  <c r="EQ135" i="27" s="1"/>
  <c r="EQ129" i="27"/>
  <c r="EQ126" i="27"/>
  <c r="EQ123" i="27"/>
  <c r="EQ119" i="27"/>
  <c r="EQ143" i="27" s="1"/>
  <c r="EQ108" i="27"/>
  <c r="EQ97" i="27"/>
  <c r="EQ107" i="27"/>
  <c r="EQ104" i="27"/>
  <c r="EQ101" i="27"/>
  <c r="EQ96" i="27"/>
  <c r="EQ93" i="27"/>
  <c r="EQ90" i="27"/>
  <c r="EU130" i="27"/>
  <c r="EU118" i="27"/>
  <c r="EU141" i="27" s="1"/>
  <c r="EU115" i="27"/>
  <c r="EU137" i="27" s="1"/>
  <c r="EU112" i="27"/>
  <c r="EU135" i="27" s="1"/>
  <c r="EU129" i="27"/>
  <c r="EU126" i="27"/>
  <c r="EU123" i="27"/>
  <c r="EU119" i="27"/>
  <c r="EU143" i="27" s="1"/>
  <c r="EU108" i="27"/>
  <c r="EU97" i="27"/>
  <c r="EU107" i="27"/>
  <c r="EU104" i="27"/>
  <c r="EU101" i="27"/>
  <c r="EU96" i="27"/>
  <c r="EU93" i="27"/>
  <c r="EU90" i="27"/>
  <c r="EY130" i="27"/>
  <c r="EY118" i="27"/>
  <c r="EY141" i="27" s="1"/>
  <c r="EY115" i="27"/>
  <c r="EY137" i="27" s="1"/>
  <c r="EY112" i="27"/>
  <c r="EY135" i="27" s="1"/>
  <c r="EY129" i="27"/>
  <c r="EY126" i="27"/>
  <c r="EY123" i="27"/>
  <c r="EY119" i="27"/>
  <c r="EY143" i="27" s="1"/>
  <c r="EY108" i="27"/>
  <c r="EY97" i="27"/>
  <c r="EY107" i="27"/>
  <c r="EY104" i="27"/>
  <c r="EY101" i="27"/>
  <c r="EY96" i="27"/>
  <c r="EY93" i="27"/>
  <c r="EY90" i="27"/>
  <c r="BJ93" i="27"/>
  <c r="DV93" i="27"/>
  <c r="CT101" i="27"/>
  <c r="AT104" i="27"/>
  <c r="DF104" i="27"/>
  <c r="ED139" i="27"/>
  <c r="ED133" i="27"/>
  <c r="ED145" i="27" s="1"/>
  <c r="AB156" i="27"/>
  <c r="AB61" i="27"/>
  <c r="AZ156" i="27"/>
  <c r="AZ61" i="27"/>
  <c r="BL156" i="27"/>
  <c r="BL61" i="27"/>
  <c r="BX156" i="27"/>
  <c r="BX61" i="27"/>
  <c r="CJ156" i="27"/>
  <c r="CJ61" i="27"/>
  <c r="DP156" i="27"/>
  <c r="DP61" i="27"/>
  <c r="AZ75" i="27"/>
  <c r="AZ88" i="27" s="1"/>
  <c r="DD82" i="27"/>
  <c r="DD110" i="27" s="1"/>
  <c r="DP75" i="27"/>
  <c r="DP88" i="27" s="1"/>
  <c r="K182" i="27"/>
  <c r="BW182" i="27"/>
  <c r="BW174" i="27"/>
  <c r="CI177" i="27"/>
  <c r="CI167" i="27"/>
  <c r="CI187" i="27" s="1"/>
  <c r="CM177" i="27"/>
  <c r="CM167" i="27"/>
  <c r="CM187" i="27" s="1"/>
  <c r="DC182" i="27"/>
  <c r="DC177" i="27"/>
  <c r="DC174" i="27"/>
  <c r="DC167" i="27"/>
  <c r="DC187" i="27" s="1"/>
  <c r="DK177" i="27"/>
  <c r="DO182" i="27"/>
  <c r="DO177" i="27"/>
  <c r="DO174" i="27"/>
  <c r="DO167" i="27"/>
  <c r="DO187" i="27" s="1"/>
  <c r="DS177" i="27"/>
  <c r="N52" i="27"/>
  <c r="N63" i="27" s="1"/>
  <c r="AD52" i="27"/>
  <c r="AD63" i="27" s="1"/>
  <c r="AH52" i="27"/>
  <c r="AH63" i="27" s="1"/>
  <c r="AT52" i="27"/>
  <c r="AT63" i="27" s="1"/>
  <c r="BJ52" i="27"/>
  <c r="BJ63" i="27" s="1"/>
  <c r="BZ52" i="27"/>
  <c r="BZ63" i="27" s="1"/>
  <c r="CP52" i="27"/>
  <c r="CP63" i="27" s="1"/>
  <c r="CT52" i="27"/>
  <c r="CT63" i="27" s="1"/>
  <c r="DF52" i="27"/>
  <c r="DF63" i="27" s="1"/>
  <c r="DV52" i="27"/>
  <c r="DV63" i="27" s="1"/>
  <c r="L54" i="27"/>
  <c r="P54" i="27"/>
  <c r="T54" i="27"/>
  <c r="X54" i="27"/>
  <c r="AB54" i="27"/>
  <c r="AF54" i="27"/>
  <c r="AF66" i="27" s="1"/>
  <c r="AN54" i="27"/>
  <c r="AR54" i="27"/>
  <c r="AV54" i="27"/>
  <c r="AV66" i="27" s="1"/>
  <c r="AZ54" i="27"/>
  <c r="AZ66" i="27" s="1"/>
  <c r="BD54" i="27"/>
  <c r="BH54" i="27"/>
  <c r="BL54" i="27"/>
  <c r="BX54" i="27"/>
  <c r="BX66" i="27" s="1"/>
  <c r="CB54" i="27"/>
  <c r="CB66" i="27" s="1"/>
  <c r="CF54" i="27"/>
  <c r="CF66" i="27" s="1"/>
  <c r="CJ54" i="27"/>
  <c r="CJ66" i="27" s="1"/>
  <c r="CN54" i="27"/>
  <c r="CR54" i="27"/>
  <c r="DD54" i="27"/>
  <c r="DD66" i="27" s="1"/>
  <c r="DH54" i="27"/>
  <c r="DL54" i="27"/>
  <c r="DL66" i="27" s="1"/>
  <c r="DP54" i="27"/>
  <c r="DP66" i="27" s="1"/>
  <c r="DT54" i="27"/>
  <c r="DX54" i="27"/>
  <c r="DX66" i="27" s="1"/>
  <c r="R57" i="27"/>
  <c r="BB57" i="27"/>
  <c r="CD57" i="27"/>
  <c r="CH57" i="27"/>
  <c r="K61" i="27"/>
  <c r="O61" i="27"/>
  <c r="S61" i="27"/>
  <c r="W61" i="27"/>
  <c r="AI61" i="27"/>
  <c r="AY61" i="27"/>
  <c r="BO61" i="27"/>
  <c r="CE61" i="27"/>
  <c r="CU61" i="27"/>
  <c r="DK61" i="27"/>
  <c r="EA139" i="27"/>
  <c r="EA133" i="27"/>
  <c r="EA145" i="27" s="1"/>
  <c r="EE139" i="27"/>
  <c r="EE133" i="27"/>
  <c r="EE145" i="27" s="1"/>
  <c r="EI139" i="27"/>
  <c r="EI133" i="27"/>
  <c r="EI145" i="27" s="1"/>
  <c r="EM139" i="27"/>
  <c r="EM133" i="27"/>
  <c r="EM145" i="27" s="1"/>
  <c r="EQ139" i="27"/>
  <c r="EQ133" i="27"/>
  <c r="EQ145" i="27" s="1"/>
  <c r="EU139" i="27"/>
  <c r="EU133" i="27"/>
  <c r="EU145" i="27" s="1"/>
  <c r="EY139" i="27"/>
  <c r="EY133" i="27"/>
  <c r="EY145" i="27" s="1"/>
  <c r="AA96" i="27"/>
  <c r="BW112" i="27"/>
  <c r="BW135" i="27" s="1"/>
  <c r="BW93" i="27"/>
  <c r="DC97" i="27"/>
  <c r="BJ104" i="27"/>
  <c r="DV104" i="27"/>
  <c r="ET139" i="27"/>
  <c r="ET133" i="27"/>
  <c r="ET145" i="27" s="1"/>
  <c r="AT75" i="27"/>
  <c r="AT88" i="27" s="1"/>
  <c r="CD75" i="27"/>
  <c r="CD88" i="27" s="1"/>
  <c r="CH75" i="27"/>
  <c r="CH88" i="27" s="1"/>
  <c r="CP75" i="27"/>
  <c r="CP88" i="27" s="1"/>
  <c r="CT75" i="27"/>
  <c r="CT88" i="27" s="1"/>
  <c r="CX75" i="27"/>
  <c r="CX88" i="27" s="1"/>
  <c r="DB75" i="27"/>
  <c r="DB88" i="27" s="1"/>
  <c r="DF75" i="27"/>
  <c r="DF88" i="27" s="1"/>
  <c r="DN75" i="27"/>
  <c r="DN88" i="27" s="1"/>
  <c r="DV75" i="27"/>
  <c r="DV88" i="27" s="1"/>
  <c r="EB139" i="27"/>
  <c r="EB133" i="27"/>
  <c r="EB145" i="27" s="1"/>
  <c r="EF139" i="27"/>
  <c r="EF133" i="27"/>
  <c r="EF145" i="27" s="1"/>
  <c r="EJ139" i="27"/>
  <c r="EJ133" i="27"/>
  <c r="EJ145" i="27" s="1"/>
  <c r="EN139" i="27"/>
  <c r="EN133" i="27"/>
  <c r="EN145" i="27" s="1"/>
  <c r="ER139" i="27"/>
  <c r="ER133" i="27"/>
  <c r="ER145" i="27" s="1"/>
  <c r="EV139" i="27"/>
  <c r="EV133" i="27"/>
  <c r="EV145" i="27" s="1"/>
  <c r="EZ139" i="27"/>
  <c r="EZ133" i="27"/>
  <c r="EZ145" i="27" s="1"/>
  <c r="EB129" i="27"/>
  <c r="EB126" i="27"/>
  <c r="EB123" i="27"/>
  <c r="EB119" i="27"/>
  <c r="EB143" i="27" s="1"/>
  <c r="EB130" i="27"/>
  <c r="EB118" i="27"/>
  <c r="EB141" i="27" s="1"/>
  <c r="EB115" i="27"/>
  <c r="EB137" i="27" s="1"/>
  <c r="EB112" i="27"/>
  <c r="EB135" i="27" s="1"/>
  <c r="EB107" i="27"/>
  <c r="EB104" i="27"/>
  <c r="EB101" i="27"/>
  <c r="EB96" i="27"/>
  <c r="EB93" i="27"/>
  <c r="EB90" i="27"/>
  <c r="EF129" i="27"/>
  <c r="EF126" i="27"/>
  <c r="EF123" i="27"/>
  <c r="EF119" i="27"/>
  <c r="EF143" i="27" s="1"/>
  <c r="EF130" i="27"/>
  <c r="EF118" i="27"/>
  <c r="EF141" i="27" s="1"/>
  <c r="EF115" i="27"/>
  <c r="EF137" i="27" s="1"/>
  <c r="EF107" i="27"/>
  <c r="EF104" i="27"/>
  <c r="EF101" i="27"/>
  <c r="EF96" i="27"/>
  <c r="EF93" i="27"/>
  <c r="EF90" i="27"/>
  <c r="EJ129" i="27"/>
  <c r="EJ126" i="27"/>
  <c r="EJ123" i="27"/>
  <c r="EJ119" i="27"/>
  <c r="EJ143" i="27" s="1"/>
  <c r="EJ130" i="27"/>
  <c r="EJ118" i="27"/>
  <c r="EJ141" i="27" s="1"/>
  <c r="EJ115" i="27"/>
  <c r="EJ137" i="27" s="1"/>
  <c r="EJ112" i="27"/>
  <c r="EJ135" i="27" s="1"/>
  <c r="EJ107" i="27"/>
  <c r="EJ104" i="27"/>
  <c r="EJ101" i="27"/>
  <c r="EJ96" i="27"/>
  <c r="EJ93" i="27"/>
  <c r="EJ90" i="27"/>
  <c r="EN129" i="27"/>
  <c r="EN126" i="27"/>
  <c r="EN123" i="27"/>
  <c r="EN119" i="27"/>
  <c r="EN143" i="27" s="1"/>
  <c r="EN130" i="27"/>
  <c r="EN118" i="27"/>
  <c r="EN141" i="27" s="1"/>
  <c r="EN115" i="27"/>
  <c r="EN137" i="27" s="1"/>
  <c r="EN107" i="27"/>
  <c r="EN104" i="27"/>
  <c r="EN101" i="27"/>
  <c r="EN96" i="27"/>
  <c r="EN93" i="27"/>
  <c r="EN90" i="27"/>
  <c r="ER129" i="27"/>
  <c r="ER126" i="27"/>
  <c r="ER123" i="27"/>
  <c r="ER119" i="27"/>
  <c r="ER143" i="27" s="1"/>
  <c r="ER130" i="27"/>
  <c r="ER118" i="27"/>
  <c r="ER141" i="27" s="1"/>
  <c r="ER115" i="27"/>
  <c r="ER137" i="27" s="1"/>
  <c r="ER112" i="27"/>
  <c r="ER135" i="27" s="1"/>
  <c r="ER107" i="27"/>
  <c r="ER104" i="27"/>
  <c r="ER101" i="27"/>
  <c r="ER96" i="27"/>
  <c r="ER93" i="27"/>
  <c r="ER90" i="27"/>
  <c r="EV129" i="27"/>
  <c r="EV126" i="27"/>
  <c r="EV123" i="27"/>
  <c r="EV119" i="27"/>
  <c r="EV143" i="27" s="1"/>
  <c r="EV130" i="27"/>
  <c r="EV118" i="27"/>
  <c r="EV141" i="27" s="1"/>
  <c r="EV115" i="27"/>
  <c r="EV137" i="27" s="1"/>
  <c r="EV107" i="27"/>
  <c r="EV104" i="27"/>
  <c r="EV101" i="27"/>
  <c r="EV96" i="27"/>
  <c r="EV93" i="27"/>
  <c r="EV90" i="27"/>
  <c r="EZ129" i="27"/>
  <c r="EZ126" i="27"/>
  <c r="EZ123" i="27"/>
  <c r="EZ119" i="27"/>
  <c r="EZ143" i="27" s="1"/>
  <c r="EZ130" i="27"/>
  <c r="EZ118" i="27"/>
  <c r="EZ141" i="27" s="1"/>
  <c r="EZ115" i="27"/>
  <c r="EZ137" i="27" s="1"/>
  <c r="EZ112" i="27"/>
  <c r="EZ135" i="27" s="1"/>
  <c r="EZ107" i="27"/>
  <c r="EZ104" i="27"/>
  <c r="EZ101" i="27"/>
  <c r="EZ96" i="27"/>
  <c r="EZ93" i="27"/>
  <c r="EZ90" i="27"/>
  <c r="ED90" i="27"/>
  <c r="ET90" i="27"/>
  <c r="DZ93" i="27"/>
  <c r="EP93" i="27"/>
  <c r="EL96" i="27"/>
  <c r="FB96" i="27"/>
  <c r="EB97" i="27"/>
  <c r="ER97" i="27"/>
  <c r="ED101" i="27"/>
  <c r="ET101" i="27"/>
  <c r="DZ104" i="27"/>
  <c r="EP104" i="27"/>
  <c r="EB108" i="27"/>
  <c r="ER108" i="27"/>
  <c r="EV112" i="27"/>
  <c r="EV135" i="27" s="1"/>
  <c r="M74" i="27"/>
  <c r="I79" i="27"/>
  <c r="I99" i="27" s="1"/>
  <c r="M79" i="27"/>
  <c r="M99" i="27" s="1"/>
  <c r="AS79" i="27"/>
  <c r="AS99" i="27" s="1"/>
  <c r="AW79" i="27"/>
  <c r="AW99" i="27" s="1"/>
  <c r="CG79" i="27"/>
  <c r="CG99" i="27" s="1"/>
  <c r="CK79" i="27"/>
  <c r="CK99" i="27" s="1"/>
  <c r="CW79" i="27"/>
  <c r="CW99" i="27" s="1"/>
  <c r="DI79" i="27"/>
  <c r="DI99" i="27" s="1"/>
  <c r="DM79" i="27"/>
  <c r="DM99" i="27" s="1"/>
  <c r="DU79" i="27"/>
  <c r="DU99" i="27" s="1"/>
  <c r="DY79" i="27"/>
  <c r="DY99" i="27" s="1"/>
  <c r="M82" i="27"/>
  <c r="M110" i="27" s="1"/>
  <c r="AS82" i="27"/>
  <c r="AS110" i="27" s="1"/>
  <c r="AW82" i="27"/>
  <c r="AW110" i="27" s="1"/>
  <c r="CG82" i="27"/>
  <c r="CG110" i="27" s="1"/>
  <c r="CS82" i="27"/>
  <c r="CS110" i="27" s="1"/>
  <c r="CW82" i="27"/>
  <c r="CW110" i="27" s="1"/>
  <c r="DI82" i="27"/>
  <c r="DI110" i="27" s="1"/>
  <c r="DM82" i="27"/>
  <c r="DM110" i="27" s="1"/>
  <c r="DQ82" i="27"/>
  <c r="DQ110" i="27" s="1"/>
  <c r="DY82" i="27"/>
  <c r="DY110" i="27" s="1"/>
  <c r="EC133" i="27"/>
  <c r="EC145" i="27" s="1"/>
  <c r="EC139" i="27"/>
  <c r="EG139" i="27"/>
  <c r="EG133" i="27"/>
  <c r="EG145" i="27" s="1"/>
  <c r="EK133" i="27"/>
  <c r="EK145" i="27" s="1"/>
  <c r="EK139" i="27"/>
  <c r="EO133" i="27"/>
  <c r="EO145" i="27" s="1"/>
  <c r="EO139" i="27"/>
  <c r="ES133" i="27"/>
  <c r="ES145" i="27" s="1"/>
  <c r="ES139" i="27"/>
  <c r="EW139" i="27"/>
  <c r="EW133" i="27"/>
  <c r="EW145" i="27" s="1"/>
  <c r="FA133" i="27"/>
  <c r="FA145" i="27" s="1"/>
  <c r="FA139" i="27"/>
  <c r="EC129" i="27"/>
  <c r="EC126" i="27"/>
  <c r="EC123" i="27"/>
  <c r="EC119" i="27"/>
  <c r="EC143" i="27" s="1"/>
  <c r="EC130" i="27"/>
  <c r="EC118" i="27"/>
  <c r="EC141" i="27" s="1"/>
  <c r="EC115" i="27"/>
  <c r="EC137" i="27" s="1"/>
  <c r="EC112" i="27"/>
  <c r="EC135" i="27" s="1"/>
  <c r="EC107" i="27"/>
  <c r="EC104" i="27"/>
  <c r="EC101" i="27"/>
  <c r="EC96" i="27"/>
  <c r="EC93" i="27"/>
  <c r="EC90" i="27"/>
  <c r="EC108" i="27"/>
  <c r="EC97" i="27"/>
  <c r="EG129" i="27"/>
  <c r="EG126" i="27"/>
  <c r="EG123" i="27"/>
  <c r="EG119" i="27"/>
  <c r="EG143" i="27" s="1"/>
  <c r="EG130" i="27"/>
  <c r="EG118" i="27"/>
  <c r="EG141" i="27" s="1"/>
  <c r="EG115" i="27"/>
  <c r="EG137" i="27" s="1"/>
  <c r="EG107" i="27"/>
  <c r="EG104" i="27"/>
  <c r="EG101" i="27"/>
  <c r="EG96" i="27"/>
  <c r="EG93" i="27"/>
  <c r="EG90" i="27"/>
  <c r="EG112" i="27"/>
  <c r="EG135" i="27" s="1"/>
  <c r="EG108" i="27"/>
  <c r="EG97" i="27"/>
  <c r="EK129" i="27"/>
  <c r="EK126" i="27"/>
  <c r="EK123" i="27"/>
  <c r="EK119" i="27"/>
  <c r="EK143" i="27" s="1"/>
  <c r="EK130" i="27"/>
  <c r="EK118" i="27"/>
  <c r="EK141" i="27" s="1"/>
  <c r="EK115" i="27"/>
  <c r="EK137" i="27" s="1"/>
  <c r="EK112" i="27"/>
  <c r="EK135" i="27" s="1"/>
  <c r="EK107" i="27"/>
  <c r="EK104" i="27"/>
  <c r="EK101" i="27"/>
  <c r="EK96" i="27"/>
  <c r="EK93" i="27"/>
  <c r="EK90" i="27"/>
  <c r="EK108" i="27"/>
  <c r="EK97" i="27"/>
  <c r="EO129" i="27"/>
  <c r="EO126" i="27"/>
  <c r="EO123" i="27"/>
  <c r="EO119" i="27"/>
  <c r="EO143" i="27" s="1"/>
  <c r="EO130" i="27"/>
  <c r="EO118" i="27"/>
  <c r="EO141" i="27" s="1"/>
  <c r="EO115" i="27"/>
  <c r="EO137" i="27" s="1"/>
  <c r="EO107" i="27"/>
  <c r="EO104" i="27"/>
  <c r="EO101" i="27"/>
  <c r="EO96" i="27"/>
  <c r="EO93" i="27"/>
  <c r="EO90" i="27"/>
  <c r="EO112" i="27"/>
  <c r="EO135" i="27" s="1"/>
  <c r="EO108" i="27"/>
  <c r="EO97" i="27"/>
  <c r="ES129" i="27"/>
  <c r="ES126" i="27"/>
  <c r="ES123" i="27"/>
  <c r="ES119" i="27"/>
  <c r="ES143" i="27" s="1"/>
  <c r="ES130" i="27"/>
  <c r="ES118" i="27"/>
  <c r="ES141" i="27" s="1"/>
  <c r="ES115" i="27"/>
  <c r="ES137" i="27" s="1"/>
  <c r="ES112" i="27"/>
  <c r="ES135" i="27" s="1"/>
  <c r="ES107" i="27"/>
  <c r="ES104" i="27"/>
  <c r="ES101" i="27"/>
  <c r="ES96" i="27"/>
  <c r="ES93" i="27"/>
  <c r="ES90" i="27"/>
  <c r="ES108" i="27"/>
  <c r="ES97" i="27"/>
  <c r="EW129" i="27"/>
  <c r="EW126" i="27"/>
  <c r="EW123" i="27"/>
  <c r="EW119" i="27"/>
  <c r="EW143" i="27" s="1"/>
  <c r="EW130" i="27"/>
  <c r="EW118" i="27"/>
  <c r="EW141" i="27" s="1"/>
  <c r="EW115" i="27"/>
  <c r="EW137" i="27" s="1"/>
  <c r="EW107" i="27"/>
  <c r="EW104" i="27"/>
  <c r="EW101" i="27"/>
  <c r="EW96" i="27"/>
  <c r="EW93" i="27"/>
  <c r="EW90" i="27"/>
  <c r="EW112" i="27"/>
  <c r="EW135" i="27" s="1"/>
  <c r="EW108" i="27"/>
  <c r="EW97" i="27"/>
  <c r="FA129" i="27"/>
  <c r="FA126" i="27"/>
  <c r="FA123" i="27"/>
  <c r="FA119" i="27"/>
  <c r="FA143" i="27" s="1"/>
  <c r="FA130" i="27"/>
  <c r="FA118" i="27"/>
  <c r="FA141" i="27" s="1"/>
  <c r="FA115" i="27"/>
  <c r="FA137" i="27" s="1"/>
  <c r="FA112" i="27"/>
  <c r="FA135" i="27" s="1"/>
  <c r="FA107" i="27"/>
  <c r="FA104" i="27"/>
  <c r="FA101" i="27"/>
  <c r="FA96" i="27"/>
  <c r="FA93" i="27"/>
  <c r="FA90" i="27"/>
  <c r="FA108" i="27"/>
  <c r="FA97" i="27"/>
  <c r="EH90" i="27"/>
  <c r="EX90" i="27"/>
  <c r="ED93" i="27"/>
  <c r="ET93" i="27"/>
  <c r="DZ96" i="27"/>
  <c r="EP96" i="27"/>
  <c r="EF97" i="27"/>
  <c r="EV97" i="27"/>
  <c r="EF108" i="27"/>
  <c r="EV108" i="27"/>
  <c r="J74" i="27"/>
  <c r="AT79" i="27"/>
  <c r="AT99" i="27" s="1"/>
  <c r="CD79" i="27"/>
  <c r="CD99" i="27" s="1"/>
  <c r="CH79" i="27"/>
  <c r="CH99" i="27" s="1"/>
  <c r="CL79" i="27"/>
  <c r="CL99" i="27" s="1"/>
  <c r="CP79" i="27"/>
  <c r="CP99" i="27" s="1"/>
  <c r="CT79" i="27"/>
  <c r="CT99" i="27" s="1"/>
  <c r="CX79" i="27"/>
  <c r="CX99" i="27" s="1"/>
  <c r="DF79" i="27"/>
  <c r="DF99" i="27" s="1"/>
  <c r="DN79" i="27"/>
  <c r="DN99" i="27" s="1"/>
  <c r="DV79" i="27"/>
  <c r="DV99" i="27" s="1"/>
  <c r="AT82" i="27"/>
  <c r="AT110" i="27" s="1"/>
  <c r="CH82" i="27"/>
  <c r="CH110" i="27" s="1"/>
  <c r="CP82" i="27"/>
  <c r="CP110" i="27" s="1"/>
  <c r="CX82" i="27"/>
  <c r="CX110" i="27" s="1"/>
  <c r="DF82" i="27"/>
  <c r="DF110" i="27" s="1"/>
  <c r="DJ82" i="27"/>
  <c r="DJ110" i="27" s="1"/>
  <c r="DN82" i="27"/>
  <c r="DN110" i="27" s="1"/>
  <c r="DR82" i="27"/>
  <c r="DR110" i="27" s="1"/>
  <c r="DV82" i="27"/>
  <c r="DV110" i="27" s="1"/>
  <c r="DZ130" i="27"/>
  <c r="DZ118" i="27"/>
  <c r="DZ141" i="27" s="1"/>
  <c r="DZ115" i="27"/>
  <c r="DZ137" i="27" s="1"/>
  <c r="DZ112" i="27"/>
  <c r="DZ135" i="27" s="1"/>
  <c r="DZ129" i="27"/>
  <c r="DZ126" i="27"/>
  <c r="DZ123" i="27"/>
  <c r="DZ119" i="27"/>
  <c r="DZ143" i="27" s="1"/>
  <c r="DZ108" i="27"/>
  <c r="DZ97" i="27"/>
  <c r="ED130" i="27"/>
  <c r="ED118" i="27"/>
  <c r="ED141" i="27" s="1"/>
  <c r="ED115" i="27"/>
  <c r="ED137" i="27" s="1"/>
  <c r="ED112" i="27"/>
  <c r="ED135" i="27" s="1"/>
  <c r="ED129" i="27"/>
  <c r="ED126" i="27"/>
  <c r="ED123" i="27"/>
  <c r="ED119" i="27"/>
  <c r="ED143" i="27" s="1"/>
  <c r="ED108" i="27"/>
  <c r="ED97" i="27"/>
  <c r="EH130" i="27"/>
  <c r="EH118" i="27"/>
  <c r="EH141" i="27" s="1"/>
  <c r="EH115" i="27"/>
  <c r="EH137" i="27" s="1"/>
  <c r="EH112" i="27"/>
  <c r="EH135" i="27" s="1"/>
  <c r="EH129" i="27"/>
  <c r="EH126" i="27"/>
  <c r="EH123" i="27"/>
  <c r="EH119" i="27"/>
  <c r="EH143" i="27" s="1"/>
  <c r="EH108" i="27"/>
  <c r="EH97" i="27"/>
  <c r="EL130" i="27"/>
  <c r="EL118" i="27"/>
  <c r="EL141" i="27" s="1"/>
  <c r="EL115" i="27"/>
  <c r="EL137" i="27" s="1"/>
  <c r="EL112" i="27"/>
  <c r="EL135" i="27" s="1"/>
  <c r="EL129" i="27"/>
  <c r="EL126" i="27"/>
  <c r="EL123" i="27"/>
  <c r="EL119" i="27"/>
  <c r="EL143" i="27" s="1"/>
  <c r="EL108" i="27"/>
  <c r="EL97" i="27"/>
  <c r="EP130" i="27"/>
  <c r="EP118" i="27"/>
  <c r="EP141" i="27" s="1"/>
  <c r="EP115" i="27"/>
  <c r="EP137" i="27" s="1"/>
  <c r="EP112" i="27"/>
  <c r="EP135" i="27" s="1"/>
  <c r="EP129" i="27"/>
  <c r="EP126" i="27"/>
  <c r="EP123" i="27"/>
  <c r="EP119" i="27"/>
  <c r="EP143" i="27" s="1"/>
  <c r="EP108" i="27"/>
  <c r="EP97" i="27"/>
  <c r="ET130" i="27"/>
  <c r="ET118" i="27"/>
  <c r="ET141" i="27" s="1"/>
  <c r="ET115" i="27"/>
  <c r="ET137" i="27" s="1"/>
  <c r="ET112" i="27"/>
  <c r="ET135" i="27" s="1"/>
  <c r="ET129" i="27"/>
  <c r="ET126" i="27"/>
  <c r="ET123" i="27"/>
  <c r="ET119" i="27"/>
  <c r="ET143" i="27" s="1"/>
  <c r="ET108" i="27"/>
  <c r="ET97" i="27"/>
  <c r="EX130" i="27"/>
  <c r="EX118" i="27"/>
  <c r="EX141" i="27" s="1"/>
  <c r="EX115" i="27"/>
  <c r="EX137" i="27" s="1"/>
  <c r="EX112" i="27"/>
  <c r="EX135" i="27" s="1"/>
  <c r="EX129" i="27"/>
  <c r="EX126" i="27"/>
  <c r="EX123" i="27"/>
  <c r="EX119" i="27"/>
  <c r="EX143" i="27" s="1"/>
  <c r="EX108" i="27"/>
  <c r="EX97" i="27"/>
  <c r="FB130" i="27"/>
  <c r="FB118" i="27"/>
  <c r="FB141" i="27" s="1"/>
  <c r="FB115" i="27"/>
  <c r="FB137" i="27" s="1"/>
  <c r="FB112" i="27"/>
  <c r="FB135" i="27" s="1"/>
  <c r="FB129" i="27"/>
  <c r="FB126" i="27"/>
  <c r="FB123" i="27"/>
  <c r="FB119" i="27"/>
  <c r="FB143" i="27" s="1"/>
  <c r="FB108" i="27"/>
  <c r="FB97" i="27"/>
  <c r="EL90" i="27"/>
  <c r="FB90" i="27"/>
  <c r="EH93" i="27"/>
  <c r="EX93" i="27"/>
  <c r="ED96" i="27"/>
  <c r="ET96" i="27"/>
  <c r="EJ97" i="27"/>
  <c r="EZ97" i="27"/>
  <c r="EL101" i="27"/>
  <c r="FB101" i="27"/>
  <c r="EH104" i="27"/>
  <c r="EX104" i="27"/>
  <c r="ED107" i="27"/>
  <c r="ET107" i="27"/>
  <c r="EJ108" i="27"/>
  <c r="EZ108" i="27"/>
  <c r="EF112" i="27"/>
  <c r="EF135" i="27" s="1"/>
  <c r="DZ182" i="27"/>
  <c r="DZ174" i="27"/>
  <c r="DZ177" i="27"/>
  <c r="DZ167" i="27"/>
  <c r="DZ187" i="27" s="1"/>
  <c r="ED182" i="27"/>
  <c r="ED174" i="27"/>
  <c r="ED177" i="27"/>
  <c r="ED167" i="27"/>
  <c r="ED187" i="27" s="1"/>
  <c r="EH182" i="27"/>
  <c r="EH174" i="27"/>
  <c r="EH177" i="27"/>
  <c r="EH167" i="27"/>
  <c r="EH187" i="27" s="1"/>
  <c r="BY179" i="27"/>
  <c r="BY169" i="27"/>
  <c r="CG179" i="27"/>
  <c r="CG169" i="27"/>
  <c r="CK179" i="27"/>
  <c r="CO179" i="27"/>
  <c r="CO169" i="27"/>
  <c r="CW179" i="27"/>
  <c r="CW169" i="27"/>
  <c r="DE179" i="27"/>
  <c r="DE169" i="27"/>
  <c r="DM179" i="27"/>
  <c r="DM169" i="27"/>
  <c r="DQ179" i="27"/>
  <c r="DU179" i="27"/>
  <c r="DU169" i="27"/>
  <c r="DY179" i="27"/>
  <c r="EC179" i="27"/>
  <c r="EC169" i="27"/>
  <c r="EK179" i="27"/>
  <c r="EK169" i="27"/>
  <c r="EA182" i="27"/>
  <c r="EA177" i="27"/>
  <c r="EA174" i="27"/>
  <c r="EE182" i="27"/>
  <c r="EE177" i="27"/>
  <c r="EE174" i="27"/>
  <c r="EI182" i="27"/>
  <c r="EI177" i="27"/>
  <c r="EI174" i="27"/>
  <c r="BV179" i="27"/>
  <c r="BZ179" i="27"/>
  <c r="CL179" i="27"/>
  <c r="CP179" i="27"/>
  <c r="CT179" i="27"/>
  <c r="CX179" i="27"/>
  <c r="DB179" i="27"/>
  <c r="DF179" i="27"/>
  <c r="DR179" i="27"/>
  <c r="DV179" i="27"/>
  <c r="DZ179" i="27"/>
  <c r="EH179" i="27"/>
  <c r="BV169" i="27"/>
  <c r="CL169" i="27"/>
  <c r="CT169" i="27"/>
  <c r="DR169" i="27"/>
  <c r="DZ169" i="27"/>
  <c r="EH169" i="27"/>
  <c r="EB182" i="27"/>
  <c r="EB177" i="27"/>
  <c r="EB174" i="27"/>
  <c r="EF182" i="27"/>
  <c r="EF177" i="27"/>
  <c r="EF174" i="27"/>
  <c r="EJ182" i="27"/>
  <c r="EJ177" i="27"/>
  <c r="EJ174" i="27"/>
  <c r="BW179" i="27"/>
  <c r="BW169" i="27"/>
  <c r="CA169" i="27"/>
  <c r="CA179" i="27"/>
  <c r="CE179" i="27"/>
  <c r="CE169" i="27"/>
  <c r="CI169" i="27"/>
  <c r="CI179" i="27"/>
  <c r="CM179" i="27"/>
  <c r="CM169" i="27"/>
  <c r="CQ169" i="27"/>
  <c r="CQ179" i="27"/>
  <c r="CU179" i="27"/>
  <c r="CU169" i="27"/>
  <c r="CY169" i="27"/>
  <c r="CY179" i="27"/>
  <c r="DC179" i="27"/>
  <c r="DC169" i="27"/>
  <c r="DG169" i="27"/>
  <c r="DG179" i="27"/>
  <c r="DK179" i="27"/>
  <c r="DK169" i="27"/>
  <c r="DO169" i="27"/>
  <c r="DO179" i="27"/>
  <c r="DS179" i="27"/>
  <c r="DS169" i="27"/>
  <c r="DW169" i="27"/>
  <c r="DW179" i="27"/>
  <c r="EA179" i="27"/>
  <c r="EA169" i="27"/>
  <c r="EE169" i="27"/>
  <c r="EE179" i="27"/>
  <c r="EI179" i="27"/>
  <c r="EI169" i="27"/>
  <c r="EC182" i="27"/>
  <c r="EC174" i="27"/>
  <c r="EC177" i="27"/>
  <c r="EG182" i="27"/>
  <c r="EG174" i="27"/>
  <c r="EG177" i="27"/>
  <c r="EK182" i="27"/>
  <c r="EK174" i="27"/>
  <c r="EK177" i="27"/>
  <c r="BX179" i="27"/>
  <c r="BX169" i="27"/>
  <c r="CB179" i="27"/>
  <c r="CB169" i="27"/>
  <c r="CF179" i="27"/>
  <c r="CF169" i="27"/>
  <c r="CJ179" i="27"/>
  <c r="CJ169" i="27"/>
  <c r="CN179" i="27"/>
  <c r="CN169" i="27"/>
  <c r="CR179" i="27"/>
  <c r="CR169" i="27"/>
  <c r="CV179" i="27"/>
  <c r="CV169" i="27"/>
  <c r="CZ179" i="27"/>
  <c r="CZ169" i="27"/>
  <c r="DD179" i="27"/>
  <c r="DD169" i="27"/>
  <c r="DH179" i="27"/>
  <c r="DH169" i="27"/>
  <c r="DL179" i="27"/>
  <c r="DL169" i="27"/>
  <c r="DP179" i="27"/>
  <c r="DP169" i="27"/>
  <c r="DT179" i="27"/>
  <c r="DT169" i="27"/>
  <c r="DX179" i="27"/>
  <c r="DX169" i="27"/>
  <c r="EB179" i="27"/>
  <c r="EB169" i="27"/>
  <c r="EF179" i="27"/>
  <c r="EF169" i="27"/>
  <c r="EJ179" i="27"/>
  <c r="EJ169" i="27"/>
  <c r="EA167" i="27"/>
  <c r="EA187" i="27" s="1"/>
  <c r="EE167" i="27"/>
  <c r="EE187" i="27" s="1"/>
  <c r="EI167" i="27"/>
  <c r="EI187" i="27" s="1"/>
  <c r="BZ169" i="27"/>
  <c r="CH169" i="27"/>
  <c r="CP169" i="27"/>
  <c r="CX169" i="27"/>
  <c r="DF169" i="27"/>
  <c r="DN169" i="27"/>
  <c r="DV169" i="27"/>
  <c r="CC179" i="27" l="1"/>
  <c r="ED169" i="27"/>
  <c r="DJ169" i="27"/>
  <c r="DI169" i="27"/>
  <c r="CS179" i="27"/>
  <c r="H218" i="29"/>
  <c r="G216" i="29"/>
  <c r="K40" i="29"/>
  <c r="L140" i="29" s="1"/>
  <c r="G218" i="29"/>
  <c r="L235" i="29"/>
  <c r="L11" i="30" s="1"/>
  <c r="L167" i="29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239" i="29"/>
  <c r="K238" i="29"/>
  <c r="K240" i="29"/>
  <c r="K242" i="29"/>
  <c r="J43" i="29"/>
  <c r="J164" i="29"/>
  <c r="J142" i="29"/>
  <c r="I44" i="29"/>
  <c r="I46" i="29" s="1"/>
  <c r="I47" i="29" s="1"/>
  <c r="M139" i="29"/>
  <c r="L56" i="29"/>
  <c r="L39" i="29"/>
  <c r="L38" i="29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2" i="27"/>
  <c r="CO110" i="27" s="1"/>
  <c r="E79" i="27"/>
  <c r="F80" i="27" s="1"/>
  <c r="DC119" i="27"/>
  <c r="DC143" i="27" s="1"/>
  <c r="BW96" i="27"/>
  <c r="BW115" i="27"/>
  <c r="BW137" i="27" s="1"/>
  <c r="AA119" i="27"/>
  <c r="AA143" i="27" s="1"/>
  <c r="BT54" i="27"/>
  <c r="DS182" i="27"/>
  <c r="BZ123" i="27"/>
  <c r="DB61" i="27"/>
  <c r="DE101" i="27"/>
  <c r="AQ52" i="27"/>
  <c r="AQ63" i="27" s="1"/>
  <c r="CD169" i="27"/>
  <c r="EG169" i="27"/>
  <c r="EG189" i="27" s="1"/>
  <c r="DA179" i="27"/>
  <c r="CL82" i="27"/>
  <c r="CL110" i="27" s="1"/>
  <c r="DR79" i="27"/>
  <c r="DR99" i="27" s="1"/>
  <c r="DU82" i="27"/>
  <c r="DU110" i="27" s="1"/>
  <c r="DU139" i="27" s="1"/>
  <c r="DE82" i="27"/>
  <c r="DE110" i="27" s="1"/>
  <c r="E82" i="27"/>
  <c r="DC93" i="27"/>
  <c r="DC112" i="27"/>
  <c r="DC135" i="27" s="1"/>
  <c r="DC148" i="27" s="1"/>
  <c r="BW97" i="27"/>
  <c r="BG104" i="27"/>
  <c r="DS167" i="27"/>
  <c r="DS187" i="27" s="1"/>
  <c r="AQ54" i="27"/>
  <c r="AQ66" i="27" s="1"/>
  <c r="DU104" i="27"/>
  <c r="DE112" i="27"/>
  <c r="DE135" i="27" s="1"/>
  <c r="BS61" i="27"/>
  <c r="AQ156" i="27"/>
  <c r="DE79" i="27"/>
  <c r="DE99" i="27" s="1"/>
  <c r="E74" i="27"/>
  <c r="DC96" i="27"/>
  <c r="G61" i="27"/>
  <c r="S174" i="27"/>
  <c r="Z118" i="27"/>
  <c r="Z141" i="27" s="1"/>
  <c r="AQ61" i="27"/>
  <c r="BT66" i="27"/>
  <c r="EF148" i="27"/>
  <c r="BL66" i="27"/>
  <c r="AB66" i="27"/>
  <c r="CR66" i="27"/>
  <c r="BH66" i="27"/>
  <c r="BF97" i="27"/>
  <c r="BF107" i="27"/>
  <c r="AA115" i="27"/>
  <c r="AA137" i="27" s="1"/>
  <c r="AA129" i="27"/>
  <c r="AA108" i="27"/>
  <c r="AA101" i="27"/>
  <c r="BG130" i="27"/>
  <c r="BG112" i="27"/>
  <c r="BG135" i="27" s="1"/>
  <c r="BW130" i="27"/>
  <c r="BW129" i="27"/>
  <c r="BW108" i="27"/>
  <c r="BW101" i="27"/>
  <c r="DC130" i="27"/>
  <c r="DC129" i="27"/>
  <c r="DC108" i="27"/>
  <c r="DC101" i="27"/>
  <c r="BR112" i="27"/>
  <c r="BR135" i="27" s="1"/>
  <c r="BR107" i="27"/>
  <c r="F112" i="27"/>
  <c r="F135" i="27" s="1"/>
  <c r="F101" i="27"/>
  <c r="CZ57" i="27"/>
  <c r="CZ54" i="27"/>
  <c r="AN57" i="27"/>
  <c r="AN66" i="27" s="1"/>
  <c r="AN52" i="27"/>
  <c r="AN63" i="27" s="1"/>
  <c r="H156" i="27"/>
  <c r="H182" i="27" s="1"/>
  <c r="H52" i="27"/>
  <c r="H63" i="27" s="1"/>
  <c r="H57" i="27"/>
  <c r="H66" i="27" s="1"/>
  <c r="E119" i="27"/>
  <c r="E143" i="27" s="1"/>
  <c r="E123" i="27"/>
  <c r="E112" i="27"/>
  <c r="E135" i="27" s="1"/>
  <c r="CY61" i="27"/>
  <c r="CY52" i="27"/>
  <c r="CY63" i="27" s="1"/>
  <c r="BZ104" i="27"/>
  <c r="BZ101" i="27"/>
  <c r="CV156" i="27"/>
  <c r="CV171" i="27" s="1"/>
  <c r="CV61" i="27"/>
  <c r="BP156" i="27"/>
  <c r="BP57" i="27"/>
  <c r="CO87" i="27"/>
  <c r="CO75" i="27"/>
  <c r="CO88" i="27" s="1"/>
  <c r="DU119" i="27"/>
  <c r="DU143" i="27" s="1"/>
  <c r="DU112" i="27"/>
  <c r="DU135" i="27" s="1"/>
  <c r="DU96" i="27"/>
  <c r="DU97" i="27"/>
  <c r="DU129" i="27"/>
  <c r="DU130" i="27"/>
  <c r="DU107" i="27"/>
  <c r="DU93" i="27"/>
  <c r="BO156" i="27"/>
  <c r="BO54" i="27"/>
  <c r="BO52" i="27"/>
  <c r="BO63" i="27" s="1"/>
  <c r="DE129" i="27"/>
  <c r="DE130" i="27"/>
  <c r="DE107" i="27"/>
  <c r="DE93" i="27"/>
  <c r="DE126" i="27"/>
  <c r="DE118" i="27"/>
  <c r="DE141" i="27" s="1"/>
  <c r="DE104" i="27"/>
  <c r="DE90" i="27"/>
  <c r="AA57" i="27"/>
  <c r="AA61" i="27"/>
  <c r="AA104" i="27"/>
  <c r="AA123" i="27"/>
  <c r="AA130" i="27"/>
  <c r="CR87" i="27"/>
  <c r="CL126" i="27"/>
  <c r="BF90" i="27"/>
  <c r="F123" i="27"/>
  <c r="M57" i="27"/>
  <c r="BT61" i="27"/>
  <c r="DU108" i="27"/>
  <c r="DU115" i="27"/>
  <c r="DU137" i="27" s="1"/>
  <c r="CZ52" i="27"/>
  <c r="CZ63" i="27" s="1"/>
  <c r="BO57" i="27"/>
  <c r="BO66" i="27" s="1"/>
  <c r="DU75" i="27"/>
  <c r="DU88" i="27" s="1"/>
  <c r="DY104" i="27"/>
  <c r="DY90" i="27"/>
  <c r="R108" i="27"/>
  <c r="R130" i="27"/>
  <c r="CX57" i="27"/>
  <c r="CX52" i="27"/>
  <c r="CX63" i="27" s="1"/>
  <c r="BR57" i="27"/>
  <c r="BR156" i="27"/>
  <c r="BR174" i="27" s="1"/>
  <c r="V57" i="27"/>
  <c r="V52" i="27"/>
  <c r="V63" i="27" s="1"/>
  <c r="CL75" i="27"/>
  <c r="CL88" i="27" s="1"/>
  <c r="CL96" i="27"/>
  <c r="DC104" i="27"/>
  <c r="DC123" i="27"/>
  <c r="DC118" i="27"/>
  <c r="DC141" i="27" s="1"/>
  <c r="BW104" i="27"/>
  <c r="BW123" i="27"/>
  <c r="BW118" i="27"/>
  <c r="BW141" i="27" s="1"/>
  <c r="AA90" i="27"/>
  <c r="AA107" i="27"/>
  <c r="AA126" i="27"/>
  <c r="DR115" i="27"/>
  <c r="DR137" i="27" s="1"/>
  <c r="CL118" i="27"/>
  <c r="CL141" i="27" s="1"/>
  <c r="BR101" i="27"/>
  <c r="BF126" i="27"/>
  <c r="Z90" i="27"/>
  <c r="N123" i="27"/>
  <c r="F115" i="27"/>
  <c r="F137" i="27" s="1"/>
  <c r="F148" i="27" s="1"/>
  <c r="DU90" i="27"/>
  <c r="DU118" i="27"/>
  <c r="DU141" i="27" s="1"/>
  <c r="DE108" i="27"/>
  <c r="DE115" i="27"/>
  <c r="DE137" i="27" s="1"/>
  <c r="DE148" i="27" s="1"/>
  <c r="BM90" i="27"/>
  <c r="AG90" i="27"/>
  <c r="E108" i="27"/>
  <c r="AM57" i="27"/>
  <c r="G57" i="27"/>
  <c r="DE75" i="27"/>
  <c r="DE88" i="27" s="1"/>
  <c r="DR75" i="27"/>
  <c r="DR88" i="27" s="1"/>
  <c r="DC90" i="27"/>
  <c r="DC107" i="27"/>
  <c r="DC126" i="27"/>
  <c r="BW90" i="27"/>
  <c r="BW107" i="27"/>
  <c r="BW126" i="27"/>
  <c r="BG90" i="27"/>
  <c r="AA93" i="27"/>
  <c r="AA97" i="27"/>
  <c r="AA112" i="27"/>
  <c r="AA135" i="27" s="1"/>
  <c r="BR123" i="27"/>
  <c r="Z126" i="27"/>
  <c r="N115" i="27"/>
  <c r="N137" i="27" s="1"/>
  <c r="AA54" i="27"/>
  <c r="AA66" i="27" s="1"/>
  <c r="DU101" i="27"/>
  <c r="DU123" i="27"/>
  <c r="DE96" i="27"/>
  <c r="DE119" i="27"/>
  <c r="DE143" i="27" s="1"/>
  <c r="E96" i="27"/>
  <c r="BT52" i="27"/>
  <c r="BT63" i="27" s="1"/>
  <c r="AE112" i="27"/>
  <c r="AE135" i="27" s="1"/>
  <c r="AJ61" i="27"/>
  <c r="AA52" i="27"/>
  <c r="AA63" i="27" s="1"/>
  <c r="C47" i="28"/>
  <c r="L66" i="27"/>
  <c r="DX61" i="27"/>
  <c r="AF156" i="27"/>
  <c r="DM130" i="27"/>
  <c r="BI97" i="27"/>
  <c r="BI93" i="27"/>
  <c r="BI107" i="27"/>
  <c r="BE123" i="27"/>
  <c r="AS90" i="27"/>
  <c r="AS104" i="27"/>
  <c r="AS130" i="27"/>
  <c r="AC108" i="27"/>
  <c r="AC96" i="27"/>
  <c r="AC112" i="27"/>
  <c r="AC135" i="27" s="1"/>
  <c r="DT57" i="27"/>
  <c r="DT66" i="27" s="1"/>
  <c r="DX52" i="27"/>
  <c r="DX63" i="27" s="1"/>
  <c r="AO61" i="27"/>
  <c r="DI87" i="27"/>
  <c r="DI123" i="27" s="1"/>
  <c r="D48" i="28"/>
  <c r="D49" i="28"/>
  <c r="E50" i="28"/>
  <c r="BQ108" i="27"/>
  <c r="BQ101" i="27"/>
  <c r="F82" i="27"/>
  <c r="F110" i="27" s="1"/>
  <c r="DJ79" i="27"/>
  <c r="DJ99" i="27" s="1"/>
  <c r="AX79" i="27"/>
  <c r="AX99" i="27" s="1"/>
  <c r="F74" i="27"/>
  <c r="F75" i="27"/>
  <c r="BG93" i="27"/>
  <c r="BG107" i="27"/>
  <c r="BG123" i="27"/>
  <c r="BG115" i="27"/>
  <c r="BG137" i="27" s="1"/>
  <c r="BG148" i="27" s="1"/>
  <c r="DN57" i="27"/>
  <c r="F57" i="27"/>
  <c r="CV54" i="27"/>
  <c r="BP54" i="27"/>
  <c r="AJ54" i="27"/>
  <c r="AJ66" i="27" s="1"/>
  <c r="BR52" i="27"/>
  <c r="BR63" i="27" s="1"/>
  <c r="AL52" i="27"/>
  <c r="AL63" i="27" s="1"/>
  <c r="CZ61" i="27"/>
  <c r="DJ115" i="27"/>
  <c r="DJ137" i="27" s="1"/>
  <c r="BZ96" i="27"/>
  <c r="BZ97" i="27"/>
  <c r="BZ126" i="27"/>
  <c r="BZ118" i="27"/>
  <c r="BZ141" i="27" s="1"/>
  <c r="BR93" i="27"/>
  <c r="BR97" i="27"/>
  <c r="BR126" i="27"/>
  <c r="BR118" i="27"/>
  <c r="BR141" i="27" s="1"/>
  <c r="N96" i="27"/>
  <c r="N97" i="27"/>
  <c r="N126" i="27"/>
  <c r="N118" i="27"/>
  <c r="N141" i="27" s="1"/>
  <c r="F93" i="27"/>
  <c r="F97" i="27"/>
  <c r="F126" i="27"/>
  <c r="F118" i="27"/>
  <c r="F141" i="27" s="1"/>
  <c r="AO57" i="27"/>
  <c r="CY54" i="27"/>
  <c r="BS54" i="27"/>
  <c r="AM54" i="27"/>
  <c r="AM66" i="27" s="1"/>
  <c r="G54" i="27"/>
  <c r="G66" i="27" s="1"/>
  <c r="BT156" i="27"/>
  <c r="DM129" i="27"/>
  <c r="Y129" i="27"/>
  <c r="E115" i="27"/>
  <c r="E137" i="27" s="1"/>
  <c r="E148" i="27" s="1"/>
  <c r="E101" i="27"/>
  <c r="E118" i="27"/>
  <c r="E141" i="27" s="1"/>
  <c r="E126" i="27"/>
  <c r="CV57" i="27"/>
  <c r="V54" i="27"/>
  <c r="CV52" i="27"/>
  <c r="CV63" i="27" s="1"/>
  <c r="BP52" i="27"/>
  <c r="BP63" i="27" s="1"/>
  <c r="AJ52" i="27"/>
  <c r="AJ63" i="27" s="1"/>
  <c r="O119" i="27"/>
  <c r="O143" i="27" s="1"/>
  <c r="AJ156" i="27"/>
  <c r="DG79" i="27"/>
  <c r="DG99" i="27" s="1"/>
  <c r="CY57" i="27"/>
  <c r="CY66" i="27" s="1"/>
  <c r="BS57" i="27"/>
  <c r="AM156" i="27"/>
  <c r="AM174" i="27" s="1"/>
  <c r="G156" i="27"/>
  <c r="G174" i="27" s="1"/>
  <c r="DJ101" i="27"/>
  <c r="BZ93" i="27"/>
  <c r="BG96" i="27"/>
  <c r="BG97" i="27"/>
  <c r="BG126" i="27"/>
  <c r="BG118" i="27"/>
  <c r="BG141" i="27" s="1"/>
  <c r="DN52" i="27"/>
  <c r="DN63" i="27" s="1"/>
  <c r="H61" i="27"/>
  <c r="CZ156" i="27"/>
  <c r="CZ171" i="27" s="1"/>
  <c r="CD97" i="27"/>
  <c r="BZ107" i="27"/>
  <c r="BZ108" i="27"/>
  <c r="BZ129" i="27"/>
  <c r="BZ130" i="27"/>
  <c r="BR104" i="27"/>
  <c r="BR108" i="27"/>
  <c r="BR129" i="27"/>
  <c r="BR130" i="27"/>
  <c r="AX93" i="27"/>
  <c r="R104" i="27"/>
  <c r="N107" i="27"/>
  <c r="N108" i="27"/>
  <c r="N129" i="27"/>
  <c r="N130" i="27"/>
  <c r="F104" i="27"/>
  <c r="F108" i="27"/>
  <c r="F129" i="27"/>
  <c r="F130" i="27"/>
  <c r="F128" i="27" s="1"/>
  <c r="AL156" i="27"/>
  <c r="AL174" i="27" s="1"/>
  <c r="H174" i="27"/>
  <c r="DM93" i="27"/>
  <c r="BE108" i="27"/>
  <c r="E90" i="27"/>
  <c r="E104" i="27"/>
  <c r="E130" i="27"/>
  <c r="E129" i="27"/>
  <c r="E128" i="27" s="1"/>
  <c r="O112" i="27"/>
  <c r="O135" i="27" s="1"/>
  <c r="BP61" i="27"/>
  <c r="CY156" i="27"/>
  <c r="BS156" i="27"/>
  <c r="CD82" i="27"/>
  <c r="CD110" i="27" s="1"/>
  <c r="CD139" i="27" s="1"/>
  <c r="DJ75" i="27"/>
  <c r="DJ88" i="27" s="1"/>
  <c r="AX82" i="27"/>
  <c r="AX110" i="27" s="1"/>
  <c r="F79" i="27"/>
  <c r="F99" i="27" s="1"/>
  <c r="AX75" i="27"/>
  <c r="AX88" i="27" s="1"/>
  <c r="AX101" i="27"/>
  <c r="N93" i="27"/>
  <c r="BG101" i="27"/>
  <c r="BG108" i="27"/>
  <c r="BG129" i="27"/>
  <c r="AN61" i="27"/>
  <c r="CD126" i="27"/>
  <c r="BZ90" i="27"/>
  <c r="BZ119" i="27"/>
  <c r="BZ143" i="27" s="1"/>
  <c r="BZ112" i="27"/>
  <c r="BZ135" i="27" s="1"/>
  <c r="BR90" i="27"/>
  <c r="BR96" i="27"/>
  <c r="BR119" i="27"/>
  <c r="BR143" i="27" s="1"/>
  <c r="AX97" i="27"/>
  <c r="R129" i="27"/>
  <c r="N90" i="27"/>
  <c r="N119" i="27"/>
  <c r="N143" i="27" s="1"/>
  <c r="N112" i="27"/>
  <c r="N135" i="27" s="1"/>
  <c r="F90" i="27"/>
  <c r="F96" i="27"/>
  <c r="F119" i="27"/>
  <c r="F143" i="27" s="1"/>
  <c r="BE96" i="27"/>
  <c r="Y104" i="27"/>
  <c r="E97" i="27"/>
  <c r="E93" i="27"/>
  <c r="E107" i="27"/>
  <c r="AE119" i="27"/>
  <c r="AE143" i="27" s="1"/>
  <c r="AU87" i="27"/>
  <c r="AU104" i="27" s="1"/>
  <c r="E75" i="27"/>
  <c r="AM52" i="27"/>
  <c r="AM63" i="27" s="1"/>
  <c r="DB79" i="27"/>
  <c r="DB99" i="27" s="1"/>
  <c r="J75" i="27"/>
  <c r="J88" i="27" s="1"/>
  <c r="BV107" i="27"/>
  <c r="BN52" i="27"/>
  <c r="BN63" i="27" s="1"/>
  <c r="BQ115" i="27"/>
  <c r="BQ137" i="27" s="1"/>
  <c r="M108" i="27"/>
  <c r="DB82" i="27"/>
  <c r="DB110" i="27" s="1"/>
  <c r="AP82" i="27"/>
  <c r="AP110" i="27" s="1"/>
  <c r="J79" i="27"/>
  <c r="J99" i="27" s="1"/>
  <c r="J96" i="27"/>
  <c r="DB119" i="27"/>
  <c r="DB143" i="27" s="1"/>
  <c r="BV93" i="27"/>
  <c r="S66" i="27"/>
  <c r="BQ123" i="27"/>
  <c r="M96" i="27"/>
  <c r="DG112" i="27"/>
  <c r="DG135" i="27" s="1"/>
  <c r="DG119" i="27"/>
  <c r="DG143" i="27" s="1"/>
  <c r="DG104" i="27"/>
  <c r="DG90" i="27"/>
  <c r="DG130" i="27"/>
  <c r="DG129" i="27"/>
  <c r="DG108" i="27"/>
  <c r="DG101" i="27"/>
  <c r="DG118" i="27"/>
  <c r="DG141" i="27" s="1"/>
  <c r="DG126" i="27"/>
  <c r="DG97" i="27"/>
  <c r="DG96" i="27"/>
  <c r="DG115" i="27"/>
  <c r="DG137" i="27" s="1"/>
  <c r="DG123" i="27"/>
  <c r="DG107" i="27"/>
  <c r="DG93" i="27"/>
  <c r="AU90" i="27"/>
  <c r="AE90" i="27"/>
  <c r="O90" i="27"/>
  <c r="AE182" i="27"/>
  <c r="AE174" i="27"/>
  <c r="CW126" i="27"/>
  <c r="CW93" i="27"/>
  <c r="CW129" i="27"/>
  <c r="CW130" i="27"/>
  <c r="AU139" i="27"/>
  <c r="AU133" i="27"/>
  <c r="AU145" i="27" s="1"/>
  <c r="DY126" i="27"/>
  <c r="DY118" i="27"/>
  <c r="DY141" i="27" s="1"/>
  <c r="DY101" i="27"/>
  <c r="DY112" i="27"/>
  <c r="DY135" i="27" s="1"/>
  <c r="DY123" i="27"/>
  <c r="DY115" i="27"/>
  <c r="DY137" i="27" s="1"/>
  <c r="DY96" i="27"/>
  <c r="DY108" i="27"/>
  <c r="DY119" i="27"/>
  <c r="DY143" i="27" s="1"/>
  <c r="DY107" i="27"/>
  <c r="DY93" i="27"/>
  <c r="DY97" i="27"/>
  <c r="BD66" i="27"/>
  <c r="DY130" i="27"/>
  <c r="DM126" i="27"/>
  <c r="DM118" i="27"/>
  <c r="DM141" i="27" s="1"/>
  <c r="DM104" i="27"/>
  <c r="DM90" i="27"/>
  <c r="DM123" i="27"/>
  <c r="DM115" i="27"/>
  <c r="DM137" i="27" s="1"/>
  <c r="DM101" i="27"/>
  <c r="DM108" i="27"/>
  <c r="DM119" i="27"/>
  <c r="DM143" i="27" s="1"/>
  <c r="DM112" i="27"/>
  <c r="DM135" i="27" s="1"/>
  <c r="DM148" i="27" s="1"/>
  <c r="DM96" i="27"/>
  <c r="DM97" i="27"/>
  <c r="EC189" i="27"/>
  <c r="T66" i="27"/>
  <c r="DY129" i="27"/>
  <c r="AU101" i="27"/>
  <c r="AU96" i="27"/>
  <c r="AU93" i="27"/>
  <c r="DJ112" i="27"/>
  <c r="DJ135" i="27" s="1"/>
  <c r="DJ119" i="27"/>
  <c r="DJ143" i="27" s="1"/>
  <c r="DJ96" i="27"/>
  <c r="DJ130" i="27"/>
  <c r="DJ129" i="27"/>
  <c r="DJ108" i="27"/>
  <c r="DJ104" i="27"/>
  <c r="DJ90" i="27"/>
  <c r="DJ118" i="27"/>
  <c r="DJ141" i="27" s="1"/>
  <c r="DJ126" i="27"/>
  <c r="DJ97" i="27"/>
  <c r="DJ93" i="27"/>
  <c r="CD101" i="27"/>
  <c r="CD115" i="27"/>
  <c r="CD137" i="27" s="1"/>
  <c r="CD123" i="27"/>
  <c r="CD107" i="27"/>
  <c r="CD112" i="27"/>
  <c r="CD135" i="27" s="1"/>
  <c r="CD119" i="27"/>
  <c r="CD143" i="27" s="1"/>
  <c r="CD96" i="27"/>
  <c r="CD130" i="27"/>
  <c r="CD129" i="27"/>
  <c r="CD108" i="27"/>
  <c r="CD104" i="27"/>
  <c r="AX115" i="27"/>
  <c r="AX137" i="27" s="1"/>
  <c r="AX123" i="27"/>
  <c r="AX107" i="27"/>
  <c r="AX90" i="27"/>
  <c r="AX112" i="27"/>
  <c r="AX135" i="27" s="1"/>
  <c r="AX148" i="27" s="1"/>
  <c r="AX119" i="27"/>
  <c r="AX143" i="27" s="1"/>
  <c r="AX96" i="27"/>
  <c r="AX130" i="27"/>
  <c r="AX129" i="27"/>
  <c r="AX108" i="27"/>
  <c r="AX104" i="27"/>
  <c r="R101" i="27"/>
  <c r="R118" i="27"/>
  <c r="R141" i="27" s="1"/>
  <c r="R126" i="27"/>
  <c r="R97" i="27"/>
  <c r="R93" i="27"/>
  <c r="R90" i="27"/>
  <c r="R115" i="27"/>
  <c r="R137" i="27" s="1"/>
  <c r="R123" i="27"/>
  <c r="R107" i="27"/>
  <c r="R112" i="27"/>
  <c r="R135" i="27" s="1"/>
  <c r="R119" i="27"/>
  <c r="R143" i="27" s="1"/>
  <c r="R96" i="27"/>
  <c r="DN54" i="27"/>
  <c r="DN66" i="27" s="1"/>
  <c r="DN61" i="27"/>
  <c r="CX54" i="27"/>
  <c r="CX156" i="27"/>
  <c r="CX171" i="27" s="1"/>
  <c r="CX61" i="27"/>
  <c r="CH54" i="27"/>
  <c r="CH66" i="27" s="1"/>
  <c r="CH156" i="27"/>
  <c r="CH61" i="27"/>
  <c r="BR54" i="27"/>
  <c r="BR61" i="27"/>
  <c r="BB54" i="27"/>
  <c r="BB66" i="27" s="1"/>
  <c r="BB156" i="27"/>
  <c r="BB61" i="27"/>
  <c r="V156" i="27"/>
  <c r="V61" i="27"/>
  <c r="F156" i="27"/>
  <c r="F61" i="27"/>
  <c r="F59" i="27" s="1"/>
  <c r="F54" i="27"/>
  <c r="F66" i="27" s="1"/>
  <c r="O130" i="27"/>
  <c r="O129" i="27"/>
  <c r="O108" i="27"/>
  <c r="O101" i="27"/>
  <c r="O118" i="27"/>
  <c r="O141" i="27" s="1"/>
  <c r="O126" i="27"/>
  <c r="O97" i="27"/>
  <c r="O96" i="27"/>
  <c r="O115" i="27"/>
  <c r="O137" i="27" s="1"/>
  <c r="O123" i="27"/>
  <c r="O107" i="27"/>
  <c r="O93" i="27"/>
  <c r="AE130" i="27"/>
  <c r="AE129" i="27"/>
  <c r="AE108" i="27"/>
  <c r="AE101" i="27"/>
  <c r="AE118" i="27"/>
  <c r="AE141" i="27" s="1"/>
  <c r="AE126" i="27"/>
  <c r="AE97" i="27"/>
  <c r="AE96" i="27"/>
  <c r="AE115" i="27"/>
  <c r="AE137" i="27" s="1"/>
  <c r="AE123" i="27"/>
  <c r="AE107" i="27"/>
  <c r="AE93" i="27"/>
  <c r="AU75" i="27"/>
  <c r="AU88" i="27" s="1"/>
  <c r="AU79" i="27"/>
  <c r="AU99" i="27" s="1"/>
  <c r="BK115" i="27"/>
  <c r="BK137" i="27" s="1"/>
  <c r="BK123" i="27"/>
  <c r="BK107" i="27"/>
  <c r="CQ75" i="27"/>
  <c r="CQ88" i="27" s="1"/>
  <c r="CQ82" i="27"/>
  <c r="CQ110" i="27" s="1"/>
  <c r="CQ139" i="27" s="1"/>
  <c r="CQ79" i="27"/>
  <c r="CQ99" i="27" s="1"/>
  <c r="CQ87" i="27"/>
  <c r="CQ96" i="27" s="1"/>
  <c r="DG75" i="27"/>
  <c r="DG88" i="27" s="1"/>
  <c r="DG82" i="27"/>
  <c r="DG110" i="27" s="1"/>
  <c r="DG133" i="27" s="1"/>
  <c r="DG145" i="27" s="1"/>
  <c r="DW75" i="27"/>
  <c r="DW88" i="27" s="1"/>
  <c r="DW79" i="27"/>
  <c r="DW99" i="27" s="1"/>
  <c r="DW87" i="27"/>
  <c r="DW82" i="27"/>
  <c r="DW110" i="27" s="1"/>
  <c r="DW133" i="27" s="1"/>
  <c r="DW145" i="27" s="1"/>
  <c r="AZ82" i="27"/>
  <c r="AZ110" i="27" s="1"/>
  <c r="AZ139" i="27" s="1"/>
  <c r="AZ79" i="27"/>
  <c r="AZ99" i="27" s="1"/>
  <c r="CF87" i="27"/>
  <c r="CF82" i="27"/>
  <c r="CF110" i="27" s="1"/>
  <c r="CF133" i="27" s="1"/>
  <c r="CF145" i="27" s="1"/>
  <c r="CF79" i="27"/>
  <c r="CF99" i="27" s="1"/>
  <c r="CV75" i="27"/>
  <c r="CV88" i="27" s="1"/>
  <c r="CV87" i="27"/>
  <c r="CV82" i="27"/>
  <c r="CV110" i="27" s="1"/>
  <c r="CV139" i="27" s="1"/>
  <c r="DL75" i="27"/>
  <c r="DL88" i="27" s="1"/>
  <c r="DL87" i="27"/>
  <c r="DL126" i="27" s="1"/>
  <c r="DL82" i="27"/>
  <c r="DL110" i="27" s="1"/>
  <c r="DQ87" i="27"/>
  <c r="DQ93" i="27" s="1"/>
  <c r="DQ75" i="27"/>
  <c r="DQ88" i="27" s="1"/>
  <c r="CK87" i="27"/>
  <c r="CK75" i="27"/>
  <c r="CK88" i="27" s="1"/>
  <c r="BE119" i="27"/>
  <c r="BE143" i="27" s="1"/>
  <c r="BE107" i="27"/>
  <c r="BE93" i="27"/>
  <c r="BE97" i="27"/>
  <c r="BE129" i="27"/>
  <c r="BE130" i="27"/>
  <c r="BE104" i="27"/>
  <c r="BE90" i="27"/>
  <c r="BE126" i="27"/>
  <c r="BE118" i="27"/>
  <c r="BE141" i="27" s="1"/>
  <c r="BE101" i="27"/>
  <c r="BE112" i="27"/>
  <c r="BE135" i="27" s="1"/>
  <c r="Y126" i="27"/>
  <c r="Y118" i="27"/>
  <c r="Y141" i="27" s="1"/>
  <c r="Y101" i="27"/>
  <c r="Y112" i="27"/>
  <c r="Y135" i="27" s="1"/>
  <c r="Y123" i="27"/>
  <c r="Y115" i="27"/>
  <c r="Y137" i="27" s="1"/>
  <c r="Y96" i="27"/>
  <c r="Y108" i="27"/>
  <c r="Y119" i="27"/>
  <c r="Y143" i="27" s="1"/>
  <c r="Y107" i="27"/>
  <c r="Y93" i="27"/>
  <c r="Y97" i="27"/>
  <c r="DQ54" i="27"/>
  <c r="DQ156" i="27"/>
  <c r="DQ172" i="27" s="1"/>
  <c r="DQ57" i="27"/>
  <c r="DQ61" i="27"/>
  <c r="DA156" i="27"/>
  <c r="DA168" i="27" s="1"/>
  <c r="DA57" i="27"/>
  <c r="CK52" i="27"/>
  <c r="CK63" i="27" s="1"/>
  <c r="CK54" i="27"/>
  <c r="CK57" i="27"/>
  <c r="CK66" i="27" s="1"/>
  <c r="CK156" i="27"/>
  <c r="CK182" i="27" s="1"/>
  <c r="BU52" i="27"/>
  <c r="BU63" i="27" s="1"/>
  <c r="BU156" i="27"/>
  <c r="BU61" i="27"/>
  <c r="BU57" i="27"/>
  <c r="BU66" i="27" s="1"/>
  <c r="BE54" i="27"/>
  <c r="BE57" i="27"/>
  <c r="BE52" i="27"/>
  <c r="BE63" i="27" s="1"/>
  <c r="BE156" i="27"/>
  <c r="BE182" i="27" s="1"/>
  <c r="Y156" i="27"/>
  <c r="Y52" i="27"/>
  <c r="Y63" i="27" s="1"/>
  <c r="Y57" i="27"/>
  <c r="Y66" i="27" s="1"/>
  <c r="I156" i="27"/>
  <c r="I52" i="27"/>
  <c r="I63" i="27" s="1"/>
  <c r="I57" i="27"/>
  <c r="I54" i="27"/>
  <c r="I61" i="27"/>
  <c r="CU66" i="27"/>
  <c r="CE66" i="27"/>
  <c r="AY66" i="27"/>
  <c r="DL171" i="27"/>
  <c r="DL168" i="27"/>
  <c r="DL172" i="27"/>
  <c r="CR171" i="27"/>
  <c r="CR172" i="27"/>
  <c r="CR168" i="27"/>
  <c r="CQ177" i="27"/>
  <c r="CQ172" i="27"/>
  <c r="CQ171" i="27"/>
  <c r="CQ168" i="27"/>
  <c r="DP171" i="27"/>
  <c r="DP168" i="27"/>
  <c r="DP172" i="27"/>
  <c r="CA177" i="27"/>
  <c r="DB112" i="27"/>
  <c r="DB135" i="27" s="1"/>
  <c r="BV119" i="27"/>
  <c r="BV143" i="27" s="1"/>
  <c r="DN171" i="27"/>
  <c r="DN172" i="27"/>
  <c r="DN168" i="27"/>
  <c r="DT172" i="27"/>
  <c r="DT168" i="27"/>
  <c r="DT171" i="27"/>
  <c r="CV168" i="27"/>
  <c r="DW174" i="27"/>
  <c r="DW189" i="27" s="1"/>
  <c r="DW172" i="27"/>
  <c r="DW171" i="27"/>
  <c r="DW168" i="27"/>
  <c r="DG174" i="27"/>
  <c r="DG189" i="27" s="1"/>
  <c r="DG172" i="27"/>
  <c r="DG171" i="27"/>
  <c r="DG168" i="27"/>
  <c r="CU174" i="27"/>
  <c r="CU189" i="27" s="1"/>
  <c r="CU172" i="27"/>
  <c r="CU171" i="27"/>
  <c r="CU168" i="27"/>
  <c r="CE174" i="27"/>
  <c r="CE189" i="27" s="1"/>
  <c r="BO174" i="27"/>
  <c r="DH66" i="27"/>
  <c r="AU174" i="27"/>
  <c r="BV112" i="27"/>
  <c r="BV135" i="27" s="1"/>
  <c r="AP93" i="27"/>
  <c r="DX172" i="27"/>
  <c r="DX171" i="27"/>
  <c r="DX168" i="27"/>
  <c r="DD171" i="27"/>
  <c r="DD172" i="27"/>
  <c r="DD168" i="27"/>
  <c r="DK172" i="27"/>
  <c r="DK171" i="27"/>
  <c r="DK168" i="27"/>
  <c r="CY172" i="27"/>
  <c r="CY171" i="27"/>
  <c r="CY168" i="27"/>
  <c r="CQ182" i="27"/>
  <c r="BK174" i="27"/>
  <c r="DU171" i="27"/>
  <c r="DU172" i="27"/>
  <c r="DU168" i="27"/>
  <c r="DH171" i="27"/>
  <c r="DH172" i="27"/>
  <c r="DH168" i="27"/>
  <c r="CN171" i="27"/>
  <c r="CN172" i="27"/>
  <c r="CN168" i="27"/>
  <c r="DS172" i="27"/>
  <c r="DS168" i="27"/>
  <c r="DS171" i="27"/>
  <c r="DO172" i="27"/>
  <c r="DO171" i="27"/>
  <c r="DO168" i="27"/>
  <c r="DC172" i="27"/>
  <c r="DC171" i="27"/>
  <c r="DC168" i="27"/>
  <c r="EK189" i="27"/>
  <c r="EJ189" i="27"/>
  <c r="EI189" i="27"/>
  <c r="DC189" i="27"/>
  <c r="EB189" i="27"/>
  <c r="EA189" i="27"/>
  <c r="DS189" i="27"/>
  <c r="DO189" i="27"/>
  <c r="BW189" i="27"/>
  <c r="EF189" i="27"/>
  <c r="EE189" i="27"/>
  <c r="EH189" i="27"/>
  <c r="ED189" i="27"/>
  <c r="DZ189" i="27"/>
  <c r="CA123" i="27"/>
  <c r="CA96" i="27"/>
  <c r="CA112" i="27"/>
  <c r="CA135" i="27" s="1"/>
  <c r="CA129" i="27"/>
  <c r="BA129" i="27"/>
  <c r="BA104" i="27"/>
  <c r="DI119" i="27"/>
  <c r="DI143" i="27" s="1"/>
  <c r="DI107" i="27"/>
  <c r="DI93" i="27"/>
  <c r="DI97" i="27"/>
  <c r="DI129" i="27"/>
  <c r="DI130" i="27"/>
  <c r="DI104" i="27"/>
  <c r="DI90" i="27"/>
  <c r="DI126" i="27"/>
  <c r="DI118" i="27"/>
  <c r="DI141" i="27" s="1"/>
  <c r="DI101" i="27"/>
  <c r="DI112" i="27"/>
  <c r="DI135" i="27" s="1"/>
  <c r="CG126" i="27"/>
  <c r="CG118" i="27"/>
  <c r="CG141" i="27" s="1"/>
  <c r="CG104" i="27"/>
  <c r="CG90" i="27"/>
  <c r="CG123" i="27"/>
  <c r="CG115" i="27"/>
  <c r="CG137" i="27" s="1"/>
  <c r="CG101" i="27"/>
  <c r="CG108" i="27"/>
  <c r="CG119" i="27"/>
  <c r="CG143" i="27" s="1"/>
  <c r="CG112" i="27"/>
  <c r="CG135" i="27" s="1"/>
  <c r="CG96" i="27"/>
  <c r="CG97" i="27"/>
  <c r="DB107" i="27"/>
  <c r="DB96" i="27"/>
  <c r="AP107" i="27"/>
  <c r="AP96" i="27"/>
  <c r="AP118" i="27"/>
  <c r="AP141" i="27" s="1"/>
  <c r="AP126" i="27"/>
  <c r="AP97" i="27"/>
  <c r="AP90" i="27"/>
  <c r="AP115" i="27"/>
  <c r="AP137" i="27" s="1"/>
  <c r="J118" i="27"/>
  <c r="J141" i="27" s="1"/>
  <c r="J126" i="27"/>
  <c r="J97" i="27"/>
  <c r="J90" i="27"/>
  <c r="J115" i="27"/>
  <c r="J137" i="27" s="1"/>
  <c r="J123" i="27"/>
  <c r="J104" i="27"/>
  <c r="J112" i="27"/>
  <c r="J135" i="27" s="1"/>
  <c r="J119" i="27"/>
  <c r="J143" i="27" s="1"/>
  <c r="J93" i="27"/>
  <c r="DJ54" i="27"/>
  <c r="DJ156" i="27"/>
  <c r="DJ174" i="27" s="1"/>
  <c r="DJ189" i="27" s="1"/>
  <c r="DJ61" i="27"/>
  <c r="CT54" i="27"/>
  <c r="CT66" i="27" s="1"/>
  <c r="CT156" i="27"/>
  <c r="CT61" i="27"/>
  <c r="CD54" i="27"/>
  <c r="CD61" i="27"/>
  <c r="BN54" i="27"/>
  <c r="BN61" i="27"/>
  <c r="AX54" i="27"/>
  <c r="AX156" i="27"/>
  <c r="AX174" i="27" s="1"/>
  <c r="AH156" i="27"/>
  <c r="AH61" i="27"/>
  <c r="AH54" i="27"/>
  <c r="R156" i="27"/>
  <c r="R54" i="27"/>
  <c r="R61" i="27"/>
  <c r="DY54" i="27"/>
  <c r="DY57" i="27"/>
  <c r="DY156" i="27"/>
  <c r="S115" i="27"/>
  <c r="S137" i="27" s="1"/>
  <c r="S123" i="27"/>
  <c r="S107" i="27"/>
  <c r="S93" i="27"/>
  <c r="S112" i="27"/>
  <c r="S135" i="27" s="1"/>
  <c r="S119" i="27"/>
  <c r="S143" i="27" s="1"/>
  <c r="S104" i="27"/>
  <c r="S90" i="27"/>
  <c r="S130" i="27"/>
  <c r="S129" i="27"/>
  <c r="S108" i="27"/>
  <c r="S101" i="27"/>
  <c r="AI115" i="27"/>
  <c r="AI137" i="27" s="1"/>
  <c r="AI123" i="27"/>
  <c r="AI107" i="27"/>
  <c r="AI93" i="27"/>
  <c r="AI112" i="27"/>
  <c r="AI135" i="27" s="1"/>
  <c r="AI119" i="27"/>
  <c r="AI143" i="27" s="1"/>
  <c r="AI104" i="27"/>
  <c r="AI90" i="27"/>
  <c r="AI130" i="27"/>
  <c r="AI129" i="27"/>
  <c r="AI108" i="27"/>
  <c r="AI101" i="27"/>
  <c r="AY75" i="27"/>
  <c r="AY88" i="27" s="1"/>
  <c r="AY82" i="27"/>
  <c r="AY110" i="27" s="1"/>
  <c r="AY87" i="27"/>
  <c r="AY101" i="27" s="1"/>
  <c r="AY79" i="27"/>
  <c r="AY99" i="27" s="1"/>
  <c r="BO115" i="27"/>
  <c r="BO137" i="27" s="1"/>
  <c r="BO123" i="27"/>
  <c r="BO107" i="27"/>
  <c r="BO93" i="27"/>
  <c r="BO112" i="27"/>
  <c r="BO135" i="27" s="1"/>
  <c r="BO119" i="27"/>
  <c r="BO143" i="27" s="1"/>
  <c r="BO104" i="27"/>
  <c r="BO90" i="27"/>
  <c r="BO130" i="27"/>
  <c r="BO129" i="27"/>
  <c r="BO108" i="27"/>
  <c r="BO101" i="27"/>
  <c r="CE75" i="27"/>
  <c r="CE88" i="27" s="1"/>
  <c r="CE87" i="27"/>
  <c r="CE82" i="27"/>
  <c r="CE110" i="27" s="1"/>
  <c r="CE79" i="27"/>
  <c r="CE99" i="27" s="1"/>
  <c r="CU75" i="27"/>
  <c r="CU88" i="27" s="1"/>
  <c r="CU82" i="27"/>
  <c r="CU110" i="27" s="1"/>
  <c r="DK75" i="27"/>
  <c r="DK88" i="27" s="1"/>
  <c r="DK79" i="27"/>
  <c r="DK99" i="27" s="1"/>
  <c r="DK87" i="27"/>
  <c r="H79" i="27"/>
  <c r="H99" i="27" s="1"/>
  <c r="H75" i="27"/>
  <c r="H88" i="27" s="1"/>
  <c r="H74" i="27"/>
  <c r="H87" i="27"/>
  <c r="H126" i="27" s="1"/>
  <c r="CJ79" i="27"/>
  <c r="CJ99" i="27" s="1"/>
  <c r="CJ75" i="27"/>
  <c r="CJ88" i="27" s="1"/>
  <c r="CJ87" i="27"/>
  <c r="CZ82" i="27"/>
  <c r="CZ110" i="27" s="1"/>
  <c r="CZ133" i="27" s="1"/>
  <c r="CZ145" i="27" s="1"/>
  <c r="CZ79" i="27"/>
  <c r="CZ99" i="27" s="1"/>
  <c r="CZ75" i="27"/>
  <c r="CZ88" i="27" s="1"/>
  <c r="CC87" i="27"/>
  <c r="CC130" i="27" s="1"/>
  <c r="CC75" i="27"/>
  <c r="CC88" i="27" s="1"/>
  <c r="AW87" i="27"/>
  <c r="AW75" i="27"/>
  <c r="AW88" i="27" s="1"/>
  <c r="Q119" i="27"/>
  <c r="Q143" i="27" s="1"/>
  <c r="Q107" i="27"/>
  <c r="Q93" i="27"/>
  <c r="Q97" i="27"/>
  <c r="Q129" i="27"/>
  <c r="Q130" i="27"/>
  <c r="Q104" i="27"/>
  <c r="Q90" i="27"/>
  <c r="Q126" i="27"/>
  <c r="Q118" i="27"/>
  <c r="Q141" i="27" s="1"/>
  <c r="Q101" i="27"/>
  <c r="Q112" i="27"/>
  <c r="Q135" i="27" s="1"/>
  <c r="DM54" i="27"/>
  <c r="DM52" i="27"/>
  <c r="DM63" i="27" s="1"/>
  <c r="DM156" i="27"/>
  <c r="DM61" i="27"/>
  <c r="DM57" i="27"/>
  <c r="DM66" i="27" s="1"/>
  <c r="CW54" i="27"/>
  <c r="CW52" i="27"/>
  <c r="CW63" i="27" s="1"/>
  <c r="CW156" i="27"/>
  <c r="CW177" i="27" s="1"/>
  <c r="CW61" i="27"/>
  <c r="CG54" i="27"/>
  <c r="CG61" i="27"/>
  <c r="CG57" i="27"/>
  <c r="BQ54" i="27"/>
  <c r="BQ61" i="27"/>
  <c r="BQ57" i="27"/>
  <c r="BQ52" i="27"/>
  <c r="BQ63" i="27" s="1"/>
  <c r="BA54" i="27"/>
  <c r="BA66" i="27" s="1"/>
  <c r="BA61" i="27"/>
  <c r="BA52" i="27"/>
  <c r="BA63" i="27" s="1"/>
  <c r="AK54" i="27"/>
  <c r="AK52" i="27"/>
  <c r="AK63" i="27" s="1"/>
  <c r="AK57" i="27"/>
  <c r="AK156" i="27"/>
  <c r="U156" i="27"/>
  <c r="U54" i="27"/>
  <c r="U61" i="27"/>
  <c r="E156" i="27"/>
  <c r="E57" i="27"/>
  <c r="E66" i="27" s="1"/>
  <c r="E52" i="27"/>
  <c r="E61" i="27"/>
  <c r="EN148" i="27"/>
  <c r="AP75" i="27"/>
  <c r="AP88" i="27" s="1"/>
  <c r="AX57" i="27"/>
  <c r="DJ52" i="27"/>
  <c r="DJ63" i="27" s="1"/>
  <c r="AX52" i="27"/>
  <c r="AX63" i="27" s="1"/>
  <c r="CQ167" i="27"/>
  <c r="CQ187" i="27" s="1"/>
  <c r="AI182" i="27"/>
  <c r="DP79" i="27"/>
  <c r="DP99" i="27" s="1"/>
  <c r="DB104" i="27"/>
  <c r="DB123" i="27"/>
  <c r="DB115" i="27"/>
  <c r="DB137" i="27" s="1"/>
  <c r="BV104" i="27"/>
  <c r="BV123" i="27"/>
  <c r="BV115" i="27"/>
  <c r="BV137" i="27" s="1"/>
  <c r="AP104" i="27"/>
  <c r="AP129" i="27"/>
  <c r="J129" i="27"/>
  <c r="CD156" i="27"/>
  <c r="CD182" i="27" s="1"/>
  <c r="BO96" i="27"/>
  <c r="AI118" i="27"/>
  <c r="AI141" i="27" s="1"/>
  <c r="S118" i="27"/>
  <c r="S141" i="27" s="1"/>
  <c r="DI108" i="27"/>
  <c r="CG130" i="27"/>
  <c r="Q115" i="27"/>
  <c r="Q137" i="27" s="1"/>
  <c r="BQ156" i="27"/>
  <c r="CJ82" i="27"/>
  <c r="CJ110" i="27" s="1"/>
  <c r="CJ139" i="27" s="1"/>
  <c r="BQ119" i="27"/>
  <c r="BQ143" i="27" s="1"/>
  <c r="BQ112" i="27"/>
  <c r="BQ135" i="27" s="1"/>
  <c r="BQ96" i="27"/>
  <c r="BQ97" i="27"/>
  <c r="BQ129" i="27"/>
  <c r="BQ130" i="27"/>
  <c r="BQ107" i="27"/>
  <c r="BQ93" i="27"/>
  <c r="BQ126" i="27"/>
  <c r="BQ118" i="27"/>
  <c r="BQ141" i="27" s="1"/>
  <c r="BQ104" i="27"/>
  <c r="BQ90" i="27"/>
  <c r="DQ97" i="27"/>
  <c r="DQ90" i="27"/>
  <c r="DQ112" i="27"/>
  <c r="DQ135" i="27" s="1"/>
  <c r="CU87" i="27"/>
  <c r="CD66" i="27"/>
  <c r="DP82" i="27"/>
  <c r="DP110" i="27" s="1"/>
  <c r="DP139" i="27" s="1"/>
  <c r="DB90" i="27"/>
  <c r="DB97" i="27"/>
  <c r="DB126" i="27"/>
  <c r="DB118" i="27"/>
  <c r="DB141" i="27" s="1"/>
  <c r="BV90" i="27"/>
  <c r="BV97" i="27"/>
  <c r="BV126" i="27"/>
  <c r="BV118" i="27"/>
  <c r="BV141" i="27" s="1"/>
  <c r="AP108" i="27"/>
  <c r="AP112" i="27"/>
  <c r="AP135" i="27" s="1"/>
  <c r="J130" i="27"/>
  <c r="CW57" i="27"/>
  <c r="O66" i="27"/>
  <c r="BO97" i="27"/>
  <c r="AI96" i="27"/>
  <c r="S96" i="27"/>
  <c r="DI96" i="27"/>
  <c r="CG129" i="27"/>
  <c r="Q123" i="27"/>
  <c r="CG156" i="27"/>
  <c r="M119" i="27"/>
  <c r="M143" i="27" s="1"/>
  <c r="M107" i="27"/>
  <c r="M93" i="27"/>
  <c r="M97" i="27"/>
  <c r="M129" i="27"/>
  <c r="M130" i="27"/>
  <c r="M104" i="27"/>
  <c r="M90" i="27"/>
  <c r="M126" i="27"/>
  <c r="M118" i="27"/>
  <c r="M141" i="27" s="1"/>
  <c r="M101" i="27"/>
  <c r="M115" i="27"/>
  <c r="M137" i="27" s="1"/>
  <c r="M148" i="27" s="1"/>
  <c r="CG52" i="27"/>
  <c r="CG63" i="27" s="1"/>
  <c r="CQ174" i="27"/>
  <c r="CQ189" i="27" s="1"/>
  <c r="CA167" i="27"/>
  <c r="CA187" i="27" s="1"/>
  <c r="BK182" i="27"/>
  <c r="AU182" i="27"/>
  <c r="W182" i="27"/>
  <c r="J82" i="27"/>
  <c r="J110" i="27" s="1"/>
  <c r="AP79" i="27"/>
  <c r="AP99" i="27" s="1"/>
  <c r="CC82" i="27"/>
  <c r="CC110" i="27" s="1"/>
  <c r="CC139" i="27" s="1"/>
  <c r="CC79" i="27"/>
  <c r="CC99" i="27" s="1"/>
  <c r="J107" i="27"/>
  <c r="DJ57" i="27"/>
  <c r="BN57" i="27"/>
  <c r="BN66" i="27" s="1"/>
  <c r="AH57" i="27"/>
  <c r="CD52" i="27"/>
  <c r="CD63" i="27" s="1"/>
  <c r="R52" i="27"/>
  <c r="R63" i="27" s="1"/>
  <c r="BV96" i="27"/>
  <c r="DB101" i="27"/>
  <c r="DB108" i="27"/>
  <c r="DB129" i="27"/>
  <c r="DB130" i="27"/>
  <c r="BV101" i="27"/>
  <c r="BV108" i="27"/>
  <c r="BV129" i="27"/>
  <c r="AP101" i="27"/>
  <c r="AP119" i="27"/>
  <c r="AP143" i="27" s="1"/>
  <c r="AP130" i="27"/>
  <c r="J101" i="27"/>
  <c r="U57" i="27"/>
  <c r="U66" i="27" s="1"/>
  <c r="CZ87" i="27"/>
  <c r="CZ119" i="27" s="1"/>
  <c r="CZ143" i="27" s="1"/>
  <c r="H82" i="27"/>
  <c r="H110" i="27" s="1"/>
  <c r="BO126" i="27"/>
  <c r="AI97" i="27"/>
  <c r="S97" i="27"/>
  <c r="DI115" i="27"/>
  <c r="DI137" i="27" s="1"/>
  <c r="DI148" i="27" s="1"/>
  <c r="CG93" i="27"/>
  <c r="Q108" i="27"/>
  <c r="CU79" i="27"/>
  <c r="CU99" i="27" s="1"/>
  <c r="DK82" i="27"/>
  <c r="DK110" i="27" s="1"/>
  <c r="U52" i="27"/>
  <c r="U63" i="27" s="1"/>
  <c r="DS66" i="27"/>
  <c r="CI66" i="27"/>
  <c r="CD90" i="27"/>
  <c r="DK66" i="27"/>
  <c r="DR96" i="27"/>
  <c r="DR112" i="27"/>
  <c r="DR135" i="27" s="1"/>
  <c r="DR119" i="27"/>
  <c r="DR143" i="27" s="1"/>
  <c r="DR93" i="27"/>
  <c r="DR107" i="27"/>
  <c r="DR130" i="27"/>
  <c r="DR129" i="27"/>
  <c r="DR108" i="27"/>
  <c r="DR101" i="27"/>
  <c r="DR118" i="27"/>
  <c r="DR141" i="27" s="1"/>
  <c r="DR126" i="27"/>
  <c r="DR97" i="27"/>
  <c r="DR90" i="27"/>
  <c r="CL107" i="27"/>
  <c r="CL115" i="27"/>
  <c r="CL137" i="27" s="1"/>
  <c r="CL123" i="27"/>
  <c r="CL104" i="27"/>
  <c r="CL112" i="27"/>
  <c r="CL135" i="27" s="1"/>
  <c r="CL119" i="27"/>
  <c r="CL143" i="27" s="1"/>
  <c r="CL93" i="27"/>
  <c r="CL130" i="27"/>
  <c r="CL129" i="27"/>
  <c r="CL108" i="27"/>
  <c r="CL101" i="27"/>
  <c r="BF96" i="27"/>
  <c r="BF115" i="27"/>
  <c r="BF137" i="27" s="1"/>
  <c r="BF148" i="27" s="1"/>
  <c r="BF123" i="27"/>
  <c r="BF104" i="27"/>
  <c r="BF112" i="27"/>
  <c r="BF135" i="27" s="1"/>
  <c r="BF119" i="27"/>
  <c r="BF143" i="27" s="1"/>
  <c r="BF93" i="27"/>
  <c r="BF130" i="27"/>
  <c r="BF129" i="27"/>
  <c r="BF108" i="27"/>
  <c r="BF101" i="27"/>
  <c r="Z107" i="27"/>
  <c r="Z115" i="27"/>
  <c r="Z137" i="27" s="1"/>
  <c r="Z123" i="27"/>
  <c r="Z104" i="27"/>
  <c r="Z112" i="27"/>
  <c r="Z135" i="27" s="1"/>
  <c r="Z119" i="27"/>
  <c r="Z143" i="27" s="1"/>
  <c r="Z93" i="27"/>
  <c r="Z130" i="27"/>
  <c r="Z129" i="27"/>
  <c r="Z108" i="27"/>
  <c r="Z101" i="27"/>
  <c r="DR54" i="27"/>
  <c r="DR156" i="27"/>
  <c r="DR182" i="27" s="1"/>
  <c r="DR57" i="27"/>
  <c r="DR61" i="27"/>
  <c r="DR52" i="27"/>
  <c r="DR63" i="27" s="1"/>
  <c r="DB54" i="27"/>
  <c r="DB66" i="27" s="1"/>
  <c r="DB156" i="27"/>
  <c r="DB52" i="27"/>
  <c r="DB63" i="27" s="1"/>
  <c r="CL54" i="27"/>
  <c r="CL61" i="27"/>
  <c r="CL52" i="27"/>
  <c r="CL63" i="27" s="1"/>
  <c r="CL57" i="27"/>
  <c r="BV54" i="27"/>
  <c r="BV66" i="27" s="1"/>
  <c r="BV156" i="27"/>
  <c r="BV182" i="27" s="1"/>
  <c r="BV61" i="27"/>
  <c r="BV52" i="27"/>
  <c r="BV63" i="27" s="1"/>
  <c r="BF54" i="27"/>
  <c r="BF61" i="27"/>
  <c r="BF57" i="27"/>
  <c r="BF52" i="27"/>
  <c r="BF63" i="27" s="1"/>
  <c r="AP54" i="27"/>
  <c r="AP66" i="27" s="1"/>
  <c r="AP156" i="27"/>
  <c r="AP174" i="27" s="1"/>
  <c r="AP61" i="27"/>
  <c r="AP52" i="27"/>
  <c r="AP63" i="27" s="1"/>
  <c r="Z156" i="27"/>
  <c r="Z61" i="27"/>
  <c r="Z54" i="27"/>
  <c r="Z52" i="27"/>
  <c r="Z63" i="27" s="1"/>
  <c r="J156" i="27"/>
  <c r="J57" i="27"/>
  <c r="J61" i="27"/>
  <c r="J52" i="27"/>
  <c r="J63" i="27" s="1"/>
  <c r="K75" i="27"/>
  <c r="K88" i="27" s="1"/>
  <c r="K82" i="27"/>
  <c r="K110" i="27" s="1"/>
  <c r="K79" i="27"/>
  <c r="K99" i="27" s="1"/>
  <c r="K74" i="27"/>
  <c r="K87" i="27"/>
  <c r="K90" i="27" s="1"/>
  <c r="AQ82" i="27"/>
  <c r="AQ110" i="27" s="1"/>
  <c r="AQ87" i="27"/>
  <c r="CM75" i="27"/>
  <c r="CM88" i="27" s="1"/>
  <c r="CM87" i="27"/>
  <c r="CM90" i="27" s="1"/>
  <c r="CM82" i="27"/>
  <c r="CM110" i="27" s="1"/>
  <c r="CM139" i="27" s="1"/>
  <c r="DS75" i="27"/>
  <c r="DS88" i="27" s="1"/>
  <c r="DS79" i="27"/>
  <c r="DS99" i="27" s="1"/>
  <c r="DS82" i="27"/>
  <c r="DS110" i="27" s="1"/>
  <c r="DS139" i="27" s="1"/>
  <c r="AV87" i="27"/>
  <c r="AV129" i="27" s="1"/>
  <c r="AV82" i="27"/>
  <c r="AV110" i="27" s="1"/>
  <c r="AV79" i="27"/>
  <c r="AV99" i="27" s="1"/>
  <c r="CB79" i="27"/>
  <c r="CB99" i="27" s="1"/>
  <c r="CB75" i="27"/>
  <c r="CB88" i="27" s="1"/>
  <c r="CB87" i="27"/>
  <c r="CR75" i="27"/>
  <c r="CR88" i="27" s="1"/>
  <c r="CR82" i="27"/>
  <c r="CR110" i="27" s="1"/>
  <c r="CR133" i="27" s="1"/>
  <c r="CR145" i="27" s="1"/>
  <c r="DH79" i="27"/>
  <c r="DH99" i="27" s="1"/>
  <c r="DH75" i="27"/>
  <c r="DH88" i="27" s="1"/>
  <c r="DH87" i="27"/>
  <c r="DX79" i="27"/>
  <c r="DX99" i="27" s="1"/>
  <c r="DX75" i="27"/>
  <c r="DX88" i="27" s="1"/>
  <c r="DX87" i="27"/>
  <c r="CS87" i="27"/>
  <c r="CS75" i="27"/>
  <c r="CS88" i="27" s="1"/>
  <c r="BM126" i="27"/>
  <c r="BM118" i="27"/>
  <c r="BM141" i="27" s="1"/>
  <c r="BM101" i="27"/>
  <c r="BM112" i="27"/>
  <c r="BM135" i="27" s="1"/>
  <c r="BM123" i="27"/>
  <c r="BM115" i="27"/>
  <c r="BM137" i="27" s="1"/>
  <c r="BM96" i="27"/>
  <c r="BM108" i="27"/>
  <c r="BM119" i="27"/>
  <c r="BM143" i="27" s="1"/>
  <c r="BM107" i="27"/>
  <c r="BM93" i="27"/>
  <c r="BM97" i="27"/>
  <c r="AG126" i="27"/>
  <c r="AG118" i="27"/>
  <c r="AG141" i="27" s="1"/>
  <c r="AG101" i="27"/>
  <c r="AG112" i="27"/>
  <c r="AG135" i="27" s="1"/>
  <c r="AG123" i="27"/>
  <c r="AG115" i="27"/>
  <c r="AG137" i="27" s="1"/>
  <c r="AG96" i="27"/>
  <c r="AG108" i="27"/>
  <c r="AG119" i="27"/>
  <c r="AG143" i="27" s="1"/>
  <c r="AG107" i="27"/>
  <c r="AG93" i="27"/>
  <c r="AG97" i="27"/>
  <c r="DU61" i="27"/>
  <c r="DU57" i="27"/>
  <c r="DE156" i="27"/>
  <c r="DE61" i="27"/>
  <c r="DE57" i="27"/>
  <c r="CO156" i="27"/>
  <c r="CO57" i="27"/>
  <c r="BI61" i="27"/>
  <c r="BI57" i="27"/>
  <c r="AS156" i="27"/>
  <c r="AS61" i="27"/>
  <c r="AS57" i="27"/>
  <c r="AC156" i="27"/>
  <c r="AC57" i="27"/>
  <c r="DR123" i="27"/>
  <c r="CL97" i="27"/>
  <c r="BF118" i="27"/>
  <c r="BF141" i="27" s="1"/>
  <c r="Z97" i="27"/>
  <c r="BM104" i="27"/>
  <c r="AG104" i="27"/>
  <c r="J54" i="27"/>
  <c r="AC61" i="27"/>
  <c r="DC82" i="27"/>
  <c r="DC110" i="27" s="1"/>
  <c r="CM79" i="27"/>
  <c r="CM99" i="27" s="1"/>
  <c r="CL156" i="27"/>
  <c r="CL174" i="27" s="1"/>
  <c r="CL189" i="27" s="1"/>
  <c r="DK182" i="27"/>
  <c r="DK174" i="27"/>
  <c r="DK189" i="27" s="1"/>
  <c r="CY177" i="27"/>
  <c r="CY167" i="27"/>
  <c r="CY187" i="27" s="1"/>
  <c r="CI174" i="27"/>
  <c r="CI189" i="27" s="1"/>
  <c r="CI182" i="27"/>
  <c r="BW167" i="27"/>
  <c r="BW187" i="27" s="1"/>
  <c r="BW177" i="27"/>
  <c r="BG182" i="27"/>
  <c r="BG174" i="27"/>
  <c r="M54" i="27"/>
  <c r="M66" i="27" s="1"/>
  <c r="BM129" i="27"/>
  <c r="AG129" i="27"/>
  <c r="BI156" i="27"/>
  <c r="DH82" i="27"/>
  <c r="DH110" i="27" s="1"/>
  <c r="DH139" i="27" s="1"/>
  <c r="AV75" i="27"/>
  <c r="AV88" i="27" s="1"/>
  <c r="DW115" i="27"/>
  <c r="DW137" i="27" s="1"/>
  <c r="DW123" i="27"/>
  <c r="DW107" i="27"/>
  <c r="DW93" i="27"/>
  <c r="DW112" i="27"/>
  <c r="DW135" i="27" s="1"/>
  <c r="DW119" i="27"/>
  <c r="DW143" i="27" s="1"/>
  <c r="DW104" i="27"/>
  <c r="DW90" i="27"/>
  <c r="DW130" i="27"/>
  <c r="DW129" i="27"/>
  <c r="DW108" i="27"/>
  <c r="DW101" i="27"/>
  <c r="BK112" i="27"/>
  <c r="BK135" i="27" s="1"/>
  <c r="BK119" i="27"/>
  <c r="BK143" i="27" s="1"/>
  <c r="BK104" i="27"/>
  <c r="BK90" i="27"/>
  <c r="BK130" i="27"/>
  <c r="BK129" i="27"/>
  <c r="BK108" i="27"/>
  <c r="BK101" i="27"/>
  <c r="BK118" i="27"/>
  <c r="BK141" i="27" s="1"/>
  <c r="BK126" i="27"/>
  <c r="BK97" i="27"/>
  <c r="BK96" i="27"/>
  <c r="DS87" i="27"/>
  <c r="CC123" i="27"/>
  <c r="DO66" i="27"/>
  <c r="AI66" i="27"/>
  <c r="CY118" i="27"/>
  <c r="CY141" i="27" s="1"/>
  <c r="CY126" i="27"/>
  <c r="CY97" i="27"/>
  <c r="CY96" i="27"/>
  <c r="CY130" i="27"/>
  <c r="CY101" i="27"/>
  <c r="CY115" i="27"/>
  <c r="CY137" i="27" s="1"/>
  <c r="CY123" i="27"/>
  <c r="CY107" i="27"/>
  <c r="CY93" i="27"/>
  <c r="CY129" i="27"/>
  <c r="CY112" i="27"/>
  <c r="CY135" i="27" s="1"/>
  <c r="CY119" i="27"/>
  <c r="CY143" i="27" s="1"/>
  <c r="CY104" i="27"/>
  <c r="CY90" i="27"/>
  <c r="CY108" i="27"/>
  <c r="AD174" i="27"/>
  <c r="AD182" i="27"/>
  <c r="AH90" i="27"/>
  <c r="AH112" i="27"/>
  <c r="AH135" i="27" s="1"/>
  <c r="AH148" i="27" s="1"/>
  <c r="AH119" i="27"/>
  <c r="AH143" i="27" s="1"/>
  <c r="AH96" i="27"/>
  <c r="AH118" i="27"/>
  <c r="AH141" i="27" s="1"/>
  <c r="AH126" i="27"/>
  <c r="AH97" i="27"/>
  <c r="AH93" i="27"/>
  <c r="DF54" i="27"/>
  <c r="DF156" i="27"/>
  <c r="DF174" i="27" s="1"/>
  <c r="DF189" i="27" s="1"/>
  <c r="BJ54" i="27"/>
  <c r="BJ156" i="27"/>
  <c r="N156" i="27"/>
  <c r="N61" i="27"/>
  <c r="N54" i="27"/>
  <c r="W112" i="27"/>
  <c r="W135" i="27" s="1"/>
  <c r="W119" i="27"/>
  <c r="W143" i="27" s="1"/>
  <c r="W104" i="27"/>
  <c r="W90" i="27"/>
  <c r="W118" i="27"/>
  <c r="W141" i="27" s="1"/>
  <c r="W126" i="27"/>
  <c r="BC112" i="27"/>
  <c r="BC135" i="27" s="1"/>
  <c r="BC119" i="27"/>
  <c r="BC143" i="27" s="1"/>
  <c r="BC104" i="27"/>
  <c r="BC90" i="27"/>
  <c r="CI75" i="27"/>
  <c r="CI88" i="27" s="1"/>
  <c r="CI87" i="27"/>
  <c r="CI82" i="27"/>
  <c r="CI110" i="27" s="1"/>
  <c r="CI79" i="27"/>
  <c r="CI99" i="27" s="1"/>
  <c r="DO75" i="27"/>
  <c r="DO88" i="27" s="1"/>
  <c r="DO87" i="27"/>
  <c r="DO82" i="27"/>
  <c r="DO110" i="27" s="1"/>
  <c r="DO79" i="27"/>
  <c r="DO99" i="27" s="1"/>
  <c r="CN87" i="27"/>
  <c r="CN119" i="27" s="1"/>
  <c r="CN143" i="27" s="1"/>
  <c r="CN79" i="27"/>
  <c r="CN99" i="27" s="1"/>
  <c r="DT79" i="27"/>
  <c r="DT99" i="27" s="1"/>
  <c r="DT75" i="27"/>
  <c r="DT88" i="27" s="1"/>
  <c r="DT87" i="27"/>
  <c r="DT126" i="27" s="1"/>
  <c r="BU126" i="27"/>
  <c r="BU118" i="27"/>
  <c r="BU141" i="27" s="1"/>
  <c r="BU101" i="27"/>
  <c r="BU112" i="27"/>
  <c r="BU135" i="27" s="1"/>
  <c r="BU119" i="27"/>
  <c r="BU143" i="27" s="1"/>
  <c r="BU107" i="27"/>
  <c r="BU93" i="27"/>
  <c r="BU97" i="27"/>
  <c r="AO87" i="27"/>
  <c r="AO75" i="27"/>
  <c r="AO88" i="27" s="1"/>
  <c r="DI54" i="27"/>
  <c r="DI66" i="27" s="1"/>
  <c r="DI52" i="27"/>
  <c r="DI63" i="27" s="1"/>
  <c r="DI156" i="27"/>
  <c r="CC52" i="27"/>
  <c r="CC63" i="27" s="1"/>
  <c r="CC54" i="27"/>
  <c r="CC66" i="27" s="1"/>
  <c r="CC156" i="27"/>
  <c r="CC174" i="27" s="1"/>
  <c r="CC189" i="27" s="1"/>
  <c r="AW54" i="27"/>
  <c r="AW61" i="27"/>
  <c r="AW52" i="27"/>
  <c r="AW63" i="27" s="1"/>
  <c r="AW57" i="27"/>
  <c r="E197" i="27"/>
  <c r="F37" i="27"/>
  <c r="F197" i="27" s="1"/>
  <c r="E39" i="27"/>
  <c r="D45" i="24" s="1"/>
  <c r="E41" i="27"/>
  <c r="I82" i="27"/>
  <c r="I110" i="27" s="1"/>
  <c r="I139" i="27" s="1"/>
  <c r="DA79" i="27"/>
  <c r="DA99" i="27" s="1"/>
  <c r="DD87" i="27"/>
  <c r="DD126" i="27" s="1"/>
  <c r="AH101" i="27"/>
  <c r="BS90" i="27"/>
  <c r="BS104" i="27"/>
  <c r="BS119" i="27"/>
  <c r="BS143" i="27" s="1"/>
  <c r="BS112" i="27"/>
  <c r="BS135" i="27" s="1"/>
  <c r="BC93" i="27"/>
  <c r="BC97" i="27"/>
  <c r="BC129" i="27"/>
  <c r="AM93" i="27"/>
  <c r="AM97" i="27"/>
  <c r="W93" i="27"/>
  <c r="W97" i="27"/>
  <c r="W115" i="27"/>
  <c r="W137" i="27" s="1"/>
  <c r="CT104" i="27"/>
  <c r="CT129" i="27"/>
  <c r="AH108" i="27"/>
  <c r="AH130" i="27"/>
  <c r="DF61" i="27"/>
  <c r="CN75" i="27"/>
  <c r="CN88" i="27" s="1"/>
  <c r="DA96" i="27"/>
  <c r="CC96" i="27"/>
  <c r="BU96" i="27"/>
  <c r="BU123" i="27"/>
  <c r="DI61" i="27"/>
  <c r="AW126" i="27"/>
  <c r="AW118" i="27"/>
  <c r="AW141" i="27" s="1"/>
  <c r="AW101" i="27"/>
  <c r="AW112" i="27"/>
  <c r="AW135" i="27" s="1"/>
  <c r="AW119" i="27"/>
  <c r="AW143" i="27" s="1"/>
  <c r="AW107" i="27"/>
  <c r="AW93" i="27"/>
  <c r="AW97" i="27"/>
  <c r="CE118" i="27"/>
  <c r="CE141" i="27" s="1"/>
  <c r="CE126" i="27"/>
  <c r="CE97" i="27"/>
  <c r="CE96" i="27"/>
  <c r="CE112" i="27"/>
  <c r="CE135" i="27" s="1"/>
  <c r="CE119" i="27"/>
  <c r="CE143" i="27" s="1"/>
  <c r="CE104" i="27"/>
  <c r="CE90" i="27"/>
  <c r="CY79" i="27"/>
  <c r="CY99" i="27" s="1"/>
  <c r="CC126" i="27"/>
  <c r="CC118" i="27"/>
  <c r="CC141" i="27" s="1"/>
  <c r="CC101" i="27"/>
  <c r="CC112" i="27"/>
  <c r="CC135" i="27" s="1"/>
  <c r="CC119" i="27"/>
  <c r="CC143" i="27" s="1"/>
  <c r="CC107" i="27"/>
  <c r="CC93" i="27"/>
  <c r="CC97" i="27"/>
  <c r="BN101" i="27"/>
  <c r="BN112" i="27"/>
  <c r="BN135" i="27" s="1"/>
  <c r="BN119" i="27"/>
  <c r="BN143" i="27" s="1"/>
  <c r="BN96" i="27"/>
  <c r="BN118" i="27"/>
  <c r="BN141" i="27" s="1"/>
  <c r="BN126" i="27"/>
  <c r="BN97" i="27"/>
  <c r="BN93" i="27"/>
  <c r="CP54" i="27"/>
  <c r="CP156" i="27"/>
  <c r="AT54" i="27"/>
  <c r="AT156" i="27"/>
  <c r="AT174" i="27" s="1"/>
  <c r="G75" i="27"/>
  <c r="G88" i="27" s="1"/>
  <c r="G82" i="27"/>
  <c r="G110" i="27" s="1"/>
  <c r="G74" i="27"/>
  <c r="G87" i="27"/>
  <c r="AM112" i="27"/>
  <c r="AM135" i="27" s="1"/>
  <c r="AM119" i="27"/>
  <c r="AM143" i="27" s="1"/>
  <c r="AM104" i="27"/>
  <c r="AM90" i="27"/>
  <c r="CY75" i="27"/>
  <c r="CY88" i="27" s="1"/>
  <c r="CY82" i="27"/>
  <c r="CY110" i="27" s="1"/>
  <c r="L75" i="27"/>
  <c r="L88" i="27" s="1"/>
  <c r="L74" i="27"/>
  <c r="L87" i="27"/>
  <c r="L126" i="27" s="1"/>
  <c r="L82" i="27"/>
  <c r="L110" i="27" s="1"/>
  <c r="AR79" i="27"/>
  <c r="AR99" i="27" s="1"/>
  <c r="AR87" i="27"/>
  <c r="AR126" i="27" s="1"/>
  <c r="DA126" i="27"/>
  <c r="DA118" i="27"/>
  <c r="DA141" i="27" s="1"/>
  <c r="DA101" i="27"/>
  <c r="DA112" i="27"/>
  <c r="DA135" i="27" s="1"/>
  <c r="DA119" i="27"/>
  <c r="DA143" i="27" s="1"/>
  <c r="DA107" i="27"/>
  <c r="DA93" i="27"/>
  <c r="DA97" i="27"/>
  <c r="CS54" i="27"/>
  <c r="CS66" i="27" s="1"/>
  <c r="CS52" i="27"/>
  <c r="CS63" i="27" s="1"/>
  <c r="CS156" i="27"/>
  <c r="BM54" i="27"/>
  <c r="BM61" i="27"/>
  <c r="BM57" i="27"/>
  <c r="Q156" i="27"/>
  <c r="Q54" i="27"/>
  <c r="Q52" i="27"/>
  <c r="Q63" i="27" s="1"/>
  <c r="Q61" i="27"/>
  <c r="Q57" i="27"/>
  <c r="DA82" i="27"/>
  <c r="DA110" i="27" s="1"/>
  <c r="DA139" i="27" s="1"/>
  <c r="AO79" i="27"/>
  <c r="AO99" i="27" s="1"/>
  <c r="BN90" i="27"/>
  <c r="AD57" i="27"/>
  <c r="N57" i="27"/>
  <c r="DD75" i="27"/>
  <c r="DD88" i="27" s="1"/>
  <c r="BS93" i="27"/>
  <c r="BS107" i="27"/>
  <c r="BS123" i="27"/>
  <c r="BS115" i="27"/>
  <c r="BS137" i="27" s="1"/>
  <c r="BC96" i="27"/>
  <c r="BC108" i="27"/>
  <c r="BC115" i="27"/>
  <c r="BC137" i="27" s="1"/>
  <c r="AM96" i="27"/>
  <c r="AM108" i="27"/>
  <c r="AM115" i="27"/>
  <c r="AM137" i="27" s="1"/>
  <c r="W96" i="27"/>
  <c r="W108" i="27"/>
  <c r="W130" i="27"/>
  <c r="CT107" i="27"/>
  <c r="BN104" i="27"/>
  <c r="BN129" i="27"/>
  <c r="AH123" i="27"/>
  <c r="E38" i="27"/>
  <c r="D44" i="24" s="1"/>
  <c r="BJ61" i="27"/>
  <c r="DA104" i="27"/>
  <c r="DA129" i="27"/>
  <c r="CC104" i="27"/>
  <c r="CC129" i="27"/>
  <c r="BU104" i="27"/>
  <c r="BU129" i="27"/>
  <c r="AW90" i="27"/>
  <c r="AW130" i="27"/>
  <c r="BA126" i="27"/>
  <c r="BA130" i="27"/>
  <c r="BA90" i="27"/>
  <c r="CT90" i="27"/>
  <c r="CT112" i="27"/>
  <c r="CT135" i="27" s="1"/>
  <c r="CT148" i="27" s="1"/>
  <c r="CT119" i="27"/>
  <c r="CT143" i="27" s="1"/>
  <c r="CT96" i="27"/>
  <c r="CT118" i="27"/>
  <c r="CT141" i="27" s="1"/>
  <c r="CT126" i="27"/>
  <c r="CT97" i="27"/>
  <c r="CT93" i="27"/>
  <c r="DV54" i="27"/>
  <c r="DV156" i="27"/>
  <c r="DV182" i="27" s="1"/>
  <c r="BZ54" i="27"/>
  <c r="BZ156" i="27"/>
  <c r="AD61" i="27"/>
  <c r="AD54" i="27"/>
  <c r="AG54" i="27"/>
  <c r="AG61" i="27"/>
  <c r="AG52" i="27"/>
  <c r="AG63" i="27" s="1"/>
  <c r="AG57" i="27"/>
  <c r="CT82" i="27"/>
  <c r="CT110" i="27" s="1"/>
  <c r="CT139" i="27" s="1"/>
  <c r="AO82" i="27"/>
  <c r="AO110" i="27" s="1"/>
  <c r="I74" i="27"/>
  <c r="DV57" i="27"/>
  <c r="DF57" i="27"/>
  <c r="DF66" i="27" s="1"/>
  <c r="CP57" i="27"/>
  <c r="BZ57" i="27"/>
  <c r="BJ57" i="27"/>
  <c r="AT57" i="27"/>
  <c r="BS96" i="27"/>
  <c r="BS97" i="27"/>
  <c r="BS126" i="27"/>
  <c r="BC101" i="27"/>
  <c r="BC123" i="27"/>
  <c r="BC118" i="27"/>
  <c r="BC141" i="27" s="1"/>
  <c r="AM101" i="27"/>
  <c r="AM123" i="27"/>
  <c r="AM118" i="27"/>
  <c r="AM141" i="27" s="1"/>
  <c r="W101" i="27"/>
  <c r="W123" i="27"/>
  <c r="CT108" i="27"/>
  <c r="CT130" i="27"/>
  <c r="BN107" i="27"/>
  <c r="BN115" i="27"/>
  <c r="BN137" i="27" s="1"/>
  <c r="BN148" i="27" s="1"/>
  <c r="AH104" i="27"/>
  <c r="AH129" i="27"/>
  <c r="BZ61" i="27"/>
  <c r="DA108" i="27"/>
  <c r="DA115" i="27"/>
  <c r="DA137" i="27" s="1"/>
  <c r="CC108" i="27"/>
  <c r="CC115" i="27"/>
  <c r="CC137" i="27" s="1"/>
  <c r="BU108" i="27"/>
  <c r="BU115" i="27"/>
  <c r="BU137" i="27" s="1"/>
  <c r="CC61" i="27"/>
  <c r="AG156" i="27"/>
  <c r="AG174" i="27" s="1"/>
  <c r="DT82" i="27"/>
  <c r="DT110" i="27" s="1"/>
  <c r="DT139" i="27" s="1"/>
  <c r="CQ115" i="27"/>
  <c r="CQ137" i="27" s="1"/>
  <c r="G79" i="27"/>
  <c r="G99" i="27" s="1"/>
  <c r="I87" i="27"/>
  <c r="DA75" i="27"/>
  <c r="DA88" i="27" s="1"/>
  <c r="BM52" i="27"/>
  <c r="BM63" i="27" s="1"/>
  <c r="DW66" i="27"/>
  <c r="DG66" i="27"/>
  <c r="CQ66" i="27"/>
  <c r="CA66" i="27"/>
  <c r="BK66" i="27"/>
  <c r="AU66" i="27"/>
  <c r="AQ75" i="27"/>
  <c r="AQ88" i="27" s="1"/>
  <c r="AQ79" i="27"/>
  <c r="AQ99" i="27" s="1"/>
  <c r="DC75" i="27"/>
  <c r="DC88" i="27" s="1"/>
  <c r="DC79" i="27"/>
  <c r="DC99" i="27" s="1"/>
  <c r="DU52" i="27"/>
  <c r="DU63" i="27" s="1"/>
  <c r="DU54" i="27"/>
  <c r="DE54" i="27"/>
  <c r="DE52" i="27"/>
  <c r="DE63" i="27" s="1"/>
  <c r="CO54" i="27"/>
  <c r="CO52" i="27"/>
  <c r="CO63" i="27" s="1"/>
  <c r="BY54" i="27"/>
  <c r="BY52" i="27"/>
  <c r="BY63" i="27" s="1"/>
  <c r="BI52" i="27"/>
  <c r="BI63" i="27" s="1"/>
  <c r="BI54" i="27"/>
  <c r="AS54" i="27"/>
  <c r="AS52" i="27"/>
  <c r="AS63" i="27" s="1"/>
  <c r="AC54" i="27"/>
  <c r="AC52" i="27"/>
  <c r="AC63" i="27" s="1"/>
  <c r="M156" i="27"/>
  <c r="M52" i="27"/>
  <c r="DA52" i="27"/>
  <c r="DA63" i="27" s="1"/>
  <c r="DA54" i="27"/>
  <c r="AO52" i="27"/>
  <c r="AO63" i="27" s="1"/>
  <c r="AO54" i="27"/>
  <c r="W66" i="27"/>
  <c r="CA107" i="27"/>
  <c r="CA118" i="27"/>
  <c r="CA141" i="27" s="1"/>
  <c r="CA90" i="27"/>
  <c r="BE148" i="27"/>
  <c r="Y148" i="27"/>
  <c r="CM112" i="27"/>
  <c r="CM135" i="27" s="1"/>
  <c r="K112" i="27"/>
  <c r="K135" i="27" s="1"/>
  <c r="DW182" i="27"/>
  <c r="DG182" i="27"/>
  <c r="CU182" i="27"/>
  <c r="CE182" i="27"/>
  <c r="BO182" i="27"/>
  <c r="AY182" i="27"/>
  <c r="AM182" i="27"/>
  <c r="AA182" i="27"/>
  <c r="O182" i="27"/>
  <c r="AE66" i="27"/>
  <c r="CW97" i="27"/>
  <c r="CW96" i="27"/>
  <c r="CW112" i="27"/>
  <c r="CW135" i="27" s="1"/>
  <c r="CW119" i="27"/>
  <c r="CW143" i="27" s="1"/>
  <c r="BA97" i="27"/>
  <c r="BA93" i="27"/>
  <c r="BA107" i="27"/>
  <c r="BA119" i="27"/>
  <c r="BA143" i="27" s="1"/>
  <c r="CQ108" i="27"/>
  <c r="EB148" i="27"/>
  <c r="CM123" i="27"/>
  <c r="K123" i="27"/>
  <c r="X66" i="27"/>
  <c r="DW167" i="27"/>
  <c r="DW187" i="27" s="1"/>
  <c r="DG167" i="27"/>
  <c r="DG187" i="27" s="1"/>
  <c r="CU167" i="27"/>
  <c r="CU187" i="27" s="1"/>
  <c r="CE167" i="27"/>
  <c r="CE187" i="27" s="1"/>
  <c r="BG66" i="27"/>
  <c r="CW108" i="27"/>
  <c r="CW101" i="27"/>
  <c r="CW115" i="27"/>
  <c r="CW137" i="27" s="1"/>
  <c r="CW123" i="27"/>
  <c r="BA108" i="27"/>
  <c r="BA96" i="27"/>
  <c r="BA112" i="27"/>
  <c r="BA135" i="27" s="1"/>
  <c r="BA123" i="27"/>
  <c r="CQ119" i="27"/>
  <c r="CQ143" i="27" s="1"/>
  <c r="EX148" i="27"/>
  <c r="EP148" i="27"/>
  <c r="EH148" i="27"/>
  <c r="DZ148" i="27"/>
  <c r="FA148" i="27"/>
  <c r="ES148" i="27"/>
  <c r="EK148" i="27"/>
  <c r="EC148" i="27"/>
  <c r="EJ148" i="27"/>
  <c r="CM96" i="27"/>
  <c r="K97" i="27"/>
  <c r="BS66" i="27"/>
  <c r="BC66" i="27"/>
  <c r="CW90" i="27"/>
  <c r="CW104" i="27"/>
  <c r="CW118" i="27"/>
  <c r="CW141" i="27" s="1"/>
  <c r="BA115" i="27"/>
  <c r="BA137" i="27" s="1"/>
  <c r="BA101" i="27"/>
  <c r="BA118" i="27"/>
  <c r="BA141" i="27" s="1"/>
  <c r="CQ107" i="27"/>
  <c r="DJ139" i="27"/>
  <c r="DJ133" i="27"/>
  <c r="DJ145" i="27" s="1"/>
  <c r="CD133" i="27"/>
  <c r="CD145" i="27" s="1"/>
  <c r="AX139" i="27"/>
  <c r="AX133" i="27"/>
  <c r="AX145" i="27" s="1"/>
  <c r="DP182" i="27"/>
  <c r="DP177" i="27"/>
  <c r="DP174" i="27"/>
  <c r="DP189" i="27" s="1"/>
  <c r="DP167" i="27"/>
  <c r="DP187" i="27" s="1"/>
  <c r="BL182" i="27"/>
  <c r="BL174" i="27"/>
  <c r="CZ115" i="27"/>
  <c r="CZ137" i="27" s="1"/>
  <c r="AR139" i="27"/>
  <c r="AR133" i="27"/>
  <c r="AR145" i="27" s="1"/>
  <c r="H119" i="27"/>
  <c r="H143" i="27" s="1"/>
  <c r="H107" i="27"/>
  <c r="H93" i="27"/>
  <c r="H97" i="27"/>
  <c r="CB129" i="27"/>
  <c r="CB126" i="27"/>
  <c r="CB123" i="27"/>
  <c r="CB119" i="27"/>
  <c r="CB143" i="27" s="1"/>
  <c r="CB130" i="27"/>
  <c r="CB118" i="27"/>
  <c r="CB141" i="27" s="1"/>
  <c r="CB115" i="27"/>
  <c r="CB137" i="27" s="1"/>
  <c r="CB107" i="27"/>
  <c r="CB104" i="27"/>
  <c r="CB101" i="27"/>
  <c r="CB96" i="27"/>
  <c r="CB93" i="27"/>
  <c r="CB90" i="27"/>
  <c r="CB108" i="27"/>
  <c r="CB112" i="27"/>
  <c r="CB135" i="27" s="1"/>
  <c r="CB97" i="27"/>
  <c r="AJ129" i="27"/>
  <c r="AJ126" i="27"/>
  <c r="AJ123" i="27"/>
  <c r="AJ119" i="27"/>
  <c r="AJ143" i="27" s="1"/>
  <c r="AJ130" i="27"/>
  <c r="AJ118" i="27"/>
  <c r="AJ141" i="27" s="1"/>
  <c r="AJ112" i="27"/>
  <c r="AJ135" i="27" s="1"/>
  <c r="AJ107" i="27"/>
  <c r="AJ104" i="27"/>
  <c r="AJ101" i="27"/>
  <c r="AJ96" i="27"/>
  <c r="AJ93" i="27"/>
  <c r="AJ90" i="27"/>
  <c r="AJ115" i="27"/>
  <c r="AJ137" i="27" s="1"/>
  <c r="AJ108" i="27"/>
  <c r="AJ97" i="27"/>
  <c r="BX129" i="27"/>
  <c r="BX126" i="27"/>
  <c r="BX123" i="27"/>
  <c r="BX119" i="27"/>
  <c r="BX143" i="27" s="1"/>
  <c r="BX130" i="27"/>
  <c r="BX118" i="27"/>
  <c r="BX141" i="27" s="1"/>
  <c r="BX115" i="27"/>
  <c r="BX137" i="27" s="1"/>
  <c r="BX112" i="27"/>
  <c r="BX135" i="27" s="1"/>
  <c r="BX107" i="27"/>
  <c r="BX104" i="27"/>
  <c r="BX101" i="27"/>
  <c r="BX96" i="27"/>
  <c r="BX93" i="27"/>
  <c r="BX90" i="27"/>
  <c r="BX108" i="27"/>
  <c r="BX97" i="27"/>
  <c r="AB129" i="27"/>
  <c r="AB126" i="27"/>
  <c r="AB123" i="27"/>
  <c r="AB119" i="27"/>
  <c r="AB143" i="27" s="1"/>
  <c r="AB130" i="27"/>
  <c r="AB118" i="27"/>
  <c r="AB141" i="27" s="1"/>
  <c r="AB112" i="27"/>
  <c r="AB135" i="27" s="1"/>
  <c r="AB107" i="27"/>
  <c r="AB104" i="27"/>
  <c r="AB101" i="27"/>
  <c r="AB96" i="27"/>
  <c r="AB93" i="27"/>
  <c r="AB90" i="27"/>
  <c r="AB108" i="27"/>
  <c r="AB97" i="27"/>
  <c r="AB115" i="27"/>
  <c r="AB137" i="27" s="1"/>
  <c r="DV148" i="27"/>
  <c r="CX148" i="27"/>
  <c r="CP148" i="27"/>
  <c r="BR148" i="27"/>
  <c r="BJ148" i="27"/>
  <c r="AL148" i="27"/>
  <c r="AD148" i="27"/>
  <c r="DJ167" i="27"/>
  <c r="DJ187" i="27" s="1"/>
  <c r="DB182" i="27"/>
  <c r="DB174" i="27"/>
  <c r="DB189" i="27" s="1"/>
  <c r="DB177" i="27"/>
  <c r="DB167" i="27"/>
  <c r="DB187" i="27" s="1"/>
  <c r="CT182" i="27"/>
  <c r="CT174" i="27"/>
  <c r="CT189" i="27" s="1"/>
  <c r="CT177" i="27"/>
  <c r="CT167" i="27"/>
  <c r="CT187" i="27" s="1"/>
  <c r="BN182" i="27"/>
  <c r="BN174" i="27"/>
  <c r="BF182" i="27"/>
  <c r="BF174" i="27"/>
  <c r="DX139" i="27"/>
  <c r="DX133" i="27"/>
  <c r="DX145" i="27" s="1"/>
  <c r="CN123" i="27"/>
  <c r="AR90" i="27"/>
  <c r="DL182" i="27"/>
  <c r="DL177" i="27"/>
  <c r="DL174" i="27"/>
  <c r="DL189" i="27" s="1"/>
  <c r="DL167" i="27"/>
  <c r="DL187" i="27" s="1"/>
  <c r="CR182" i="27"/>
  <c r="CR177" i="27"/>
  <c r="CR174" i="27"/>
  <c r="CR189" i="27" s="1"/>
  <c r="CR167" i="27"/>
  <c r="CR187" i="27" s="1"/>
  <c r="BT182" i="27"/>
  <c r="BT174" i="27"/>
  <c r="AV182" i="27"/>
  <c r="AV174" i="27"/>
  <c r="Z66" i="27"/>
  <c r="DU182" i="27"/>
  <c r="DU174" i="27"/>
  <c r="DU189" i="27" s="1"/>
  <c r="DU177" i="27"/>
  <c r="DU167" i="27"/>
  <c r="DU187" i="27" s="1"/>
  <c r="DM182" i="27"/>
  <c r="DM174" i="27"/>
  <c r="DM189" i="27" s="1"/>
  <c r="DM177" i="27"/>
  <c r="DM167" i="27"/>
  <c r="DM187" i="27" s="1"/>
  <c r="DE182" i="27"/>
  <c r="DE174" i="27"/>
  <c r="DE189" i="27" s="1"/>
  <c r="DE177" i="27"/>
  <c r="DE167" i="27"/>
  <c r="DE187" i="27" s="1"/>
  <c r="CO182" i="27"/>
  <c r="CO174" i="27"/>
  <c r="CO189" i="27" s="1"/>
  <c r="CO177" i="27"/>
  <c r="CO167" i="27"/>
  <c r="CO187" i="27" s="1"/>
  <c r="CG177" i="27"/>
  <c r="BY182" i="27"/>
  <c r="BY174" i="27"/>
  <c r="BY189" i="27" s="1"/>
  <c r="BY177" i="27"/>
  <c r="BY167" i="27"/>
  <c r="BY187" i="27" s="1"/>
  <c r="BI182" i="27"/>
  <c r="BI174" i="27"/>
  <c r="BA182" i="27"/>
  <c r="BA174" i="27"/>
  <c r="AS182" i="27"/>
  <c r="AS174" i="27"/>
  <c r="AK182" i="27"/>
  <c r="AK174" i="27"/>
  <c r="DH129" i="27"/>
  <c r="DH126" i="27"/>
  <c r="DH123" i="27"/>
  <c r="DH119" i="27"/>
  <c r="DH143" i="27" s="1"/>
  <c r="DH130" i="27"/>
  <c r="DH118" i="27"/>
  <c r="DH141" i="27" s="1"/>
  <c r="DH115" i="27"/>
  <c r="DH137" i="27" s="1"/>
  <c r="DH107" i="27"/>
  <c r="DH104" i="27"/>
  <c r="DH101" i="27"/>
  <c r="DH96" i="27"/>
  <c r="DH93" i="27"/>
  <c r="DH90" i="27"/>
  <c r="DH108" i="27"/>
  <c r="DH97" i="27"/>
  <c r="DH112" i="27"/>
  <c r="DH135" i="27" s="1"/>
  <c r="BP129" i="27"/>
  <c r="BP126" i="27"/>
  <c r="BP123" i="27"/>
  <c r="BP119" i="27"/>
  <c r="BP143" i="27" s="1"/>
  <c r="BP130" i="27"/>
  <c r="BP118" i="27"/>
  <c r="BP141" i="27" s="1"/>
  <c r="BP112" i="27"/>
  <c r="BP135" i="27" s="1"/>
  <c r="BP107" i="27"/>
  <c r="BP104" i="27"/>
  <c r="BP101" i="27"/>
  <c r="BP96" i="27"/>
  <c r="BP93" i="27"/>
  <c r="BP90" i="27"/>
  <c r="BP115" i="27"/>
  <c r="BP137" i="27" s="1"/>
  <c r="BP108" i="27"/>
  <c r="BP97" i="27"/>
  <c r="X129" i="27"/>
  <c r="X126" i="27"/>
  <c r="X123" i="27"/>
  <c r="X119" i="27"/>
  <c r="X143" i="27" s="1"/>
  <c r="X130" i="27"/>
  <c r="X118" i="27"/>
  <c r="X141" i="27" s="1"/>
  <c r="X115" i="27"/>
  <c r="X137" i="27" s="1"/>
  <c r="X107" i="27"/>
  <c r="X104" i="27"/>
  <c r="X101" i="27"/>
  <c r="X96" i="27"/>
  <c r="X93" i="27"/>
  <c r="X90" i="27"/>
  <c r="X108" i="27"/>
  <c r="X97" i="27"/>
  <c r="X112" i="27"/>
  <c r="X135" i="27" s="1"/>
  <c r="L139" i="27"/>
  <c r="L133" i="27"/>
  <c r="L145" i="27" s="1"/>
  <c r="DH182" i="27"/>
  <c r="DH177" i="27"/>
  <c r="DH174" i="27"/>
  <c r="DH189" i="27" s="1"/>
  <c r="DH167" i="27"/>
  <c r="DH187" i="27" s="1"/>
  <c r="CN182" i="27"/>
  <c r="CN177" i="27"/>
  <c r="CN174" i="27"/>
  <c r="CN189" i="27" s="1"/>
  <c r="CN167" i="27"/>
  <c r="CN187" i="27" s="1"/>
  <c r="BP182" i="27"/>
  <c r="BP174" i="27"/>
  <c r="AR182" i="27"/>
  <c r="AR174" i="27"/>
  <c r="CK139" i="27"/>
  <c r="CK133" i="27"/>
  <c r="CK145" i="27" s="1"/>
  <c r="CW133" i="27"/>
  <c r="CW145" i="27" s="1"/>
  <c r="CW139" i="27"/>
  <c r="E110" i="27"/>
  <c r="H83" i="27"/>
  <c r="G83" i="27"/>
  <c r="F83" i="27"/>
  <c r="E83" i="27"/>
  <c r="E80" i="27"/>
  <c r="P66" i="27"/>
  <c r="DR139" i="27"/>
  <c r="DR133" i="27"/>
  <c r="DR145" i="27" s="1"/>
  <c r="DB139" i="27"/>
  <c r="DB133" i="27"/>
  <c r="DB145" i="27" s="1"/>
  <c r="CL139" i="27"/>
  <c r="CL133" i="27"/>
  <c r="CL145" i="27" s="1"/>
  <c r="AP139" i="27"/>
  <c r="AP133" i="27"/>
  <c r="AP145" i="27" s="1"/>
  <c r="J139" i="27"/>
  <c r="J133" i="27"/>
  <c r="J145" i="27" s="1"/>
  <c r="EW148" i="27"/>
  <c r="EO148" i="27"/>
  <c r="EG148" i="27"/>
  <c r="DY133" i="27"/>
  <c r="DY145" i="27" s="1"/>
  <c r="DY139" i="27"/>
  <c r="DI133" i="27"/>
  <c r="DI145" i="27" s="1"/>
  <c r="DI139" i="27"/>
  <c r="CS133" i="27"/>
  <c r="CS145" i="27" s="1"/>
  <c r="CS139" i="27"/>
  <c r="AW133" i="27"/>
  <c r="AW145" i="27" s="1"/>
  <c r="AW139" i="27"/>
  <c r="EV148" i="27"/>
  <c r="ER148" i="27"/>
  <c r="BW148" i="27"/>
  <c r="CN66" i="27"/>
  <c r="AR66" i="27"/>
  <c r="F63" i="27"/>
  <c r="DP129" i="27"/>
  <c r="DP126" i="27"/>
  <c r="DP123" i="27"/>
  <c r="DP119" i="27"/>
  <c r="DP143" i="27" s="1"/>
  <c r="DP130" i="27"/>
  <c r="DP118" i="27"/>
  <c r="DP141" i="27" s="1"/>
  <c r="DP115" i="27"/>
  <c r="DP137" i="27" s="1"/>
  <c r="DP107" i="27"/>
  <c r="DP104" i="27"/>
  <c r="DP101" i="27"/>
  <c r="DP96" i="27"/>
  <c r="DP93" i="27"/>
  <c r="DP90" i="27"/>
  <c r="DP108" i="27"/>
  <c r="DP97" i="27"/>
  <c r="DP112" i="27"/>
  <c r="DP135" i="27" s="1"/>
  <c r="DD139" i="27"/>
  <c r="DD133" i="27"/>
  <c r="DD145" i="27" s="1"/>
  <c r="BL129" i="27"/>
  <c r="BL126" i="27"/>
  <c r="BL123" i="27"/>
  <c r="BL119" i="27"/>
  <c r="BL143" i="27" s="1"/>
  <c r="BL130" i="27"/>
  <c r="BL118" i="27"/>
  <c r="BL141" i="27" s="1"/>
  <c r="BL115" i="27"/>
  <c r="BL137" i="27" s="1"/>
  <c r="BL107" i="27"/>
  <c r="BL104" i="27"/>
  <c r="BL101" i="27"/>
  <c r="BL96" i="27"/>
  <c r="BL93" i="27"/>
  <c r="BL90" i="27"/>
  <c r="BL112" i="27"/>
  <c r="BL135" i="27" s="1"/>
  <c r="BL97" i="27"/>
  <c r="BL108" i="27"/>
  <c r="P129" i="27"/>
  <c r="P126" i="27"/>
  <c r="P123" i="27"/>
  <c r="P119" i="27"/>
  <c r="P143" i="27" s="1"/>
  <c r="P130" i="27"/>
  <c r="P118" i="27"/>
  <c r="P141" i="27" s="1"/>
  <c r="P115" i="27"/>
  <c r="P137" i="27" s="1"/>
  <c r="P107" i="27"/>
  <c r="P104" i="27"/>
  <c r="P101" i="27"/>
  <c r="P96" i="27"/>
  <c r="P93" i="27"/>
  <c r="P90" i="27"/>
  <c r="P112" i="27"/>
  <c r="P135" i="27" s="1"/>
  <c r="P108" i="27"/>
  <c r="P97" i="27"/>
  <c r="CZ182" i="27"/>
  <c r="BX182" i="27"/>
  <c r="BX177" i="27"/>
  <c r="BX174" i="27"/>
  <c r="BX189" i="27" s="1"/>
  <c r="BX167" i="27"/>
  <c r="BX187" i="27" s="1"/>
  <c r="AZ182" i="27"/>
  <c r="AZ174" i="27"/>
  <c r="AB182" i="27"/>
  <c r="AB174" i="27"/>
  <c r="AL61" i="27"/>
  <c r="DX129" i="27"/>
  <c r="DX126" i="27"/>
  <c r="DX123" i="27"/>
  <c r="DX119" i="27"/>
  <c r="DX143" i="27" s="1"/>
  <c r="DX130" i="27"/>
  <c r="DX118" i="27"/>
  <c r="DX141" i="27" s="1"/>
  <c r="DX115" i="27"/>
  <c r="DX137" i="27" s="1"/>
  <c r="DX107" i="27"/>
  <c r="DX104" i="27"/>
  <c r="DX101" i="27"/>
  <c r="DX96" i="27"/>
  <c r="DX93" i="27"/>
  <c r="DX90" i="27"/>
  <c r="DX112" i="27"/>
  <c r="DX135" i="27" s="1"/>
  <c r="DX97" i="27"/>
  <c r="DX108" i="27"/>
  <c r="DL139" i="27"/>
  <c r="DL133" i="27"/>
  <c r="DL145" i="27" s="1"/>
  <c r="CF129" i="27"/>
  <c r="CF126" i="27"/>
  <c r="CF123" i="27"/>
  <c r="CF119" i="27"/>
  <c r="CF143" i="27" s="1"/>
  <c r="CF130" i="27"/>
  <c r="CF118" i="27"/>
  <c r="CF141" i="27" s="1"/>
  <c r="CF115" i="27"/>
  <c r="CF137" i="27" s="1"/>
  <c r="CF112" i="27"/>
  <c r="CF135" i="27" s="1"/>
  <c r="CF107" i="27"/>
  <c r="CF104" i="27"/>
  <c r="CF101" i="27"/>
  <c r="CF96" i="27"/>
  <c r="CF93" i="27"/>
  <c r="CF90" i="27"/>
  <c r="CF108" i="27"/>
  <c r="CF97" i="27"/>
  <c r="AF129" i="27"/>
  <c r="AF126" i="27"/>
  <c r="AF123" i="27"/>
  <c r="AF119" i="27"/>
  <c r="AF143" i="27" s="1"/>
  <c r="AF130" i="27"/>
  <c r="AF118" i="27"/>
  <c r="AF141" i="27" s="1"/>
  <c r="AF115" i="27"/>
  <c r="AF137" i="27" s="1"/>
  <c r="AF107" i="27"/>
  <c r="AF104" i="27"/>
  <c r="AF101" i="27"/>
  <c r="AF96" i="27"/>
  <c r="AF93" i="27"/>
  <c r="AF90" i="27"/>
  <c r="AF112" i="27"/>
  <c r="AF135" i="27" s="1"/>
  <c r="AF108" i="27"/>
  <c r="AF97" i="27"/>
  <c r="DU148" i="27"/>
  <c r="CG148" i="27"/>
  <c r="BY148" i="27"/>
  <c r="F41" i="27"/>
  <c r="F39" i="27"/>
  <c r="CV129" i="27"/>
  <c r="CV126" i="27"/>
  <c r="CV123" i="27"/>
  <c r="CV119" i="27"/>
  <c r="CV143" i="27" s="1"/>
  <c r="CV130" i="27"/>
  <c r="CV118" i="27"/>
  <c r="CV141" i="27" s="1"/>
  <c r="CV115" i="27"/>
  <c r="CV137" i="27" s="1"/>
  <c r="CV112" i="27"/>
  <c r="CV135" i="27" s="1"/>
  <c r="CV107" i="27"/>
  <c r="CV104" i="27"/>
  <c r="CV101" i="27"/>
  <c r="CV96" i="27"/>
  <c r="CV93" i="27"/>
  <c r="CV90" i="27"/>
  <c r="CV108" i="27"/>
  <c r="CV97" i="27"/>
  <c r="BD129" i="27"/>
  <c r="BD126" i="27"/>
  <c r="BD123" i="27"/>
  <c r="BD119" i="27"/>
  <c r="BD143" i="27" s="1"/>
  <c r="BD130" i="27"/>
  <c r="BD118" i="27"/>
  <c r="BD141" i="27" s="1"/>
  <c r="BD115" i="27"/>
  <c r="BD137" i="27" s="1"/>
  <c r="BD107" i="27"/>
  <c r="BD104" i="27"/>
  <c r="BD101" i="27"/>
  <c r="BD96" i="27"/>
  <c r="BD93" i="27"/>
  <c r="BD90" i="27"/>
  <c r="BD108" i="27"/>
  <c r="BD97" i="27"/>
  <c r="BD112" i="27"/>
  <c r="BD135" i="27" s="1"/>
  <c r="AV139" i="27"/>
  <c r="AV133" i="27"/>
  <c r="AV145" i="27" s="1"/>
  <c r="L123" i="27"/>
  <c r="L112" i="27"/>
  <c r="L135" i="27" s="1"/>
  <c r="L96" i="27"/>
  <c r="L97" i="27"/>
  <c r="DQ139" i="27"/>
  <c r="DQ133" i="27"/>
  <c r="DQ145" i="27" s="1"/>
  <c r="AO139" i="27"/>
  <c r="AO133" i="27"/>
  <c r="AO145" i="27" s="1"/>
  <c r="CR129" i="27"/>
  <c r="CR126" i="27"/>
  <c r="CR123" i="27"/>
  <c r="CR119" i="27"/>
  <c r="CR143" i="27" s="1"/>
  <c r="CR130" i="27"/>
  <c r="CR118" i="27"/>
  <c r="CR141" i="27" s="1"/>
  <c r="CR115" i="27"/>
  <c r="CR137" i="27" s="1"/>
  <c r="CR107" i="27"/>
  <c r="CR104" i="27"/>
  <c r="CR101" i="27"/>
  <c r="CR96" i="27"/>
  <c r="CR93" i="27"/>
  <c r="CR90" i="27"/>
  <c r="CR112" i="27"/>
  <c r="CR135" i="27" s="1"/>
  <c r="CR108" i="27"/>
  <c r="CR97" i="27"/>
  <c r="AN129" i="27"/>
  <c r="AN123" i="27"/>
  <c r="AN130" i="27"/>
  <c r="AN118" i="27"/>
  <c r="AN141" i="27" s="1"/>
  <c r="AN107" i="27"/>
  <c r="AN101" i="27"/>
  <c r="AN96" i="27"/>
  <c r="AN90" i="27"/>
  <c r="AN112" i="27"/>
  <c r="AN135" i="27" s="1"/>
  <c r="CJ182" i="27"/>
  <c r="CJ177" i="27"/>
  <c r="CJ174" i="27"/>
  <c r="CJ189" i="27" s="1"/>
  <c r="CJ167" i="27"/>
  <c r="CJ187" i="27" s="1"/>
  <c r="AN182" i="27"/>
  <c r="AN174" i="27"/>
  <c r="CN139" i="27"/>
  <c r="CN133" i="27"/>
  <c r="CN145" i="27" s="1"/>
  <c r="BH129" i="27"/>
  <c r="BH126" i="27"/>
  <c r="BH123" i="27"/>
  <c r="BH119" i="27"/>
  <c r="BH143" i="27" s="1"/>
  <c r="BH130" i="27"/>
  <c r="BH118" i="27"/>
  <c r="BH141" i="27" s="1"/>
  <c r="BH112" i="27"/>
  <c r="BH135" i="27" s="1"/>
  <c r="BH107" i="27"/>
  <c r="BH104" i="27"/>
  <c r="BH101" i="27"/>
  <c r="BH96" i="27"/>
  <c r="BH93" i="27"/>
  <c r="BH90" i="27"/>
  <c r="BH108" i="27"/>
  <c r="BH97" i="27"/>
  <c r="BH115" i="27"/>
  <c r="BH137" i="27" s="1"/>
  <c r="DT129" i="27"/>
  <c r="DV139" i="27"/>
  <c r="DV133" i="27"/>
  <c r="DV145" i="27" s="1"/>
  <c r="DF139" i="27"/>
  <c r="DF133" i="27"/>
  <c r="DF145" i="27" s="1"/>
  <c r="CP139" i="27"/>
  <c r="CP133" i="27"/>
  <c r="CP145" i="27" s="1"/>
  <c r="AT139" i="27"/>
  <c r="AT133" i="27"/>
  <c r="AT145" i="27" s="1"/>
  <c r="DM133" i="27"/>
  <c r="DM145" i="27" s="1"/>
  <c r="DM139" i="27"/>
  <c r="CG133" i="27"/>
  <c r="CG145" i="27" s="1"/>
  <c r="CG139" i="27"/>
  <c r="FB148" i="27"/>
  <c r="ET148" i="27"/>
  <c r="EL148" i="27"/>
  <c r="ED148" i="27"/>
  <c r="DN139" i="27"/>
  <c r="DN133" i="27"/>
  <c r="DN145" i="27" s="1"/>
  <c r="CX139" i="27"/>
  <c r="CX133" i="27"/>
  <c r="CX145" i="27" s="1"/>
  <c r="CH139" i="27"/>
  <c r="CH133" i="27"/>
  <c r="CH145" i="27" s="1"/>
  <c r="F139" i="27"/>
  <c r="F133" i="27"/>
  <c r="F145" i="27" s="1"/>
  <c r="DU133" i="27"/>
  <c r="DU145" i="27" s="1"/>
  <c r="DE133" i="27"/>
  <c r="DE145" i="27" s="1"/>
  <c r="DE139" i="27"/>
  <c r="CO133" i="27"/>
  <c r="CO145" i="27" s="1"/>
  <c r="CO139" i="27"/>
  <c r="AS133" i="27"/>
  <c r="AS145" i="27" s="1"/>
  <c r="AS139" i="27"/>
  <c r="M133" i="27"/>
  <c r="M145" i="27" s="1"/>
  <c r="M139" i="27"/>
  <c r="EZ148" i="27"/>
  <c r="DD129" i="27"/>
  <c r="DD130" i="27"/>
  <c r="DD107" i="27"/>
  <c r="DD93" i="27"/>
  <c r="CR139" i="27"/>
  <c r="AZ129" i="27"/>
  <c r="AZ126" i="27"/>
  <c r="AZ123" i="27"/>
  <c r="AZ119" i="27"/>
  <c r="AZ143" i="27" s="1"/>
  <c r="AZ130" i="27"/>
  <c r="AZ118" i="27"/>
  <c r="AZ141" i="27" s="1"/>
  <c r="AZ112" i="27"/>
  <c r="AZ135" i="27" s="1"/>
  <c r="AZ107" i="27"/>
  <c r="AZ104" i="27"/>
  <c r="AZ101" i="27"/>
  <c r="AZ96" i="27"/>
  <c r="AZ93" i="27"/>
  <c r="AZ90" i="27"/>
  <c r="AZ115" i="27"/>
  <c r="AZ137" i="27" s="1"/>
  <c r="AZ108" i="27"/>
  <c r="AZ97" i="27"/>
  <c r="EY148" i="27"/>
  <c r="EU148" i="27"/>
  <c r="EQ148" i="27"/>
  <c r="EM148" i="27"/>
  <c r="EI148" i="27"/>
  <c r="EE148" i="27"/>
  <c r="EA148" i="27"/>
  <c r="DR148" i="27"/>
  <c r="DN148" i="27"/>
  <c r="DF148" i="27"/>
  <c r="CH148" i="27"/>
  <c r="BZ148" i="27"/>
  <c r="BB148" i="27"/>
  <c r="AT148" i="27"/>
  <c r="Z148" i="27"/>
  <c r="V148" i="27"/>
  <c r="DV174" i="27"/>
  <c r="DV189" i="27" s="1"/>
  <c r="DN182" i="27"/>
  <c r="DN174" i="27"/>
  <c r="DN189" i="27" s="1"/>
  <c r="DN177" i="27"/>
  <c r="DN167" i="27"/>
  <c r="DN187" i="27" s="1"/>
  <c r="CX182" i="27"/>
  <c r="CX174" i="27"/>
  <c r="CX189" i="27" s="1"/>
  <c r="CX177" i="27"/>
  <c r="CX167" i="27"/>
  <c r="CX187" i="27" s="1"/>
  <c r="CP182" i="27"/>
  <c r="CP174" i="27"/>
  <c r="CP189" i="27" s="1"/>
  <c r="CP177" i="27"/>
  <c r="CP167" i="27"/>
  <c r="CP187" i="27" s="1"/>
  <c r="CH177" i="27"/>
  <c r="BZ182" i="27"/>
  <c r="BZ174" i="27"/>
  <c r="BZ189" i="27" s="1"/>
  <c r="BZ177" i="27"/>
  <c r="BZ167" i="27"/>
  <c r="BZ187" i="27" s="1"/>
  <c r="BR182" i="27"/>
  <c r="BJ182" i="27"/>
  <c r="BJ174" i="27"/>
  <c r="BB182" i="27"/>
  <c r="BB174" i="27"/>
  <c r="AT182" i="27"/>
  <c r="AL182" i="27"/>
  <c r="DL119" i="27"/>
  <c r="DL143" i="27" s="1"/>
  <c r="DL112" i="27"/>
  <c r="DL135" i="27" s="1"/>
  <c r="DL96" i="27"/>
  <c r="DL97" i="27"/>
  <c r="BT129" i="27"/>
  <c r="BT126" i="27"/>
  <c r="BT123" i="27"/>
  <c r="BT119" i="27"/>
  <c r="BT143" i="27" s="1"/>
  <c r="BT130" i="27"/>
  <c r="BT118" i="27"/>
  <c r="BT141" i="27" s="1"/>
  <c r="BT107" i="27"/>
  <c r="BT104" i="27"/>
  <c r="BT101" i="27"/>
  <c r="BT96" i="27"/>
  <c r="BT93" i="27"/>
  <c r="BT90" i="27"/>
  <c r="BT115" i="27"/>
  <c r="BT137" i="27" s="1"/>
  <c r="BT112" i="27"/>
  <c r="BT135" i="27" s="1"/>
  <c r="BT108" i="27"/>
  <c r="BT97" i="27"/>
  <c r="T129" i="27"/>
  <c r="T126" i="27"/>
  <c r="T123" i="27"/>
  <c r="T119" i="27"/>
  <c r="T143" i="27" s="1"/>
  <c r="T130" i="27"/>
  <c r="T118" i="27"/>
  <c r="T141" i="27" s="1"/>
  <c r="T112" i="27"/>
  <c r="T135" i="27" s="1"/>
  <c r="T107" i="27"/>
  <c r="T104" i="27"/>
  <c r="T101" i="27"/>
  <c r="T96" i="27"/>
  <c r="T93" i="27"/>
  <c r="T90" i="27"/>
  <c r="T115" i="27"/>
  <c r="T137" i="27" s="1"/>
  <c r="T108" i="27"/>
  <c r="T97" i="27"/>
  <c r="H139" i="27"/>
  <c r="H133" i="27"/>
  <c r="H145" i="27" s="1"/>
  <c r="DX182" i="27"/>
  <c r="DX177" i="27"/>
  <c r="DX174" i="27"/>
  <c r="DX189" i="27" s="1"/>
  <c r="DX167" i="27"/>
  <c r="DX187" i="27" s="1"/>
  <c r="DD182" i="27"/>
  <c r="DD177" i="27"/>
  <c r="DD174" i="27"/>
  <c r="DD189" i="27" s="1"/>
  <c r="DD167" i="27"/>
  <c r="DD187" i="27" s="1"/>
  <c r="CF182" i="27"/>
  <c r="CF177" i="27"/>
  <c r="CF174" i="27"/>
  <c r="CF189" i="27" s="1"/>
  <c r="CF167" i="27"/>
  <c r="CF187" i="27" s="1"/>
  <c r="BH182" i="27"/>
  <c r="BH174" i="27"/>
  <c r="AF182" i="27"/>
  <c r="AF174" i="27"/>
  <c r="BI148" i="27"/>
  <c r="AS148" i="27"/>
  <c r="AK148" i="27"/>
  <c r="AC148" i="27"/>
  <c r="U148" i="27"/>
  <c r="E124" i="27"/>
  <c r="R66" i="27"/>
  <c r="DY182" i="27"/>
  <c r="DY174" i="27"/>
  <c r="DY189" i="27" s="1"/>
  <c r="DY177" i="27"/>
  <c r="DY167" i="27"/>
  <c r="DY187" i="27" s="1"/>
  <c r="DQ167" i="27"/>
  <c r="DQ187" i="27" s="1"/>
  <c r="DA177" i="27"/>
  <c r="CK167" i="27"/>
  <c r="CK187" i="27" s="1"/>
  <c r="BU182" i="27"/>
  <c r="BU174" i="27"/>
  <c r="BM182" i="27"/>
  <c r="BM174" i="27"/>
  <c r="AW182" i="27"/>
  <c r="AW174" i="27"/>
  <c r="AO182" i="27"/>
  <c r="AO174" i="27"/>
  <c r="AG182" i="27"/>
  <c r="DG148" i="27"/>
  <c r="CJ129" i="27"/>
  <c r="CJ126" i="27"/>
  <c r="CJ123" i="27"/>
  <c r="CJ119" i="27"/>
  <c r="CJ143" i="27" s="1"/>
  <c r="CJ130" i="27"/>
  <c r="CJ118" i="27"/>
  <c r="CJ141" i="27" s="1"/>
  <c r="CJ115" i="27"/>
  <c r="CJ137" i="27" s="1"/>
  <c r="CJ107" i="27"/>
  <c r="CJ104" i="27"/>
  <c r="CJ101" i="27"/>
  <c r="CJ96" i="27"/>
  <c r="CJ93" i="27"/>
  <c r="CJ90" i="27"/>
  <c r="CJ108" i="27"/>
  <c r="CJ97" i="27"/>
  <c r="CJ112" i="27"/>
  <c r="CJ135" i="27" s="1"/>
  <c r="CB139" i="27"/>
  <c r="CB133" i="27"/>
  <c r="CB145" i="27" s="1"/>
  <c r="DT182" i="27"/>
  <c r="DT177" i="27"/>
  <c r="DT174" i="27"/>
  <c r="DT189" i="27" s="1"/>
  <c r="DT167" i="27"/>
  <c r="DT187" i="27" s="1"/>
  <c r="CV174" i="27"/>
  <c r="CV189" i="27" s="1"/>
  <c r="CB182" i="27"/>
  <c r="CB177" i="27"/>
  <c r="CB174" i="27"/>
  <c r="CB189" i="27" s="1"/>
  <c r="CB167" i="27"/>
  <c r="CB187" i="27" s="1"/>
  <c r="BD182" i="27"/>
  <c r="BD174" i="27"/>
  <c r="AJ182" i="27"/>
  <c r="AJ174" i="27"/>
  <c r="K43" i="29" l="1"/>
  <c r="L166" i="29"/>
  <c r="K41" i="29"/>
  <c r="L164" i="29" s="1"/>
  <c r="L40" i="29"/>
  <c r="M140" i="29" s="1"/>
  <c r="I216" i="29"/>
  <c r="L240" i="29"/>
  <c r="L242" i="29"/>
  <c r="L241" i="29"/>
  <c r="L239" i="29"/>
  <c r="L238" i="29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67" i="29"/>
  <c r="M151" i="29"/>
  <c r="L42" i="29"/>
  <c r="J173" i="29"/>
  <c r="J174" i="29" s="1"/>
  <c r="J165" i="29"/>
  <c r="J46" i="29"/>
  <c r="J47" i="29" s="1"/>
  <c r="K164" i="29"/>
  <c r="K142" i="29"/>
  <c r="K143" i="29" s="1"/>
  <c r="K193" i="29" s="1"/>
  <c r="K194" i="29" s="1"/>
  <c r="CV182" i="27"/>
  <c r="DT133" i="27"/>
  <c r="DT145" i="27" s="1"/>
  <c r="DA182" i="27"/>
  <c r="DV167" i="27"/>
  <c r="DV187" i="27" s="1"/>
  <c r="H59" i="27"/>
  <c r="L90" i="27"/>
  <c r="L104" i="27"/>
  <c r="L130" i="27"/>
  <c r="L129" i="27"/>
  <c r="E99" i="27"/>
  <c r="CV133" i="27"/>
  <c r="CV145" i="27" s="1"/>
  <c r="CF139" i="27"/>
  <c r="CD167" i="27"/>
  <c r="CD187" i="27" s="1"/>
  <c r="DW139" i="27"/>
  <c r="CQ133" i="27"/>
  <c r="CQ145" i="27" s="1"/>
  <c r="DQ118" i="27"/>
  <c r="DQ141" i="27" s="1"/>
  <c r="DQ130" i="27"/>
  <c r="DQ107" i="27"/>
  <c r="DG139" i="27"/>
  <c r="DA172" i="27"/>
  <c r="AE148" i="27"/>
  <c r="CV167" i="27"/>
  <c r="CV187" i="27" s="1"/>
  <c r="AV107" i="27"/>
  <c r="DA167" i="27"/>
  <c r="DA187" i="27" s="1"/>
  <c r="DV177" i="27"/>
  <c r="L115" i="27"/>
  <c r="L137" i="27" s="1"/>
  <c r="L93" i="27"/>
  <c r="L107" i="27"/>
  <c r="L119" i="27"/>
  <c r="L143" i="27" s="1"/>
  <c r="CC133" i="27"/>
  <c r="CC145" i="27" s="1"/>
  <c r="CL167" i="27"/>
  <c r="CL187" i="27" s="1"/>
  <c r="H60" i="27"/>
  <c r="DQ126" i="27"/>
  <c r="DQ129" i="27"/>
  <c r="DQ119" i="27"/>
  <c r="DQ143" i="27" s="1"/>
  <c r="DA171" i="27"/>
  <c r="CV172" i="27"/>
  <c r="AQ182" i="27"/>
  <c r="AQ174" i="27"/>
  <c r="CV177" i="27"/>
  <c r="DA174" i="27"/>
  <c r="DA189" i="27" s="1"/>
  <c r="E122" i="27"/>
  <c r="L108" i="27"/>
  <c r="L101" i="27"/>
  <c r="L118" i="27"/>
  <c r="L141" i="27" s="1"/>
  <c r="O60" i="27"/>
  <c r="G182" i="27"/>
  <c r="DQ101" i="27"/>
  <c r="DQ104" i="27"/>
  <c r="AR130" i="27"/>
  <c r="X60" i="27"/>
  <c r="BU148" i="27"/>
  <c r="CO66" i="27"/>
  <c r="BO148" i="27"/>
  <c r="G77" i="27"/>
  <c r="BP66" i="27"/>
  <c r="AR129" i="27"/>
  <c r="AY129" i="27"/>
  <c r="D47" i="28"/>
  <c r="V66" i="27"/>
  <c r="AR104" i="27"/>
  <c r="CL148" i="27"/>
  <c r="DQ171" i="27"/>
  <c r="BK148" i="27"/>
  <c r="BQ148" i="27"/>
  <c r="N148" i="27"/>
  <c r="AA148" i="27"/>
  <c r="F88" i="27"/>
  <c r="F77" i="27"/>
  <c r="DU66" i="27"/>
  <c r="AC66" i="27"/>
  <c r="BR66" i="27"/>
  <c r="CB148" i="27"/>
  <c r="S148" i="27"/>
  <c r="AP148" i="27"/>
  <c r="DJ148" i="27"/>
  <c r="AI148" i="27"/>
  <c r="AG148" i="27"/>
  <c r="BM148" i="27"/>
  <c r="AO66" i="27"/>
  <c r="CZ66" i="27"/>
  <c r="CX66" i="27"/>
  <c r="DY148" i="27"/>
  <c r="CO119" i="27"/>
  <c r="CO143" i="27" s="1"/>
  <c r="CO112" i="27"/>
  <c r="CO135" i="27" s="1"/>
  <c r="CO96" i="27"/>
  <c r="CO97" i="27"/>
  <c r="CO129" i="27"/>
  <c r="CO130" i="27"/>
  <c r="CO107" i="27"/>
  <c r="CO93" i="27"/>
  <c r="CO126" i="27"/>
  <c r="CO104" i="27"/>
  <c r="CO123" i="27"/>
  <c r="CO101" i="27"/>
  <c r="CO118" i="27"/>
  <c r="CO141" i="27" s="1"/>
  <c r="CO90" i="27"/>
  <c r="CO115" i="27"/>
  <c r="CO137" i="27" s="1"/>
  <c r="CO108" i="27"/>
  <c r="J60" i="27"/>
  <c r="F38" i="27"/>
  <c r="BV148" i="27"/>
  <c r="CV66" i="27"/>
  <c r="DQ177" i="27"/>
  <c r="AD60" i="27"/>
  <c r="DD97" i="27"/>
  <c r="DD96" i="27"/>
  <c r="DD112" i="27"/>
  <c r="DD135" i="27" s="1"/>
  <c r="DD119" i="27"/>
  <c r="DD143" i="27" s="1"/>
  <c r="CJ133" i="27"/>
  <c r="CJ145" i="27" s="1"/>
  <c r="CZ167" i="27"/>
  <c r="CZ187" i="27" s="1"/>
  <c r="AZ133" i="27"/>
  <c r="AZ145" i="27" s="1"/>
  <c r="CD177" i="27"/>
  <c r="K96" i="27"/>
  <c r="K107" i="27"/>
  <c r="CM107" i="27"/>
  <c r="K119" i="27"/>
  <c r="K143" i="27" s="1"/>
  <c r="CM119" i="27"/>
  <c r="CM143" i="27" s="1"/>
  <c r="AS66" i="27"/>
  <c r="CC90" i="27"/>
  <c r="DJ66" i="27"/>
  <c r="CZ172" i="27"/>
  <c r="AU107" i="27"/>
  <c r="AU97" i="27"/>
  <c r="AU108" i="27"/>
  <c r="AU112" i="27"/>
  <c r="AU135" i="27" s="1"/>
  <c r="CK177" i="27"/>
  <c r="BE174" i="27"/>
  <c r="CK174" i="27"/>
  <c r="CK189" i="27" s="1"/>
  <c r="DQ174" i="27"/>
  <c r="DQ189" i="27" s="1"/>
  <c r="DD108" i="27"/>
  <c r="DD101" i="27"/>
  <c r="DD115" i="27"/>
  <c r="DD137" i="27" s="1"/>
  <c r="DD123" i="27"/>
  <c r="CZ174" i="27"/>
  <c r="CZ189" i="27" s="1"/>
  <c r="V59" i="27"/>
  <c r="CD174" i="27"/>
  <c r="CD189" i="27" s="1"/>
  <c r="DH133" i="27"/>
  <c r="DH145" i="27" s="1"/>
  <c r="CM126" i="27"/>
  <c r="K93" i="27"/>
  <c r="CM93" i="27"/>
  <c r="K104" i="27"/>
  <c r="CM104" i="27"/>
  <c r="DA66" i="27"/>
  <c r="CC148" i="27"/>
  <c r="AY123" i="27"/>
  <c r="CZ168" i="27"/>
  <c r="DQ168" i="27"/>
  <c r="AU123" i="27"/>
  <c r="AU126" i="27"/>
  <c r="AU129" i="27"/>
  <c r="AU119" i="27"/>
  <c r="AU143" i="27" s="1"/>
  <c r="DQ182" i="27"/>
  <c r="DD90" i="27"/>
  <c r="DD104" i="27"/>
  <c r="DD118" i="27"/>
  <c r="DD141" i="27" s="1"/>
  <c r="CZ177" i="27"/>
  <c r="AX182" i="27"/>
  <c r="K126" i="27"/>
  <c r="CM97" i="27"/>
  <c r="K115" i="27"/>
  <c r="K137" i="27" s="1"/>
  <c r="K148" i="27" s="1"/>
  <c r="CM115" i="27"/>
  <c r="CM137" i="27" s="1"/>
  <c r="AY126" i="27"/>
  <c r="O148" i="27"/>
  <c r="AU115" i="27"/>
  <c r="AU137" i="27" s="1"/>
  <c r="AU118" i="27"/>
  <c r="AU141" i="27" s="1"/>
  <c r="AU130" i="27"/>
  <c r="G37" i="27"/>
  <c r="E48" i="28"/>
  <c r="E49" i="28"/>
  <c r="F50" i="28"/>
  <c r="DQ66" i="27"/>
  <c r="BS182" i="27"/>
  <c r="BS174" i="27"/>
  <c r="CY182" i="27"/>
  <c r="CY174" i="27"/>
  <c r="CY189" i="27" s="1"/>
  <c r="E88" i="27"/>
  <c r="E77" i="27"/>
  <c r="CX168" i="27"/>
  <c r="R148" i="27"/>
  <c r="CD148" i="27"/>
  <c r="CP66" i="27"/>
  <c r="W148" i="27"/>
  <c r="AH66" i="27"/>
  <c r="AX66" i="27"/>
  <c r="CX172" i="27"/>
  <c r="BQ66" i="27"/>
  <c r="G60" i="27"/>
  <c r="DB148" i="27"/>
  <c r="J148" i="27"/>
  <c r="AV93" i="27"/>
  <c r="N60" i="27"/>
  <c r="CZ139" i="27"/>
  <c r="DL93" i="27"/>
  <c r="DL107" i="27"/>
  <c r="DL130" i="27"/>
  <c r="DL129" i="27"/>
  <c r="CH167" i="27"/>
  <c r="CH187" i="27" s="1"/>
  <c r="DT130" i="27"/>
  <c r="L59" i="27"/>
  <c r="M60" i="27"/>
  <c r="J59" i="27"/>
  <c r="L60" i="27"/>
  <c r="V60" i="27"/>
  <c r="CN115" i="27"/>
  <c r="CN137" i="27" s="1"/>
  <c r="AP182" i="27"/>
  <c r="CL182" i="27"/>
  <c r="DJ182" i="27"/>
  <c r="H90" i="27"/>
  <c r="H104" i="27"/>
  <c r="H130" i="27"/>
  <c r="H129" i="27"/>
  <c r="CZ96" i="27"/>
  <c r="CQ123" i="27"/>
  <c r="CQ112" i="27"/>
  <c r="CQ135" i="27" s="1"/>
  <c r="CQ148" i="27" s="1"/>
  <c r="G59" i="27"/>
  <c r="CQ129" i="27"/>
  <c r="I59" i="27"/>
  <c r="CQ118" i="27"/>
  <c r="CQ141" i="27" s="1"/>
  <c r="I66" i="27"/>
  <c r="BE66" i="27"/>
  <c r="DW96" i="27"/>
  <c r="DW118" i="27"/>
  <c r="DW141" i="27" s="1"/>
  <c r="DW126" i="27"/>
  <c r="DW97" i="27"/>
  <c r="F174" i="27"/>
  <c r="F182" i="27"/>
  <c r="AV119" i="27"/>
  <c r="AV143" i="27" s="1"/>
  <c r="DL108" i="27"/>
  <c r="DL101" i="27"/>
  <c r="DL115" i="27"/>
  <c r="DL137" i="27" s="1"/>
  <c r="DL148" i="27" s="1"/>
  <c r="DL123" i="27"/>
  <c r="CH174" i="27"/>
  <c r="CH189" i="27" s="1"/>
  <c r="K60" i="27"/>
  <c r="Q59" i="27"/>
  <c r="DT93" i="27"/>
  <c r="R59" i="27"/>
  <c r="AF60" i="27"/>
  <c r="CN108" i="27"/>
  <c r="CL177" i="27"/>
  <c r="DJ177" i="27"/>
  <c r="H108" i="27"/>
  <c r="H96" i="27"/>
  <c r="H115" i="27"/>
  <c r="H137" i="27" s="1"/>
  <c r="H123" i="27"/>
  <c r="CZ123" i="27"/>
  <c r="CQ93" i="27"/>
  <c r="CQ104" i="27"/>
  <c r="CQ101" i="27"/>
  <c r="DE66" i="27"/>
  <c r="CM133" i="27"/>
  <c r="CM145" i="27" s="1"/>
  <c r="CQ97" i="27"/>
  <c r="I182" i="27"/>
  <c r="I174" i="27"/>
  <c r="V182" i="27"/>
  <c r="V174" i="27"/>
  <c r="Y174" i="27"/>
  <c r="Y182" i="27"/>
  <c r="CK119" i="27"/>
  <c r="CK143" i="27" s="1"/>
  <c r="CK107" i="27"/>
  <c r="CK93" i="27"/>
  <c r="CK97" i="27"/>
  <c r="CK129" i="27"/>
  <c r="CK130" i="27"/>
  <c r="CK104" i="27"/>
  <c r="CK90" i="27"/>
  <c r="CK126" i="27"/>
  <c r="CK118" i="27"/>
  <c r="CK141" i="27" s="1"/>
  <c r="CK101" i="27"/>
  <c r="CK112" i="27"/>
  <c r="CK135" i="27" s="1"/>
  <c r="CK123" i="27"/>
  <c r="CK115" i="27"/>
  <c r="CK137" i="27" s="1"/>
  <c r="CK96" i="27"/>
  <c r="CK108" i="27"/>
  <c r="AV97" i="27"/>
  <c r="K59" i="27"/>
  <c r="DL90" i="27"/>
  <c r="DL104" i="27"/>
  <c r="DL118" i="27"/>
  <c r="DL141" i="27" s="1"/>
  <c r="CH182" i="27"/>
  <c r="DT107" i="27"/>
  <c r="I60" i="27"/>
  <c r="F60" i="27"/>
  <c r="CN101" i="27"/>
  <c r="H112" i="27"/>
  <c r="H135" i="27" s="1"/>
  <c r="H101" i="27"/>
  <c r="H118" i="27"/>
  <c r="H141" i="27" s="1"/>
  <c r="CZ108" i="27"/>
  <c r="CQ90" i="27"/>
  <c r="CQ130" i="27"/>
  <c r="CQ126" i="27"/>
  <c r="CW66" i="27"/>
  <c r="DY66" i="27"/>
  <c r="DQ115" i="27"/>
  <c r="DQ137" i="27" s="1"/>
  <c r="DQ148" i="27" s="1"/>
  <c r="DQ96" i="27"/>
  <c r="DQ108" i="27"/>
  <c r="DQ123" i="27"/>
  <c r="DI174" i="27"/>
  <c r="DI189" i="27" s="1"/>
  <c r="DI171" i="27"/>
  <c r="DI172" i="27"/>
  <c r="DI168" i="27"/>
  <c r="CW167" i="27"/>
  <c r="CW187" i="27" s="1"/>
  <c r="CW171" i="27"/>
  <c r="CW172" i="27"/>
  <c r="CW168" i="27"/>
  <c r="CS174" i="27"/>
  <c r="CS189" i="27" s="1"/>
  <c r="CS171" i="27"/>
  <c r="CS172" i="27"/>
  <c r="CS168" i="27"/>
  <c r="CC177" i="27"/>
  <c r="T59" i="27"/>
  <c r="DF177" i="27"/>
  <c r="DF171" i="27"/>
  <c r="DF172" i="27"/>
  <c r="DF168" i="27"/>
  <c r="DE171" i="27"/>
  <c r="DE168" i="27"/>
  <c r="DE172" i="27"/>
  <c r="DM171" i="27"/>
  <c r="DM172" i="27"/>
  <c r="DM168" i="27"/>
  <c r="DV171" i="27"/>
  <c r="DV172" i="27"/>
  <c r="DV168" i="27"/>
  <c r="CP171" i="27"/>
  <c r="CP172" i="27"/>
  <c r="CP168" i="27"/>
  <c r="CO171" i="27"/>
  <c r="CO168" i="27"/>
  <c r="CO172" i="27"/>
  <c r="DB171" i="27"/>
  <c r="DB172" i="27"/>
  <c r="DB168" i="27"/>
  <c r="CG167" i="27"/>
  <c r="CG187" i="27" s="1"/>
  <c r="DJ171" i="27"/>
  <c r="DJ168" i="27"/>
  <c r="DJ172" i="27"/>
  <c r="DS133" i="27"/>
  <c r="DS145" i="27" s="1"/>
  <c r="DW148" i="27"/>
  <c r="J66" i="27"/>
  <c r="BV174" i="27"/>
  <c r="BV189" i="27" s="1"/>
  <c r="DR174" i="27"/>
  <c r="DR189" i="27" s="1"/>
  <c r="DR171" i="27"/>
  <c r="DR172" i="27"/>
  <c r="DR168" i="27"/>
  <c r="Q148" i="27"/>
  <c r="DY171" i="27"/>
  <c r="DY172" i="27"/>
  <c r="DY168" i="27"/>
  <c r="CT171" i="27"/>
  <c r="CT168" i="27"/>
  <c r="CT172" i="27"/>
  <c r="J80" i="27"/>
  <c r="L80" i="27"/>
  <c r="BS148" i="27"/>
  <c r="BA148" i="27"/>
  <c r="AV108" i="27"/>
  <c r="AV96" i="27"/>
  <c r="AV115" i="27"/>
  <c r="AV137" i="27" s="1"/>
  <c r="AV148" i="27" s="1"/>
  <c r="AV123" i="27"/>
  <c r="CC182" i="27"/>
  <c r="DF182" i="27"/>
  <c r="AA60" i="27"/>
  <c r="T60" i="27"/>
  <c r="DT97" i="27"/>
  <c r="DT96" i="27"/>
  <c r="DT112" i="27"/>
  <c r="DT135" i="27" s="1"/>
  <c r="DT119" i="27"/>
  <c r="DT143" i="27" s="1"/>
  <c r="W59" i="27"/>
  <c r="H77" i="27"/>
  <c r="Y60" i="27"/>
  <c r="Q60" i="27"/>
  <c r="AB60" i="27"/>
  <c r="AC174" i="27"/>
  <c r="BQ174" i="27"/>
  <c r="CG174" i="27"/>
  <c r="CG189" i="27" s="1"/>
  <c r="CW174" i="27"/>
  <c r="CW189" i="27" s="1"/>
  <c r="S59" i="27"/>
  <c r="CN90" i="27"/>
  <c r="CN104" i="27"/>
  <c r="CN118" i="27"/>
  <c r="CN141" i="27" s="1"/>
  <c r="CN126" i="27"/>
  <c r="BV167" i="27"/>
  <c r="BV187" i="27" s="1"/>
  <c r="DR167" i="27"/>
  <c r="DR187" i="27" s="1"/>
  <c r="P59" i="27"/>
  <c r="BX148" i="27"/>
  <c r="DP133" i="27"/>
  <c r="DP145" i="27" s="1"/>
  <c r="CZ112" i="27"/>
  <c r="CZ135" i="27" s="1"/>
  <c r="CZ148" i="27" s="1"/>
  <c r="CZ101" i="27"/>
  <c r="CZ118" i="27"/>
  <c r="CZ141" i="27" s="1"/>
  <c r="CZ126" i="27"/>
  <c r="CM148" i="27"/>
  <c r="BI66" i="27"/>
  <c r="AY115" i="27"/>
  <c r="AY137" i="27" s="1"/>
  <c r="AY118" i="27"/>
  <c r="AY141" i="27" s="1"/>
  <c r="AY130" i="27"/>
  <c r="E182" i="27"/>
  <c r="E174" i="27"/>
  <c r="AW123" i="27"/>
  <c r="AW108" i="27"/>
  <c r="AW115" i="27"/>
  <c r="AW137" i="27" s="1"/>
  <c r="AW148" i="27" s="1"/>
  <c r="AW104" i="27"/>
  <c r="AW96" i="27"/>
  <c r="AW129" i="27"/>
  <c r="CU139" i="27"/>
  <c r="CU133" i="27"/>
  <c r="CU145" i="27" s="1"/>
  <c r="CE129" i="27"/>
  <c r="CE101" i="27"/>
  <c r="CE123" i="27"/>
  <c r="CE93" i="27"/>
  <c r="CE130" i="27"/>
  <c r="CE108" i="27"/>
  <c r="CE107" i="27"/>
  <c r="CE115" i="27"/>
  <c r="CE137" i="27" s="1"/>
  <c r="CE148" i="27" s="1"/>
  <c r="AY133" i="27"/>
  <c r="AY145" i="27" s="1"/>
  <c r="AY139" i="27"/>
  <c r="U182" i="27"/>
  <c r="U174" i="27"/>
  <c r="CE139" i="27"/>
  <c r="CE133" i="27"/>
  <c r="CE145" i="27" s="1"/>
  <c r="AV112" i="27"/>
  <c r="AV135" i="27" s="1"/>
  <c r="AV101" i="27"/>
  <c r="AV118" i="27"/>
  <c r="AV141" i="27" s="1"/>
  <c r="AV126" i="27"/>
  <c r="CC167" i="27"/>
  <c r="CC187" i="27" s="1"/>
  <c r="CS182" i="27"/>
  <c r="AA59" i="27"/>
  <c r="DF167" i="27"/>
  <c r="DF187" i="27" s="1"/>
  <c r="DT108" i="27"/>
  <c r="DT101" i="27"/>
  <c r="DT115" i="27"/>
  <c r="DT137" i="27" s="1"/>
  <c r="DT123" i="27"/>
  <c r="Z60" i="27"/>
  <c r="W60" i="27"/>
  <c r="O59" i="27"/>
  <c r="J77" i="27"/>
  <c r="N59" i="27"/>
  <c r="AG60" i="27"/>
  <c r="U60" i="27"/>
  <c r="AC60" i="27"/>
  <c r="U59" i="27"/>
  <c r="AC182" i="27"/>
  <c r="BQ182" i="27"/>
  <c r="CG182" i="27"/>
  <c r="CW182" i="27"/>
  <c r="AI59" i="27"/>
  <c r="CN93" i="27"/>
  <c r="CN107" i="27"/>
  <c r="CN130" i="27"/>
  <c r="CN129" i="27"/>
  <c r="BV177" i="27"/>
  <c r="DR177" i="27"/>
  <c r="S60" i="27"/>
  <c r="CZ90" i="27"/>
  <c r="CZ104" i="27"/>
  <c r="CZ130" i="27"/>
  <c r="CZ129" i="27"/>
  <c r="AY93" i="27"/>
  <c r="AY96" i="27"/>
  <c r="CL66" i="27"/>
  <c r="CU115" i="27"/>
  <c r="CU137" i="27" s="1"/>
  <c r="CU123" i="27"/>
  <c r="CU107" i="27"/>
  <c r="CU93" i="27"/>
  <c r="CU112" i="27"/>
  <c r="CU135" i="27" s="1"/>
  <c r="CU148" i="27" s="1"/>
  <c r="CU119" i="27"/>
  <c r="CU143" i="27" s="1"/>
  <c r="CU104" i="27"/>
  <c r="CU90" i="27"/>
  <c r="CU130" i="27"/>
  <c r="CU129" i="27"/>
  <c r="CU108" i="27"/>
  <c r="CU101" i="27"/>
  <c r="CU96" i="27"/>
  <c r="CU118" i="27"/>
  <c r="CU141" i="27" s="1"/>
  <c r="CU126" i="27"/>
  <c r="CU97" i="27"/>
  <c r="AK66" i="27"/>
  <c r="CG66" i="27"/>
  <c r="DK115" i="27"/>
  <c r="DK137" i="27" s="1"/>
  <c r="DK123" i="27"/>
  <c r="DK107" i="27"/>
  <c r="DK93" i="27"/>
  <c r="DK112" i="27"/>
  <c r="DK135" i="27" s="1"/>
  <c r="DK119" i="27"/>
  <c r="DK143" i="27" s="1"/>
  <c r="DK104" i="27"/>
  <c r="DK90" i="27"/>
  <c r="DK130" i="27"/>
  <c r="DK129" i="27"/>
  <c r="DK108" i="27"/>
  <c r="DK101" i="27"/>
  <c r="DK96" i="27"/>
  <c r="DK118" i="27"/>
  <c r="DK141" i="27" s="1"/>
  <c r="DK126" i="27"/>
  <c r="DK97" i="27"/>
  <c r="AY104" i="27"/>
  <c r="AY90" i="27"/>
  <c r="AY112" i="27"/>
  <c r="AY135" i="27" s="1"/>
  <c r="AY119" i="27"/>
  <c r="AY143" i="27" s="1"/>
  <c r="R182" i="27"/>
  <c r="R174" i="27"/>
  <c r="AV90" i="27"/>
  <c r="AV104" i="27"/>
  <c r="AV130" i="27"/>
  <c r="X59" i="27"/>
  <c r="DT90" i="27"/>
  <c r="DT104" i="27"/>
  <c r="DT118" i="27"/>
  <c r="DT141" i="27" s="1"/>
  <c r="BF60" i="27"/>
  <c r="BD148" i="27"/>
  <c r="R60" i="27"/>
  <c r="AB59" i="27"/>
  <c r="I77" i="27"/>
  <c r="Z59" i="27"/>
  <c r="AK59" i="27"/>
  <c r="Y59" i="27"/>
  <c r="CN97" i="27"/>
  <c r="CN96" i="27"/>
  <c r="CN112" i="27"/>
  <c r="CN135" i="27" s="1"/>
  <c r="K77" i="27"/>
  <c r="CZ97" i="27"/>
  <c r="CZ93" i="27"/>
  <c r="CZ107" i="27"/>
  <c r="P60" i="27"/>
  <c r="BC148" i="27"/>
  <c r="DA148" i="27"/>
  <c r="AY107" i="27"/>
  <c r="AY97" i="27"/>
  <c r="AY108" i="27"/>
  <c r="DK139" i="27"/>
  <c r="DK133" i="27"/>
  <c r="DK145" i="27" s="1"/>
  <c r="E63" i="27"/>
  <c r="E60" i="27"/>
  <c r="E55" i="27"/>
  <c r="E59" i="27"/>
  <c r="AH182" i="27"/>
  <c r="AH174" i="27"/>
  <c r="DC139" i="27"/>
  <c r="DC133" i="27"/>
  <c r="DC145" i="27" s="1"/>
  <c r="CM118" i="27"/>
  <c r="CM141" i="27" s="1"/>
  <c r="CM129" i="27"/>
  <c r="CM108" i="27"/>
  <c r="CM101" i="27"/>
  <c r="CM130" i="27"/>
  <c r="K118" i="27"/>
  <c r="K141" i="27" s="1"/>
  <c r="K108" i="27"/>
  <c r="K130" i="27"/>
  <c r="K129" i="27"/>
  <c r="K101" i="27"/>
  <c r="J182" i="27"/>
  <c r="J174" i="27"/>
  <c r="Z182" i="27"/>
  <c r="Z174" i="27"/>
  <c r="CS126" i="27"/>
  <c r="CS118" i="27"/>
  <c r="CS141" i="27" s="1"/>
  <c r="CS101" i="27"/>
  <c r="CS112" i="27"/>
  <c r="CS135" i="27" s="1"/>
  <c r="CS123" i="27"/>
  <c r="CS115" i="27"/>
  <c r="CS137" i="27" s="1"/>
  <c r="CS96" i="27"/>
  <c r="CS108" i="27"/>
  <c r="CS119" i="27"/>
  <c r="CS143" i="27" s="1"/>
  <c r="CS107" i="27"/>
  <c r="CS93" i="27"/>
  <c r="CS97" i="27"/>
  <c r="CS104" i="27"/>
  <c r="CS90" i="27"/>
  <c r="CS129" i="27"/>
  <c r="CS130" i="27"/>
  <c r="AM148" i="27"/>
  <c r="AQ118" i="27"/>
  <c r="AQ141" i="27" s="1"/>
  <c r="AQ126" i="27"/>
  <c r="AQ97" i="27"/>
  <c r="AQ96" i="27"/>
  <c r="AQ115" i="27"/>
  <c r="AQ137" i="27" s="1"/>
  <c r="AQ123" i="27"/>
  <c r="AQ107" i="27"/>
  <c r="AQ93" i="27"/>
  <c r="AQ112" i="27"/>
  <c r="AQ135" i="27" s="1"/>
  <c r="AQ119" i="27"/>
  <c r="AQ143" i="27" s="1"/>
  <c r="AQ104" i="27"/>
  <c r="AQ90" i="27"/>
  <c r="AQ130" i="27"/>
  <c r="AQ129" i="27"/>
  <c r="AQ108" i="27"/>
  <c r="AQ101" i="27"/>
  <c r="BF66" i="27"/>
  <c r="DR66" i="27"/>
  <c r="AC59" i="27"/>
  <c r="DS118" i="27"/>
  <c r="DS141" i="27" s="1"/>
  <c r="DS126" i="27"/>
  <c r="DS97" i="27"/>
  <c r="DS96" i="27"/>
  <c r="DS115" i="27"/>
  <c r="DS137" i="27" s="1"/>
  <c r="DS123" i="27"/>
  <c r="DS107" i="27"/>
  <c r="DS93" i="27"/>
  <c r="DS112" i="27"/>
  <c r="DS135" i="27" s="1"/>
  <c r="DS148" i="27" s="1"/>
  <c r="DS119" i="27"/>
  <c r="DS143" i="27" s="1"/>
  <c r="DS104" i="27"/>
  <c r="DS90" i="27"/>
  <c r="DS130" i="27"/>
  <c r="DS129" i="27"/>
  <c r="DS108" i="27"/>
  <c r="DS101" i="27"/>
  <c r="AQ139" i="27"/>
  <c r="AQ133" i="27"/>
  <c r="AQ145" i="27" s="1"/>
  <c r="K133" i="27"/>
  <c r="K145" i="27" s="1"/>
  <c r="K139" i="27"/>
  <c r="CT133" i="27"/>
  <c r="CT145" i="27" s="1"/>
  <c r="K83" i="27"/>
  <c r="AR115" i="27"/>
  <c r="AR137" i="27" s="1"/>
  <c r="AR148" i="27" s="1"/>
  <c r="AR93" i="27"/>
  <c r="AR107" i="27"/>
  <c r="AR119" i="27"/>
  <c r="AR143" i="27" s="1"/>
  <c r="DA133" i="27"/>
  <c r="DA145" i="27" s="1"/>
  <c r="AG66" i="27"/>
  <c r="AD66" i="27"/>
  <c r="Q66" i="27"/>
  <c r="N66" i="27"/>
  <c r="BW60" i="27"/>
  <c r="BP60" i="27"/>
  <c r="AR97" i="27"/>
  <c r="AR96" i="27"/>
  <c r="AR112" i="27"/>
  <c r="AR135" i="27" s="1"/>
  <c r="AR123" i="27"/>
  <c r="BZ66" i="27"/>
  <c r="AF59" i="27"/>
  <c r="BM66" i="27"/>
  <c r="DI182" i="27"/>
  <c r="BT59" i="27"/>
  <c r="BM59" i="27"/>
  <c r="AZ59" i="27"/>
  <c r="AR108" i="27"/>
  <c r="AR101" i="27"/>
  <c r="AR118" i="27"/>
  <c r="AR141" i="27" s="1"/>
  <c r="BY61" i="27"/>
  <c r="CC59" i="27" s="1"/>
  <c r="CY148" i="27"/>
  <c r="CS167" i="27"/>
  <c r="CS187" i="27" s="1"/>
  <c r="DI167" i="27"/>
  <c r="DI187" i="27" s="1"/>
  <c r="AQ59" i="27"/>
  <c r="AT60" i="27"/>
  <c r="BC59" i="27"/>
  <c r="AH59" i="27"/>
  <c r="I80" i="27"/>
  <c r="G80" i="27"/>
  <c r="I133" i="27"/>
  <c r="I145" i="27" s="1"/>
  <c r="DH148" i="27"/>
  <c r="AI60" i="27"/>
  <c r="M77" i="27"/>
  <c r="M63" i="27"/>
  <c r="M59" i="27"/>
  <c r="I126" i="27"/>
  <c r="I118" i="27"/>
  <c r="I141" i="27" s="1"/>
  <c r="I101" i="27"/>
  <c r="I112" i="27"/>
  <c r="I135" i="27" s="1"/>
  <c r="I123" i="27"/>
  <c r="I115" i="27"/>
  <c r="I137" i="27" s="1"/>
  <c r="I96" i="27"/>
  <c r="I108" i="27"/>
  <c r="I119" i="27"/>
  <c r="I143" i="27" s="1"/>
  <c r="I107" i="27"/>
  <c r="I93" i="27"/>
  <c r="I97" i="27"/>
  <c r="I130" i="27"/>
  <c r="I129" i="27"/>
  <c r="I104" i="27"/>
  <c r="I90" i="27"/>
  <c r="CY133" i="27"/>
  <c r="CY145" i="27" s="1"/>
  <c r="CY139" i="27"/>
  <c r="G133" i="27"/>
  <c r="G145" i="27" s="1"/>
  <c r="G139" i="27"/>
  <c r="AW66" i="27"/>
  <c r="Q182" i="27"/>
  <c r="Q174" i="27"/>
  <c r="E207" i="27"/>
  <c r="E218" i="27" s="1"/>
  <c r="E198" i="27"/>
  <c r="E212" i="27"/>
  <c r="E196" i="27"/>
  <c r="E200" i="27"/>
  <c r="E211" i="27"/>
  <c r="E202" i="27"/>
  <c r="E210" i="27"/>
  <c r="CS177" i="27"/>
  <c r="DI177" i="27"/>
  <c r="BG59" i="27"/>
  <c r="BJ60" i="27"/>
  <c r="AN59" i="27"/>
  <c r="AQ60" i="27"/>
  <c r="AG59" i="27"/>
  <c r="AJ60" i="27"/>
  <c r="CY59" i="27"/>
  <c r="AE59" i="27"/>
  <c r="AH60" i="27"/>
  <c r="AE60" i="27"/>
  <c r="AK60" i="27"/>
  <c r="M80" i="27"/>
  <c r="N79" i="27" s="1"/>
  <c r="N99" i="27" s="1"/>
  <c r="K80" i="27"/>
  <c r="M83" i="27"/>
  <c r="N82" i="27" s="1"/>
  <c r="N110" i="27" s="1"/>
  <c r="J83" i="27"/>
  <c r="L83" i="27"/>
  <c r="AJ59" i="27"/>
  <c r="M182" i="27"/>
  <c r="M174" i="27"/>
  <c r="AT66" i="27"/>
  <c r="N174" i="27"/>
  <c r="N182" i="27"/>
  <c r="AO126" i="27"/>
  <c r="AO118" i="27"/>
  <c r="AO141" i="27" s="1"/>
  <c r="AO101" i="27"/>
  <c r="AO112" i="27"/>
  <c r="AO135" i="27" s="1"/>
  <c r="AO119" i="27"/>
  <c r="AO143" i="27" s="1"/>
  <c r="AO107" i="27"/>
  <c r="AO93" i="27"/>
  <c r="AO97" i="27"/>
  <c r="AO123" i="27"/>
  <c r="AO96" i="27"/>
  <c r="AO129" i="27"/>
  <c r="AO130" i="27"/>
  <c r="AO90" i="27"/>
  <c r="AO104" i="27"/>
  <c r="AO115" i="27"/>
  <c r="AO137" i="27" s="1"/>
  <c r="AO108" i="27"/>
  <c r="DO118" i="27"/>
  <c r="DO141" i="27" s="1"/>
  <c r="DO126" i="27"/>
  <c r="DO97" i="27"/>
  <c r="DO96" i="27"/>
  <c r="DO115" i="27"/>
  <c r="DO137" i="27" s="1"/>
  <c r="DO123" i="27"/>
  <c r="DO107" i="27"/>
  <c r="DO93" i="27"/>
  <c r="DO130" i="27"/>
  <c r="DO108" i="27"/>
  <c r="DO112" i="27"/>
  <c r="DO135" i="27" s="1"/>
  <c r="DO119" i="27"/>
  <c r="DO143" i="27" s="1"/>
  <c r="DO104" i="27"/>
  <c r="DO90" i="27"/>
  <c r="DO129" i="27"/>
  <c r="DO101" i="27"/>
  <c r="CI118" i="27"/>
  <c r="CI141" i="27" s="1"/>
  <c r="CI126" i="27"/>
  <c r="CI97" i="27"/>
  <c r="CI96" i="27"/>
  <c r="CI130" i="27"/>
  <c r="CI115" i="27"/>
  <c r="CI137" i="27" s="1"/>
  <c r="CI123" i="27"/>
  <c r="CI107" i="27"/>
  <c r="CI93" i="27"/>
  <c r="CI108" i="27"/>
  <c r="CI112" i="27"/>
  <c r="CI135" i="27" s="1"/>
  <c r="CI119" i="27"/>
  <c r="CI143" i="27" s="1"/>
  <c r="CI104" i="27"/>
  <c r="CI90" i="27"/>
  <c r="CI129" i="27"/>
  <c r="CI101" i="27"/>
  <c r="BW59" i="27"/>
  <c r="BD59" i="27"/>
  <c r="BG60" i="27"/>
  <c r="L77" i="27"/>
  <c r="AW59" i="27"/>
  <c r="AZ60" i="27"/>
  <c r="DL60" i="27"/>
  <c r="BC60" i="27"/>
  <c r="AU59" i="27"/>
  <c r="AX60" i="27"/>
  <c r="AD59" i="27"/>
  <c r="H80" i="27"/>
  <c r="I83" i="27"/>
  <c r="X148" i="27"/>
  <c r="AL60" i="27"/>
  <c r="BJ66" i="27"/>
  <c r="DV66" i="27"/>
  <c r="G112" i="27"/>
  <c r="G135" i="27" s="1"/>
  <c r="G119" i="27"/>
  <c r="G143" i="27" s="1"/>
  <c r="G104" i="27"/>
  <c r="G90" i="27"/>
  <c r="G118" i="27"/>
  <c r="G141" i="27" s="1"/>
  <c r="G126" i="27"/>
  <c r="G97" i="27"/>
  <c r="G96" i="27"/>
  <c r="G123" i="27"/>
  <c r="G93" i="27"/>
  <c r="G129" i="27"/>
  <c r="G101" i="27"/>
  <c r="G130" i="27"/>
  <c r="G108" i="27"/>
  <c r="G115" i="27"/>
  <c r="G137" i="27" s="1"/>
  <c r="G107" i="27"/>
  <c r="G106" i="27" s="1"/>
  <c r="DO139" i="27"/>
  <c r="DO133" i="27"/>
  <c r="DO145" i="27" s="1"/>
  <c r="CI139" i="27"/>
  <c r="CI133" i="27"/>
  <c r="CI145" i="27" s="1"/>
  <c r="AR59" i="27"/>
  <c r="DG59" i="27"/>
  <c r="AU60" i="27"/>
  <c r="BA59" i="27"/>
  <c r="T148" i="27"/>
  <c r="BT148" i="27"/>
  <c r="CV148" i="27"/>
  <c r="BP148" i="27"/>
  <c r="CW148" i="27"/>
  <c r="P148" i="27"/>
  <c r="BB59" i="27"/>
  <c r="AW60" i="27"/>
  <c r="AO60" i="27"/>
  <c r="AY59" i="27"/>
  <c r="AJ148" i="27"/>
  <c r="DD59" i="27"/>
  <c r="BE60" i="27"/>
  <c r="CO60" i="27"/>
  <c r="BB60" i="27"/>
  <c r="AP60" i="27"/>
  <c r="DP148" i="27"/>
  <c r="DE60" i="27"/>
  <c r="AL59" i="27"/>
  <c r="BT60" i="27"/>
  <c r="DN60" i="27"/>
  <c r="AV60" i="27"/>
  <c r="BH59" i="27"/>
  <c r="DT59" i="27"/>
  <c r="BK60" i="27"/>
  <c r="BN59" i="27"/>
  <c r="BU60" i="27"/>
  <c r="AX59" i="27"/>
  <c r="BI60" i="27"/>
  <c r="AT59" i="27"/>
  <c r="BA60" i="27"/>
  <c r="BQ59" i="27"/>
  <c r="AO59" i="27"/>
  <c r="AR60" i="27"/>
  <c r="N80" i="27"/>
  <c r="O79" i="27" s="1"/>
  <c r="O99" i="27" s="1"/>
  <c r="E133" i="27"/>
  <c r="E145" i="27" s="1"/>
  <c r="E117" i="27"/>
  <c r="E140" i="27" s="1"/>
  <c r="E113" i="27"/>
  <c r="E139" i="27"/>
  <c r="F117" i="27"/>
  <c r="F140" i="27" s="1"/>
  <c r="AM59" i="27"/>
  <c r="BP59" i="27"/>
  <c r="BO59" i="27"/>
  <c r="BR60" i="27"/>
  <c r="CU60" i="27"/>
  <c r="AB148" i="27"/>
  <c r="BV60" i="27"/>
  <c r="CR60" i="27"/>
  <c r="N139" i="27"/>
  <c r="N133" i="27"/>
  <c r="N145" i="27" s="1"/>
  <c r="CJ148" i="27"/>
  <c r="AZ148" i="27"/>
  <c r="BH148" i="27"/>
  <c r="BL60" i="27"/>
  <c r="G197" i="27"/>
  <c r="H37" i="27"/>
  <c r="G38" i="27"/>
  <c r="G41" i="27"/>
  <c r="G39" i="27"/>
  <c r="BK59" i="27"/>
  <c r="DW59" i="27"/>
  <c r="BN60" i="27"/>
  <c r="BX59" i="27"/>
  <c r="CA60" i="27"/>
  <c r="BL148" i="27"/>
  <c r="BV59" i="27"/>
  <c r="CG60" i="27"/>
  <c r="DY60" i="27"/>
  <c r="BJ59" i="27"/>
  <c r="BQ60" i="27"/>
  <c r="DM60" i="27"/>
  <c r="BF59" i="27"/>
  <c r="BM60" i="27"/>
  <c r="DQ60" i="27"/>
  <c r="CG59" i="27"/>
  <c r="AN60" i="27"/>
  <c r="BE59" i="27"/>
  <c r="DQ59" i="27"/>
  <c r="BH60" i="27"/>
  <c r="F106" i="27"/>
  <c r="E106" i="27"/>
  <c r="E102" i="27"/>
  <c r="E100" i="27" s="1"/>
  <c r="AS59" i="27"/>
  <c r="CE59" i="27"/>
  <c r="AV59" i="27"/>
  <c r="DH59" i="27"/>
  <c r="AY60" i="27"/>
  <c r="BS59" i="27"/>
  <c r="DR60" i="27"/>
  <c r="BS60" i="27"/>
  <c r="BI59" i="27"/>
  <c r="F124" i="27"/>
  <c r="F122" i="27" s="1"/>
  <c r="DD148" i="27"/>
  <c r="CR148" i="27"/>
  <c r="L148" i="27"/>
  <c r="F212" i="27"/>
  <c r="F210" i="27"/>
  <c r="F207" i="27"/>
  <c r="F218" i="27" s="1"/>
  <c r="F211" i="27"/>
  <c r="F202" i="27"/>
  <c r="F200" i="27"/>
  <c r="F196" i="27"/>
  <c r="F198" i="27"/>
  <c r="CD60" i="27"/>
  <c r="AF148" i="27"/>
  <c r="CF148" i="27"/>
  <c r="DX148" i="27"/>
  <c r="CN59" i="27"/>
  <c r="CQ60" i="27"/>
  <c r="F95" i="27"/>
  <c r="AP59" i="27"/>
  <c r="AS60" i="27"/>
  <c r="CS60" i="27"/>
  <c r="BR59" i="27"/>
  <c r="CC60" i="27"/>
  <c r="DU60" i="27"/>
  <c r="BY60" i="27"/>
  <c r="CW59" i="27"/>
  <c r="BD60" i="27"/>
  <c r="BU59" i="27"/>
  <c r="BX60" i="27"/>
  <c r="AM60" i="27"/>
  <c r="CO59" i="27"/>
  <c r="CU59" i="27"/>
  <c r="BL59" i="27"/>
  <c r="DX59" i="27"/>
  <c r="BO60" i="27"/>
  <c r="DO60" i="27"/>
  <c r="L142" i="29" l="1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K47" i="29" s="1"/>
  <c r="J171" i="29"/>
  <c r="J169" i="29"/>
  <c r="N235" i="29"/>
  <c r="N11" i="30" s="1"/>
  <c r="N167" i="29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240" i="29"/>
  <c r="M238" i="29"/>
  <c r="M239" i="29"/>
  <c r="M241" i="29"/>
  <c r="E47" i="28"/>
  <c r="DK148" i="27"/>
  <c r="CN148" i="27"/>
  <c r="AQ148" i="27"/>
  <c r="CO148" i="27"/>
  <c r="AY148" i="27"/>
  <c r="AU148" i="27"/>
  <c r="F49" i="28"/>
  <c r="G50" i="28"/>
  <c r="F48" i="28"/>
  <c r="E91" i="27"/>
  <c r="E89" i="27" s="1"/>
  <c r="E95" i="27"/>
  <c r="H148" i="27"/>
  <c r="BJ128" i="27"/>
  <c r="CK148" i="27"/>
  <c r="H106" i="27"/>
  <c r="AA128" i="27"/>
  <c r="BU128" i="27"/>
  <c r="BI128" i="27"/>
  <c r="AU128" i="27"/>
  <c r="Q128" i="27"/>
  <c r="BA128" i="27"/>
  <c r="CF60" i="27"/>
  <c r="BO128" i="27"/>
  <c r="N106" i="27"/>
  <c r="DT148" i="27"/>
  <c r="M106" i="27"/>
  <c r="AE128" i="27"/>
  <c r="AK128" i="27"/>
  <c r="AL128" i="27"/>
  <c r="AR128" i="27"/>
  <c r="I106" i="27"/>
  <c r="AZ128" i="27"/>
  <c r="J106" i="27"/>
  <c r="G95" i="27"/>
  <c r="BF128" i="27"/>
  <c r="AV128" i="27"/>
  <c r="V128" i="27"/>
  <c r="AB128" i="27"/>
  <c r="L106" i="27"/>
  <c r="G117" i="27"/>
  <c r="G140" i="27" s="1"/>
  <c r="M117" i="27"/>
  <c r="M140" i="27" s="1"/>
  <c r="AP128" i="27"/>
  <c r="AF128" i="27"/>
  <c r="AQ128" i="27"/>
  <c r="AG128" i="27"/>
  <c r="W128" i="27"/>
  <c r="DF60" i="27"/>
  <c r="E53" i="27"/>
  <c r="E65" i="27"/>
  <c r="CI148" i="27"/>
  <c r="DO148" i="27"/>
  <c r="N128" i="27"/>
  <c r="CS148" i="27"/>
  <c r="O128" i="27"/>
  <c r="Z128" i="27"/>
  <c r="U128" i="27"/>
  <c r="P128" i="27"/>
  <c r="DJ59" i="27"/>
  <c r="DV59" i="27"/>
  <c r="M95" i="27"/>
  <c r="CA59" i="27"/>
  <c r="DH60" i="27"/>
  <c r="DK60" i="27"/>
  <c r="BW128" i="27"/>
  <c r="BR128" i="27"/>
  <c r="BM128" i="27"/>
  <c r="BX128" i="27"/>
  <c r="L128" i="27"/>
  <c r="DL59" i="27"/>
  <c r="K106" i="27"/>
  <c r="CZ60" i="27"/>
  <c r="CX59" i="27"/>
  <c r="DN59" i="27"/>
  <c r="I95" i="27"/>
  <c r="AO128" i="27"/>
  <c r="CF59" i="27"/>
  <c r="CR59" i="27"/>
  <c r="AX128" i="27"/>
  <c r="M128" i="27"/>
  <c r="K117" i="27"/>
  <c r="K140" i="27" s="1"/>
  <c r="DA59" i="27"/>
  <c r="CW60" i="27"/>
  <c r="DA60" i="27"/>
  <c r="DI60" i="27"/>
  <c r="BZ128" i="27"/>
  <c r="T128" i="27"/>
  <c r="CL60" i="27"/>
  <c r="DK59" i="27"/>
  <c r="CI60" i="27"/>
  <c r="BE128" i="27"/>
  <c r="J95" i="27"/>
  <c r="DS60" i="27"/>
  <c r="BZ60" i="27"/>
  <c r="DX60" i="27"/>
  <c r="CV60" i="27"/>
  <c r="DC60" i="27"/>
  <c r="DV60" i="27"/>
  <c r="CV59" i="27"/>
  <c r="DJ60" i="27"/>
  <c r="DY59" i="27"/>
  <c r="CM59" i="27"/>
  <c r="CQ59" i="27"/>
  <c r="DE59" i="27"/>
  <c r="DO59" i="27"/>
  <c r="BK128" i="27"/>
  <c r="BV128" i="27"/>
  <c r="BQ128" i="27"/>
  <c r="BL128" i="27"/>
  <c r="CX60" i="27"/>
  <c r="DP60" i="27"/>
  <c r="BZ59" i="27"/>
  <c r="CH59" i="27"/>
  <c r="H95" i="27"/>
  <c r="BG128" i="27"/>
  <c r="BB128" i="27"/>
  <c r="AW128" i="27"/>
  <c r="BH128" i="27"/>
  <c r="CH60" i="27"/>
  <c r="CI59" i="27"/>
  <c r="L95" i="27"/>
  <c r="N83" i="27"/>
  <c r="O82" i="27" s="1"/>
  <c r="O83" i="27" s="1"/>
  <c r="P82" i="27" s="1"/>
  <c r="P110" i="27" s="1"/>
  <c r="AH128" i="27"/>
  <c r="AN128" i="27"/>
  <c r="CB60" i="27"/>
  <c r="J117" i="27"/>
  <c r="J140" i="27" s="1"/>
  <c r="H117" i="27"/>
  <c r="H140" i="27" s="1"/>
  <c r="O106" i="27"/>
  <c r="DW60" i="27"/>
  <c r="CK60" i="27"/>
  <c r="CT59" i="27"/>
  <c r="CE60" i="27"/>
  <c r="CK59" i="27"/>
  <c r="DR59" i="27"/>
  <c r="CN60" i="27"/>
  <c r="CD59" i="27"/>
  <c r="DI59" i="27"/>
  <c r="DB60" i="27"/>
  <c r="CM60" i="27"/>
  <c r="DC59" i="27"/>
  <c r="CY60" i="27"/>
  <c r="AT128" i="27"/>
  <c r="BY59" i="27"/>
  <c r="AM128" i="27"/>
  <c r="BY128" i="27"/>
  <c r="X128" i="27"/>
  <c r="N117" i="27"/>
  <c r="N140" i="27" s="1"/>
  <c r="L117" i="27"/>
  <c r="L140" i="27" s="1"/>
  <c r="I117" i="27"/>
  <c r="I140" i="27" s="1"/>
  <c r="DD60" i="27"/>
  <c r="CJ60" i="27"/>
  <c r="DF59" i="27"/>
  <c r="CP59" i="27"/>
  <c r="DB59" i="27"/>
  <c r="Y128" i="27"/>
  <c r="CB59" i="27"/>
  <c r="CL59" i="27"/>
  <c r="DG60" i="27"/>
  <c r="DM59" i="27"/>
  <c r="CT60" i="27"/>
  <c r="DT60" i="27"/>
  <c r="DP59" i="27"/>
  <c r="CS59" i="27"/>
  <c r="CZ59" i="27"/>
  <c r="DS59" i="27"/>
  <c r="CJ59" i="27"/>
  <c r="DU59" i="27"/>
  <c r="CP60" i="27"/>
  <c r="CA130" i="27"/>
  <c r="S128" i="27"/>
  <c r="BP128" i="27"/>
  <c r="BS128" i="27"/>
  <c r="R128" i="27"/>
  <c r="AS128" i="27"/>
  <c r="BT128" i="27"/>
  <c r="AY128" i="27"/>
  <c r="AD128" i="27"/>
  <c r="H128" i="27"/>
  <c r="K128" i="27"/>
  <c r="I128" i="27"/>
  <c r="J128" i="27"/>
  <c r="G128" i="27"/>
  <c r="G148" i="27"/>
  <c r="E206" i="27"/>
  <c r="E217" i="27" s="1"/>
  <c r="E205" i="27"/>
  <c r="E213" i="27"/>
  <c r="E203" i="27"/>
  <c r="E215" i="27"/>
  <c r="E201" i="27"/>
  <c r="E199" i="27" s="1"/>
  <c r="F201" i="27" s="1"/>
  <c r="F199" i="27" s="1"/>
  <c r="I148" i="27"/>
  <c r="AJ128" i="27"/>
  <c r="O80" i="27"/>
  <c r="P79" i="27" s="1"/>
  <c r="P99" i="27" s="1"/>
  <c r="P106" i="27" s="1"/>
  <c r="BC128" i="27"/>
  <c r="BN128" i="27"/>
  <c r="AC128" i="27"/>
  <c r="BD128" i="27"/>
  <c r="K95" i="27"/>
  <c r="AI128" i="27"/>
  <c r="AO148" i="27"/>
  <c r="G212" i="27"/>
  <c r="G211" i="27"/>
  <c r="G210" i="27"/>
  <c r="G207" i="27"/>
  <c r="G218" i="27" s="1"/>
  <c r="G202" i="27"/>
  <c r="G200" i="27"/>
  <c r="G198" i="27"/>
  <c r="G196" i="27"/>
  <c r="G124" i="27"/>
  <c r="G122" i="27" s="1"/>
  <c r="H124" i="27" s="1"/>
  <c r="H122" i="27" s="1"/>
  <c r="N142" i="27"/>
  <c r="J142" i="27"/>
  <c r="F142" i="27"/>
  <c r="M142" i="27"/>
  <c r="I142" i="27"/>
  <c r="E142" i="27"/>
  <c r="L142" i="27"/>
  <c r="H142" i="27"/>
  <c r="K142" i="27"/>
  <c r="G142" i="27"/>
  <c r="F102" i="27"/>
  <c r="F100" i="27" s="1"/>
  <c r="E136" i="27"/>
  <c r="E147" i="27" s="1"/>
  <c r="E111" i="27"/>
  <c r="F215" i="27"/>
  <c r="F213" i="27"/>
  <c r="F203" i="27"/>
  <c r="F205" i="27"/>
  <c r="F216" i="27" s="1"/>
  <c r="F206" i="27"/>
  <c r="F217" i="27" s="1"/>
  <c r="O75" i="27"/>
  <c r="H197" i="27"/>
  <c r="H41" i="27"/>
  <c r="H39" i="27"/>
  <c r="H38" i="27"/>
  <c r="I37" i="27"/>
  <c r="M43" i="29" l="1"/>
  <c r="M41" i="29"/>
  <c r="N142" i="29" s="1"/>
  <c r="N143" i="29" s="1"/>
  <c r="L46" i="29"/>
  <c r="L47" i="29" s="1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67" i="29"/>
  <c r="O151" i="29"/>
  <c r="N42" i="29"/>
  <c r="L171" i="29"/>
  <c r="L216" i="29" s="1"/>
  <c r="L169" i="29"/>
  <c r="N242" i="29"/>
  <c r="N239" i="29"/>
  <c r="N241" i="29"/>
  <c r="N240" i="29"/>
  <c r="N238" i="29"/>
  <c r="F47" i="28"/>
  <c r="H50" i="28"/>
  <c r="G49" i="28"/>
  <c r="G48" i="28"/>
  <c r="F91" i="27"/>
  <c r="F89" i="27" s="1"/>
  <c r="G91" i="27" s="1"/>
  <c r="G89" i="27" s="1"/>
  <c r="E67" i="27"/>
  <c r="E44" i="27" s="1"/>
  <c r="D42" i="25" s="1"/>
  <c r="F55" i="27"/>
  <c r="P139" i="27"/>
  <c r="P133" i="27"/>
  <c r="P145" i="27" s="1"/>
  <c r="P83" i="27"/>
  <c r="Q82" i="27" s="1"/>
  <c r="Q110" i="27" s="1"/>
  <c r="Q139" i="27" s="1"/>
  <c r="O110" i="27"/>
  <c r="O133" i="27" s="1"/>
  <c r="O145" i="27" s="1"/>
  <c r="P80" i="27"/>
  <c r="Q79" i="27" s="1"/>
  <c r="CF128" i="27"/>
  <c r="EW128" i="27"/>
  <c r="CP128" i="27"/>
  <c r="CU128" i="27"/>
  <c r="DP128" i="27"/>
  <c r="CO128" i="27"/>
  <c r="FA128" i="27"/>
  <c r="DZ128" i="27"/>
  <c r="DO128" i="27"/>
  <c r="CN128" i="27"/>
  <c r="EZ128" i="27"/>
  <c r="DY128" i="27"/>
  <c r="DN128" i="27"/>
  <c r="DC128" i="27"/>
  <c r="CB128" i="27"/>
  <c r="EN128" i="27"/>
  <c r="EC128" i="27"/>
  <c r="DR128" i="27"/>
  <c r="CQ128" i="27"/>
  <c r="DA128" i="27"/>
  <c r="DV128" i="27"/>
  <c r="EV128" i="27"/>
  <c r="DU128" i="27"/>
  <c r="CT128" i="27"/>
  <c r="EU128" i="27"/>
  <c r="DQ128" i="27"/>
  <c r="CS128" i="27"/>
  <c r="ET128" i="27"/>
  <c r="DH128" i="27"/>
  <c r="CW128" i="27"/>
  <c r="EX128" i="27"/>
  <c r="DL128" i="27"/>
  <c r="CK128" i="27"/>
  <c r="DF128" i="27"/>
  <c r="DK128" i="27"/>
  <c r="EF128" i="27"/>
  <c r="DE128" i="27"/>
  <c r="CD128" i="27"/>
  <c r="EP128" i="27"/>
  <c r="EE128" i="27"/>
  <c r="DD128" i="27"/>
  <c r="CC128" i="27"/>
  <c r="EO128" i="27"/>
  <c r="ED128" i="27"/>
  <c r="DS128" i="27"/>
  <c r="CR128" i="27"/>
  <c r="CG128" i="27"/>
  <c r="ES128" i="27"/>
  <c r="EH128" i="27"/>
  <c r="DG128" i="27"/>
  <c r="ER128" i="27"/>
  <c r="EA128" i="27"/>
  <c r="CJ128" i="27"/>
  <c r="CI128" i="27"/>
  <c r="CV128" i="27"/>
  <c r="DT128" i="27"/>
  <c r="FB128" i="27"/>
  <c r="EM128" i="27"/>
  <c r="EG128" i="27"/>
  <c r="EL128" i="27"/>
  <c r="CE128" i="27"/>
  <c r="EQ128" i="27"/>
  <c r="CZ128" i="27"/>
  <c r="EK128" i="27"/>
  <c r="DJ128" i="27"/>
  <c r="CY128" i="27"/>
  <c r="EB128" i="27"/>
  <c r="EJ128" i="27"/>
  <c r="DI128" i="27"/>
  <c r="CX128" i="27"/>
  <c r="CM128" i="27"/>
  <c r="EY128" i="27"/>
  <c r="DX128" i="27"/>
  <c r="DM128" i="27"/>
  <c r="DB128" i="27"/>
  <c r="CA128" i="27"/>
  <c r="CH128" i="27"/>
  <c r="EI128" i="27"/>
  <c r="CL128" i="27"/>
  <c r="DW128" i="27"/>
  <c r="G205" i="27"/>
  <c r="G216" i="27" s="1"/>
  <c r="E216" i="27"/>
  <c r="E208" i="27"/>
  <c r="G201" i="27"/>
  <c r="G199" i="27" s="1"/>
  <c r="G206" i="27"/>
  <c r="G217" i="27" s="1"/>
  <c r="H211" i="27"/>
  <c r="H212" i="27"/>
  <c r="H207" i="27"/>
  <c r="H218" i="27" s="1"/>
  <c r="H210" i="27"/>
  <c r="H202" i="27"/>
  <c r="H200" i="27"/>
  <c r="H198" i="27"/>
  <c r="H196" i="27"/>
  <c r="F208" i="27"/>
  <c r="G102" i="27"/>
  <c r="G100" i="27" s="1"/>
  <c r="H102" i="27" s="1"/>
  <c r="H100" i="27" s="1"/>
  <c r="E134" i="27"/>
  <c r="E149" i="27" s="1"/>
  <c r="F113" i="27"/>
  <c r="Q133" i="27"/>
  <c r="Q145" i="27" s="1"/>
  <c r="I197" i="27"/>
  <c r="I41" i="27"/>
  <c r="I38" i="27"/>
  <c r="J37" i="27"/>
  <c r="I39" i="27"/>
  <c r="O88" i="27"/>
  <c r="I124" i="27"/>
  <c r="I122" i="27" s="1"/>
  <c r="J124" i="27" s="1"/>
  <c r="J122" i="27" s="1"/>
  <c r="G215" i="27"/>
  <c r="G208" i="27"/>
  <c r="G213" i="27"/>
  <c r="G203" i="27"/>
  <c r="M44" i="29" l="1"/>
  <c r="M46" i="29" s="1"/>
  <c r="M47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239" i="29"/>
  <c r="O238" i="29"/>
  <c r="O240" i="29"/>
  <c r="O242" i="29"/>
  <c r="L218" i="29"/>
  <c r="K216" i="29"/>
  <c r="Q139" i="29"/>
  <c r="P56" i="29"/>
  <c r="P39" i="29"/>
  <c r="Q35" i="29"/>
  <c r="P38" i="29"/>
  <c r="P233" i="29"/>
  <c r="P192" i="29"/>
  <c r="P168" i="29"/>
  <c r="P149" i="29"/>
  <c r="P156" i="29" s="1"/>
  <c r="P163" i="29" s="1"/>
  <c r="P176" i="29" s="1"/>
  <c r="P235" i="29"/>
  <c r="P11" i="30" s="1"/>
  <c r="P167" i="29"/>
  <c r="P151" i="29"/>
  <c r="O42" i="29"/>
  <c r="N193" i="29"/>
  <c r="N194" i="29" s="1"/>
  <c r="G47" i="28"/>
  <c r="O117" i="27"/>
  <c r="O140" i="27" s="1"/>
  <c r="I50" i="28"/>
  <c r="H48" i="28"/>
  <c r="H49" i="28"/>
  <c r="H91" i="27"/>
  <c r="H89" i="27" s="1"/>
  <c r="I91" i="27" s="1"/>
  <c r="I89" i="27" s="1"/>
  <c r="O139" i="27"/>
  <c r="O142" i="27" s="1"/>
  <c r="Q83" i="27"/>
  <c r="R82" i="27" s="1"/>
  <c r="R83" i="27" s="1"/>
  <c r="S82" i="27" s="1"/>
  <c r="F65" i="27"/>
  <c r="F53" i="27"/>
  <c r="P117" i="27"/>
  <c r="P140" i="27" s="1"/>
  <c r="Q117" i="27"/>
  <c r="Q140" i="27" s="1"/>
  <c r="Q99" i="27"/>
  <c r="Q106" i="27" s="1"/>
  <c r="Q80" i="27"/>
  <c r="R79" i="27" s="1"/>
  <c r="F136" i="27"/>
  <c r="F147" i="27" s="1"/>
  <c r="F111" i="27"/>
  <c r="I211" i="27"/>
  <c r="I212" i="27"/>
  <c r="I210" i="27"/>
  <c r="I207" i="27"/>
  <c r="I218" i="27" s="1"/>
  <c r="I202" i="27"/>
  <c r="I200" i="27"/>
  <c r="I198" i="27"/>
  <c r="I196" i="27"/>
  <c r="Q142" i="27"/>
  <c r="I102" i="27"/>
  <c r="I100" i="27" s="1"/>
  <c r="Q75" i="27"/>
  <c r="Q88" i="27" s="1"/>
  <c r="J197" i="27"/>
  <c r="K37" i="27"/>
  <c r="J41" i="27"/>
  <c r="J39" i="27"/>
  <c r="J38" i="27"/>
  <c r="K124" i="27"/>
  <c r="K122" i="27" s="1"/>
  <c r="H215" i="27"/>
  <c r="H213" i="27"/>
  <c r="H203" i="27"/>
  <c r="H206" i="27"/>
  <c r="H217" i="27" s="1"/>
  <c r="H201" i="27"/>
  <c r="H199" i="27" s="1"/>
  <c r="H205" i="27"/>
  <c r="H216" i="27" s="1"/>
  <c r="M171" i="29" l="1"/>
  <c r="M218" i="29" s="1"/>
  <c r="N165" i="29"/>
  <c r="N169" i="29" s="1"/>
  <c r="O141" i="29"/>
  <c r="O150" i="29" s="1"/>
  <c r="O152" i="29" s="1"/>
  <c r="O153" i="29" s="1"/>
  <c r="N44" i="29"/>
  <c r="N46" i="29" s="1"/>
  <c r="N47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67" i="29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P198" i="29"/>
  <c r="P199" i="29" s="1"/>
  <c r="P215" i="29"/>
  <c r="P40" i="29"/>
  <c r="P241" i="29"/>
  <c r="P238" i="29"/>
  <c r="P240" i="29"/>
  <c r="P242" i="29"/>
  <c r="P239" i="29"/>
  <c r="O173" i="29"/>
  <c r="O174" i="29" s="1"/>
  <c r="O165" i="29"/>
  <c r="P142" i="27"/>
  <c r="J91" i="27"/>
  <c r="J89" i="27" s="1"/>
  <c r="H47" i="28"/>
  <c r="J50" i="28"/>
  <c r="I48" i="28"/>
  <c r="I49" i="28"/>
  <c r="R110" i="27"/>
  <c r="G55" i="27"/>
  <c r="F67" i="27"/>
  <c r="F44" i="27" s="1"/>
  <c r="E42" i="25" s="1"/>
  <c r="R80" i="27"/>
  <c r="S79" i="27" s="1"/>
  <c r="S80" i="27" s="1"/>
  <c r="T79" i="27" s="1"/>
  <c r="T99" i="27" s="1"/>
  <c r="R99" i="27"/>
  <c r="I205" i="27"/>
  <c r="I216" i="27" s="1"/>
  <c r="I206" i="27"/>
  <c r="I217" i="27" s="1"/>
  <c r="I201" i="27"/>
  <c r="I199" i="27" s="1"/>
  <c r="L124" i="27"/>
  <c r="L122" i="27" s="1"/>
  <c r="M124" i="27" s="1"/>
  <c r="M122" i="27" s="1"/>
  <c r="R75" i="27"/>
  <c r="J102" i="27"/>
  <c r="J100" i="27" s="1"/>
  <c r="K102" i="27" s="1"/>
  <c r="K100" i="27" s="1"/>
  <c r="H208" i="27"/>
  <c r="S110" i="27"/>
  <c r="S117" i="27" s="1"/>
  <c r="S140" i="27" s="1"/>
  <c r="K197" i="27"/>
  <c r="L37" i="27"/>
  <c r="K39" i="27"/>
  <c r="K41" i="27"/>
  <c r="K38" i="27"/>
  <c r="S83" i="27"/>
  <c r="T82" i="27" s="1"/>
  <c r="T83" i="27" s="1"/>
  <c r="U82" i="27" s="1"/>
  <c r="R139" i="27"/>
  <c r="R133" i="27"/>
  <c r="R145" i="27" s="1"/>
  <c r="R117" i="27"/>
  <c r="R140" i="27" s="1"/>
  <c r="K91" i="27"/>
  <c r="K89" i="27" s="1"/>
  <c r="J212" i="27"/>
  <c r="J210" i="27"/>
  <c r="J207" i="27"/>
  <c r="J218" i="27" s="1"/>
  <c r="J211" i="27"/>
  <c r="J202" i="27"/>
  <c r="J200" i="27"/>
  <c r="J196" i="27"/>
  <c r="J198" i="27"/>
  <c r="I213" i="27"/>
  <c r="I215" i="27"/>
  <c r="I203" i="27"/>
  <c r="F134" i="27"/>
  <c r="F149" i="27" s="1"/>
  <c r="G113" i="27"/>
  <c r="N171" i="29" l="1"/>
  <c r="N216" i="29" s="1"/>
  <c r="M216" i="29"/>
  <c r="O44" i="29"/>
  <c r="O46" i="29" s="1"/>
  <c r="O47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67" i="29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Q198" i="29"/>
  <c r="Q199" i="29" s="1"/>
  <c r="Q215" i="29"/>
  <c r="Q242" i="29"/>
  <c r="Q240" i="29"/>
  <c r="Q238" i="29"/>
  <c r="Q239" i="29"/>
  <c r="Q241" i="29"/>
  <c r="I47" i="28"/>
  <c r="I208" i="27"/>
  <c r="K50" i="28"/>
  <c r="J49" i="28"/>
  <c r="J48" i="28"/>
  <c r="G65" i="27"/>
  <c r="G53" i="27"/>
  <c r="S99" i="27"/>
  <c r="T106" i="27" s="1"/>
  <c r="T80" i="27"/>
  <c r="U79" i="27" s="1"/>
  <c r="R106" i="27"/>
  <c r="U110" i="27"/>
  <c r="U83" i="27"/>
  <c r="V82" i="27" s="1"/>
  <c r="J215" i="27"/>
  <c r="J213" i="27"/>
  <c r="J203" i="27"/>
  <c r="J205" i="27"/>
  <c r="J216" i="27" s="1"/>
  <c r="J201" i="27"/>
  <c r="J199" i="27" s="1"/>
  <c r="J206" i="27"/>
  <c r="J217" i="27" s="1"/>
  <c r="G136" i="27"/>
  <c r="G147" i="27" s="1"/>
  <c r="G111" i="27"/>
  <c r="R142" i="27"/>
  <c r="K212" i="27"/>
  <c r="K211" i="27"/>
  <c r="K207" i="27"/>
  <c r="K218" i="27" s="1"/>
  <c r="K210" i="27"/>
  <c r="K202" i="27"/>
  <c r="K200" i="27"/>
  <c r="K198" i="27"/>
  <c r="K196" i="27"/>
  <c r="L197" i="27"/>
  <c r="L41" i="27"/>
  <c r="L39" i="27"/>
  <c r="L38" i="27"/>
  <c r="M37" i="27"/>
  <c r="T110" i="27"/>
  <c r="L102" i="27"/>
  <c r="L100" i="27" s="1"/>
  <c r="N124" i="27"/>
  <c r="N122" i="27" s="1"/>
  <c r="R88" i="27"/>
  <c r="L91" i="27"/>
  <c r="L89" i="27" s="1"/>
  <c r="S75" i="27"/>
  <c r="S139" i="27"/>
  <c r="S133" i="27"/>
  <c r="S145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67" i="29"/>
  <c r="S151" i="29"/>
  <c r="R42" i="29"/>
  <c r="T139" i="29"/>
  <c r="S56" i="29"/>
  <c r="S38" i="29"/>
  <c r="S39" i="29"/>
  <c r="T35" i="29"/>
  <c r="Q164" i="29"/>
  <c r="Q142" i="29"/>
  <c r="Q143" i="29" s="1"/>
  <c r="Q193" i="29" s="1"/>
  <c r="Q194" i="29" s="1"/>
  <c r="P44" i="29"/>
  <c r="P46" i="29" s="1"/>
  <c r="P47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242" i="29"/>
  <c r="R239" i="29"/>
  <c r="R241" i="29"/>
  <c r="R238" i="29"/>
  <c r="J47" i="28"/>
  <c r="L50" i="28"/>
  <c r="K49" i="28"/>
  <c r="K48" i="28"/>
  <c r="S106" i="27"/>
  <c r="G67" i="27"/>
  <c r="G44" i="27" s="1"/>
  <c r="F42" i="25" s="1"/>
  <c r="H55" i="27"/>
  <c r="U80" i="27"/>
  <c r="V79" i="27" s="1"/>
  <c r="U99" i="27"/>
  <c r="L211" i="27"/>
  <c r="L212" i="27"/>
  <c r="L210" i="27"/>
  <c r="L207" i="27"/>
  <c r="L218" i="27" s="1"/>
  <c r="L202" i="27"/>
  <c r="L200" i="27"/>
  <c r="L198" i="27"/>
  <c r="L196" i="27"/>
  <c r="M91" i="27"/>
  <c r="M89" i="27" s="1"/>
  <c r="J208" i="27"/>
  <c r="M102" i="27"/>
  <c r="M100" i="27" s="1"/>
  <c r="N102" i="27" s="1"/>
  <c r="N100" i="27" s="1"/>
  <c r="O102" i="27" s="1"/>
  <c r="O100" i="27" s="1"/>
  <c r="K215" i="27"/>
  <c r="K213" i="27"/>
  <c r="K203" i="27"/>
  <c r="U133" i="27"/>
  <c r="U145" i="27" s="1"/>
  <c r="U139" i="27"/>
  <c r="S88" i="27"/>
  <c r="T139" i="27"/>
  <c r="T133" i="27"/>
  <c r="T145" i="27" s="1"/>
  <c r="U117" i="27"/>
  <c r="U140" i="27" s="1"/>
  <c r="T117" i="27"/>
  <c r="T140" i="27" s="1"/>
  <c r="K205" i="27"/>
  <c r="K216" i="27" s="1"/>
  <c r="O124" i="27"/>
  <c r="O122" i="27" s="1"/>
  <c r="P124" i="27" s="1"/>
  <c r="P122" i="27" s="1"/>
  <c r="Q124" i="27" s="1"/>
  <c r="Q122" i="27" s="1"/>
  <c r="R124" i="27" s="1"/>
  <c r="R122" i="27" s="1"/>
  <c r="S124" i="27" s="1"/>
  <c r="S122" i="27" s="1"/>
  <c r="T124" i="27" s="1"/>
  <c r="T122" i="27" s="1"/>
  <c r="U124" i="27" s="1"/>
  <c r="U122" i="27" s="1"/>
  <c r="V124" i="27" s="1"/>
  <c r="V122" i="27" s="1"/>
  <c r="W124" i="27" s="1"/>
  <c r="W122" i="27" s="1"/>
  <c r="X124" i="27" s="1"/>
  <c r="X122" i="27" s="1"/>
  <c r="Y124" i="27" s="1"/>
  <c r="Y122" i="27" s="1"/>
  <c r="Z124" i="27" s="1"/>
  <c r="Z122" i="27" s="1"/>
  <c r="AA124" i="27" s="1"/>
  <c r="AA122" i="27" s="1"/>
  <c r="AB124" i="27" s="1"/>
  <c r="AB122" i="27" s="1"/>
  <c r="AC124" i="27" s="1"/>
  <c r="AC122" i="27" s="1"/>
  <c r="AD124" i="27" s="1"/>
  <c r="AD122" i="27" s="1"/>
  <c r="AE124" i="27" s="1"/>
  <c r="AE122" i="27" s="1"/>
  <c r="AF124" i="27" s="1"/>
  <c r="AF122" i="27" s="1"/>
  <c r="AG124" i="27" s="1"/>
  <c r="AG122" i="27" s="1"/>
  <c r="AH124" i="27" s="1"/>
  <c r="AH122" i="27" s="1"/>
  <c r="AI124" i="27" s="1"/>
  <c r="AI122" i="27" s="1"/>
  <c r="AJ124" i="27" s="1"/>
  <c r="AJ122" i="27" s="1"/>
  <c r="AK124" i="27" s="1"/>
  <c r="AK122" i="27" s="1"/>
  <c r="AL124" i="27" s="1"/>
  <c r="AL122" i="27" s="1"/>
  <c r="AM124" i="27" s="1"/>
  <c r="AM122" i="27" s="1"/>
  <c r="AN124" i="27" s="1"/>
  <c r="M197" i="27"/>
  <c r="M38" i="27"/>
  <c r="M39" i="27"/>
  <c r="N37" i="27"/>
  <c r="M41" i="27"/>
  <c r="S142" i="27"/>
  <c r="G134" i="27"/>
  <c r="G149" i="27" s="1"/>
  <c r="H113" i="27"/>
  <c r="K201" i="27"/>
  <c r="K199" i="27" s="1"/>
  <c r="K206" i="27"/>
  <c r="K217" i="27" s="1"/>
  <c r="V110" i="27"/>
  <c r="V117" i="27" s="1"/>
  <c r="V140" i="27" s="1"/>
  <c r="V83" i="27"/>
  <c r="W82" i="27" s="1"/>
  <c r="Q46" i="29" l="1"/>
  <c r="Q47" i="29" s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239" i="29"/>
  <c r="S242" i="29"/>
  <c r="S238" i="29"/>
  <c r="S240" i="29"/>
  <c r="U139" i="29"/>
  <c r="T56" i="29"/>
  <c r="U35" i="29"/>
  <c r="T38" i="29"/>
  <c r="T39" i="29"/>
  <c r="T233" i="29"/>
  <c r="T192" i="29"/>
  <c r="T168" i="29"/>
  <c r="T149" i="29"/>
  <c r="T156" i="29" s="1"/>
  <c r="T163" i="29" s="1"/>
  <c r="T176" i="29" s="1"/>
  <c r="T235" i="29"/>
  <c r="T11" i="30" s="1"/>
  <c r="T167" i="29"/>
  <c r="T151" i="29"/>
  <c r="S42" i="29"/>
  <c r="K47" i="28"/>
  <c r="M50" i="28"/>
  <c r="L48" i="28"/>
  <c r="L49" i="28"/>
  <c r="H65" i="27"/>
  <c r="H53" i="27"/>
  <c r="U106" i="27"/>
  <c r="V99" i="27"/>
  <c r="V106" i="27" s="1"/>
  <c r="V80" i="27"/>
  <c r="W79" i="27" s="1"/>
  <c r="W80" i="27" s="1"/>
  <c r="X79" i="27" s="1"/>
  <c r="X99" i="27" s="1"/>
  <c r="P102" i="27"/>
  <c r="P100" i="27" s="1"/>
  <c r="Q102" i="27" s="1"/>
  <c r="Q100" i="27" s="1"/>
  <c r="R102" i="27" s="1"/>
  <c r="R100" i="27" s="1"/>
  <c r="L205" i="27"/>
  <c r="L216" i="27" s="1"/>
  <c r="AN126" i="27"/>
  <c r="AN122" i="27" s="1"/>
  <c r="AO124" i="27" s="1"/>
  <c r="AO122" i="27" s="1"/>
  <c r="AP124" i="27" s="1"/>
  <c r="AP122" i="27" s="1"/>
  <c r="AQ124" i="27" s="1"/>
  <c r="AQ122" i="27" s="1"/>
  <c r="AR124" i="27" s="1"/>
  <c r="AR122" i="27" s="1"/>
  <c r="AS124" i="27" s="1"/>
  <c r="AS122" i="27" s="1"/>
  <c r="AT124" i="27" s="1"/>
  <c r="AT122" i="27" s="1"/>
  <c r="AU124" i="27" s="1"/>
  <c r="AU122" i="27" s="1"/>
  <c r="AV124" i="27" s="1"/>
  <c r="AV122" i="27" s="1"/>
  <c r="AW124" i="27" s="1"/>
  <c r="AW122" i="27" s="1"/>
  <c r="AX124" i="27" s="1"/>
  <c r="AX122" i="27" s="1"/>
  <c r="AY124" i="27" s="1"/>
  <c r="AY122" i="27" s="1"/>
  <c r="AZ124" i="27" s="1"/>
  <c r="AZ122" i="27" s="1"/>
  <c r="BA124" i="27" s="1"/>
  <c r="BA122" i="27" s="1"/>
  <c r="BB124" i="27" s="1"/>
  <c r="BB122" i="27" s="1"/>
  <c r="BC124" i="27" s="1"/>
  <c r="BC122" i="27" s="1"/>
  <c r="BD124" i="27" s="1"/>
  <c r="BD122" i="27" s="1"/>
  <c r="BE124" i="27" s="1"/>
  <c r="BE122" i="27" s="1"/>
  <c r="BF124" i="27" s="1"/>
  <c r="BF122" i="27" s="1"/>
  <c r="BG124" i="27" s="1"/>
  <c r="BG122" i="27" s="1"/>
  <c r="BH124" i="27" s="1"/>
  <c r="BH122" i="27" s="1"/>
  <c r="BI124" i="27" s="1"/>
  <c r="BI122" i="27" s="1"/>
  <c r="BJ124" i="27" s="1"/>
  <c r="BJ122" i="27" s="1"/>
  <c r="BK124" i="27" s="1"/>
  <c r="BK122" i="27" s="1"/>
  <c r="BL124" i="27" s="1"/>
  <c r="BL122" i="27" s="1"/>
  <c r="BM124" i="27" s="1"/>
  <c r="BM122" i="27" s="1"/>
  <c r="BN124" i="27" s="1"/>
  <c r="BN122" i="27" s="1"/>
  <c r="BO124" i="27" s="1"/>
  <c r="BO122" i="27" s="1"/>
  <c r="BP124" i="27" s="1"/>
  <c r="BP122" i="27" s="1"/>
  <c r="BQ124" i="27" s="1"/>
  <c r="BQ122" i="27" s="1"/>
  <c r="BR124" i="27" s="1"/>
  <c r="BR122" i="27" s="1"/>
  <c r="BS124" i="27" s="1"/>
  <c r="BS122" i="27" s="1"/>
  <c r="BT124" i="27" s="1"/>
  <c r="BT122" i="27" s="1"/>
  <c r="BU124" i="27" s="1"/>
  <c r="BU122" i="27" s="1"/>
  <c r="BV124" i="27" s="1"/>
  <c r="BV122" i="27" s="1"/>
  <c r="BW124" i="27" s="1"/>
  <c r="BW122" i="27" s="1"/>
  <c r="BX124" i="27" s="1"/>
  <c r="BX122" i="27" s="1"/>
  <c r="BY124" i="27" s="1"/>
  <c r="BY122" i="27" s="1"/>
  <c r="BZ124" i="27" s="1"/>
  <c r="BZ122" i="27" s="1"/>
  <c r="CA124" i="27" s="1"/>
  <c r="V139" i="27"/>
  <c r="V142" i="27" s="1"/>
  <c r="V133" i="27"/>
  <c r="V145" i="27" s="1"/>
  <c r="H136" i="27"/>
  <c r="H147" i="27" s="1"/>
  <c r="H111" i="27"/>
  <c r="T142" i="27"/>
  <c r="L215" i="27"/>
  <c r="L213" i="27"/>
  <c r="L203" i="27"/>
  <c r="N197" i="27"/>
  <c r="O37" i="27"/>
  <c r="N41" i="27"/>
  <c r="N39" i="27"/>
  <c r="N38" i="27"/>
  <c r="M211" i="27"/>
  <c r="M210" i="27"/>
  <c r="M207" i="27"/>
  <c r="M218" i="27" s="1"/>
  <c r="M212" i="27"/>
  <c r="M202" i="27"/>
  <c r="M200" i="27"/>
  <c r="M198" i="27"/>
  <c r="M196" i="27"/>
  <c r="L206" i="27"/>
  <c r="L217" i="27" s="1"/>
  <c r="K208" i="27"/>
  <c r="U142" i="27"/>
  <c r="W110" i="27"/>
  <c r="W83" i="27"/>
  <c r="X82" i="27" s="1"/>
  <c r="L201" i="27"/>
  <c r="L199" i="27" s="1"/>
  <c r="R165" i="29" l="1"/>
  <c r="R169" i="29" s="1"/>
  <c r="T40" i="29"/>
  <c r="U166" i="29" s="1"/>
  <c r="U235" i="29"/>
  <c r="U11" i="30" s="1"/>
  <c r="U167" i="29"/>
  <c r="U151" i="29"/>
  <c r="T42" i="29"/>
  <c r="T239" i="29"/>
  <c r="T241" i="29"/>
  <c r="T238" i="29"/>
  <c r="T240" i="29"/>
  <c r="T242" i="29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R47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T166" i="29"/>
  <c r="T140" i="29"/>
  <c r="S41" i="29"/>
  <c r="S43" i="29"/>
  <c r="L47" i="28"/>
  <c r="N50" i="28"/>
  <c r="M48" i="28"/>
  <c r="M49" i="28"/>
  <c r="H67" i="27"/>
  <c r="H44" i="27" s="1"/>
  <c r="G42" i="25" s="1"/>
  <c r="I55" i="27"/>
  <c r="S102" i="27"/>
  <c r="S100" i="27" s="1"/>
  <c r="T102" i="27" s="1"/>
  <c r="T100" i="27" s="1"/>
  <c r="L208" i="27"/>
  <c r="W99" i="27"/>
  <c r="W106" i="27" s="1"/>
  <c r="X80" i="27"/>
  <c r="Y79" i="27" s="1"/>
  <c r="Y99" i="27" s="1"/>
  <c r="CA126" i="27"/>
  <c r="CA122" i="27" s="1"/>
  <c r="CB124" i="27" s="1"/>
  <c r="CB122" i="27" s="1"/>
  <c r="CC124" i="27" s="1"/>
  <c r="CC122" i="27" s="1"/>
  <c r="CD124" i="27" s="1"/>
  <c r="CD122" i="27" s="1"/>
  <c r="CE124" i="27" s="1"/>
  <c r="CE122" i="27" s="1"/>
  <c r="CF124" i="27" s="1"/>
  <c r="CF122" i="27" s="1"/>
  <c r="CG124" i="27" s="1"/>
  <c r="CG122" i="27" s="1"/>
  <c r="CH124" i="27" s="1"/>
  <c r="CH122" i="27" s="1"/>
  <c r="CI124" i="27" s="1"/>
  <c r="CI122" i="27" s="1"/>
  <c r="CJ124" i="27" s="1"/>
  <c r="CJ122" i="27" s="1"/>
  <c r="CK124" i="27" s="1"/>
  <c r="CK122" i="27" s="1"/>
  <c r="CL124" i="27" s="1"/>
  <c r="CL122" i="27" s="1"/>
  <c r="CM124" i="27" s="1"/>
  <c r="CM122" i="27" s="1"/>
  <c r="CN124" i="27" s="1"/>
  <c r="CN122" i="27" s="1"/>
  <c r="CO124" i="27" s="1"/>
  <c r="CO122" i="27" s="1"/>
  <c r="CP124" i="27" s="1"/>
  <c r="CP122" i="27" s="1"/>
  <c r="CQ124" i="27" s="1"/>
  <c r="CQ122" i="27" s="1"/>
  <c r="CR124" i="27" s="1"/>
  <c r="CR122" i="27" s="1"/>
  <c r="CS124" i="27" s="1"/>
  <c r="CS122" i="27" s="1"/>
  <c r="CT124" i="27" s="1"/>
  <c r="CT122" i="27" s="1"/>
  <c r="CU124" i="27" s="1"/>
  <c r="CU122" i="27" s="1"/>
  <c r="CV124" i="27" s="1"/>
  <c r="CV122" i="27" s="1"/>
  <c r="CW124" i="27" s="1"/>
  <c r="CW122" i="27" s="1"/>
  <c r="CX124" i="27" s="1"/>
  <c r="CX122" i="27" s="1"/>
  <c r="CY124" i="27" s="1"/>
  <c r="CY122" i="27" s="1"/>
  <c r="CZ124" i="27" s="1"/>
  <c r="CZ122" i="27" s="1"/>
  <c r="DA124" i="27" s="1"/>
  <c r="DA122" i="27" s="1"/>
  <c r="DB124" i="27" s="1"/>
  <c r="DB122" i="27" s="1"/>
  <c r="DC124" i="27" s="1"/>
  <c r="DC122" i="27" s="1"/>
  <c r="DD124" i="27" s="1"/>
  <c r="DD122" i="27" s="1"/>
  <c r="DE124" i="27" s="1"/>
  <c r="DE122" i="27" s="1"/>
  <c r="DF124" i="27" s="1"/>
  <c r="DF122" i="27" s="1"/>
  <c r="DG124" i="27" s="1"/>
  <c r="DG122" i="27" s="1"/>
  <c r="DH124" i="27" s="1"/>
  <c r="DH122" i="27" s="1"/>
  <c r="DI124" i="27" s="1"/>
  <c r="DI122" i="27" s="1"/>
  <c r="DJ124" i="27" s="1"/>
  <c r="DJ122" i="27" s="1"/>
  <c r="DK124" i="27" s="1"/>
  <c r="DK122" i="27" s="1"/>
  <c r="DL124" i="27" s="1"/>
  <c r="DL122" i="27" s="1"/>
  <c r="DM124" i="27" s="1"/>
  <c r="DM122" i="27" s="1"/>
  <c r="DN124" i="27" s="1"/>
  <c r="DN122" i="27" s="1"/>
  <c r="DO124" i="27" s="1"/>
  <c r="DO122" i="27" s="1"/>
  <c r="DP124" i="27" s="1"/>
  <c r="DP122" i="27" s="1"/>
  <c r="DQ124" i="27" s="1"/>
  <c r="DQ122" i="27" s="1"/>
  <c r="DR124" i="27" s="1"/>
  <c r="DR122" i="27" s="1"/>
  <c r="DS124" i="27" s="1"/>
  <c r="DS122" i="27" s="1"/>
  <c r="DT124" i="27" s="1"/>
  <c r="DT122" i="27" s="1"/>
  <c r="DU124" i="27" s="1"/>
  <c r="DU122" i="27" s="1"/>
  <c r="DV124" i="27" s="1"/>
  <c r="DV122" i="27" s="1"/>
  <c r="DW124" i="27" s="1"/>
  <c r="DW122" i="27" s="1"/>
  <c r="DX124" i="27" s="1"/>
  <c r="DX122" i="27" s="1"/>
  <c r="DY124" i="27" s="1"/>
  <c r="DY122" i="27" s="1"/>
  <c r="DZ124" i="27" s="1"/>
  <c r="DZ122" i="27" s="1"/>
  <c r="EA124" i="27" s="1"/>
  <c r="EA122" i="27" s="1"/>
  <c r="EB124" i="27" s="1"/>
  <c r="EB122" i="27" s="1"/>
  <c r="EC124" i="27" s="1"/>
  <c r="EC122" i="27" s="1"/>
  <c r="ED124" i="27" s="1"/>
  <c r="ED122" i="27" s="1"/>
  <c r="EE124" i="27" s="1"/>
  <c r="EE122" i="27" s="1"/>
  <c r="EF124" i="27" s="1"/>
  <c r="EF122" i="27" s="1"/>
  <c r="EG124" i="27" s="1"/>
  <c r="EG122" i="27" s="1"/>
  <c r="EH124" i="27" s="1"/>
  <c r="EH122" i="27" s="1"/>
  <c r="EI124" i="27" s="1"/>
  <c r="EI122" i="27" s="1"/>
  <c r="EJ124" i="27" s="1"/>
  <c r="EJ122" i="27" s="1"/>
  <c r="EK124" i="27" s="1"/>
  <c r="EK122" i="27" s="1"/>
  <c r="EL124" i="27" s="1"/>
  <c r="EL122" i="27" s="1"/>
  <c r="EM124" i="27" s="1"/>
  <c r="EM122" i="27" s="1"/>
  <c r="EN124" i="27" s="1"/>
  <c r="EN122" i="27" s="1"/>
  <c r="EO124" i="27" s="1"/>
  <c r="EO122" i="27" s="1"/>
  <c r="EP124" i="27" s="1"/>
  <c r="EP122" i="27" s="1"/>
  <c r="EQ124" i="27" s="1"/>
  <c r="EQ122" i="27" s="1"/>
  <c r="ER124" i="27" s="1"/>
  <c r="ER122" i="27" s="1"/>
  <c r="ES124" i="27" s="1"/>
  <c r="ES122" i="27" s="1"/>
  <c r="ET124" i="27" s="1"/>
  <c r="ET122" i="27" s="1"/>
  <c r="EU124" i="27" s="1"/>
  <c r="EU122" i="27" s="1"/>
  <c r="EV124" i="27" s="1"/>
  <c r="EV122" i="27" s="1"/>
  <c r="EW124" i="27" s="1"/>
  <c r="EW122" i="27" s="1"/>
  <c r="EX124" i="27" s="1"/>
  <c r="EX122" i="27" s="1"/>
  <c r="EY124" i="27" s="1"/>
  <c r="EY122" i="27" s="1"/>
  <c r="EZ124" i="27" s="1"/>
  <c r="EZ122" i="27" s="1"/>
  <c r="FA124" i="27" s="1"/>
  <c r="FA122" i="27" s="1"/>
  <c r="FB124" i="27" s="1"/>
  <c r="FB122" i="27" s="1"/>
  <c r="M213" i="27"/>
  <c r="M215" i="27"/>
  <c r="M203" i="27"/>
  <c r="M201" i="27"/>
  <c r="M199" i="27" s="1"/>
  <c r="M206" i="27"/>
  <c r="M217" i="27" s="1"/>
  <c r="M205" i="27"/>
  <c r="M216" i="27" s="1"/>
  <c r="N212" i="27"/>
  <c r="N210" i="27"/>
  <c r="N207" i="27"/>
  <c r="N218" i="27" s="1"/>
  <c r="N211" i="27"/>
  <c r="N202" i="27"/>
  <c r="N200" i="27"/>
  <c r="N196" i="27"/>
  <c r="N198" i="27"/>
  <c r="H134" i="27"/>
  <c r="H149" i="27" s="1"/>
  <c r="I113" i="27"/>
  <c r="X110" i="27"/>
  <c r="X117" i="27" s="1"/>
  <c r="X140" i="27" s="1"/>
  <c r="X83" i="27"/>
  <c r="Y82" i="27" s="1"/>
  <c r="O197" i="27"/>
  <c r="P37" i="27"/>
  <c r="O39" i="27"/>
  <c r="O38" i="27"/>
  <c r="O41" i="27"/>
  <c r="W139" i="27"/>
  <c r="W142" i="27" s="1"/>
  <c r="W133" i="27"/>
  <c r="W145" i="27" s="1"/>
  <c r="W117" i="27"/>
  <c r="W140" i="27" s="1"/>
  <c r="R171" i="29" l="1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S47" i="29" s="1"/>
  <c r="U40" i="29"/>
  <c r="Q216" i="29"/>
  <c r="U198" i="29"/>
  <c r="U199" i="29" s="1"/>
  <c r="U215" i="29"/>
  <c r="W139" i="29"/>
  <c r="V56" i="29"/>
  <c r="V39" i="29"/>
  <c r="V38" i="29"/>
  <c r="W35" i="29"/>
  <c r="T234" i="29"/>
  <c r="T10" i="30" s="1"/>
  <c r="T141" i="29"/>
  <c r="T150" i="29" s="1"/>
  <c r="T152" i="29" s="1"/>
  <c r="T153" i="29" s="1"/>
  <c r="U242" i="29"/>
  <c r="U240" i="29"/>
  <c r="U238" i="29"/>
  <c r="U241" i="29"/>
  <c r="U239" i="29"/>
  <c r="V235" i="29"/>
  <c r="V11" i="30" s="1"/>
  <c r="V167" i="29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3" i="27"/>
  <c r="I65" i="27"/>
  <c r="Y106" i="27"/>
  <c r="U102" i="27"/>
  <c r="U100" i="27" s="1"/>
  <c r="V102" i="27" s="1"/>
  <c r="V100" i="27" s="1"/>
  <c r="W102" i="27" s="1"/>
  <c r="W100" i="27" s="1"/>
  <c r="X102" i="27" s="1"/>
  <c r="X100" i="27" s="1"/>
  <c r="X106" i="27"/>
  <c r="Y80" i="27"/>
  <c r="Z79" i="27" s="1"/>
  <c r="O212" i="27"/>
  <c r="O211" i="27"/>
  <c r="O210" i="27"/>
  <c r="O207" i="27"/>
  <c r="O218" i="27" s="1"/>
  <c r="O202" i="27"/>
  <c r="O200" i="27"/>
  <c r="O198" i="27"/>
  <c r="O196" i="27"/>
  <c r="X139" i="27"/>
  <c r="X142" i="27" s="1"/>
  <c r="X133" i="27"/>
  <c r="X145" i="27" s="1"/>
  <c r="I136" i="27"/>
  <c r="I147" i="27" s="1"/>
  <c r="I111" i="27"/>
  <c r="P174" i="27"/>
  <c r="P197" i="27"/>
  <c r="P41" i="27"/>
  <c r="P39" i="27"/>
  <c r="P38" i="27"/>
  <c r="Q37" i="27"/>
  <c r="Y110" i="27"/>
  <c r="Y83" i="27"/>
  <c r="Z82" i="27" s="1"/>
  <c r="N215" i="27"/>
  <c r="N213" i="27"/>
  <c r="N203" i="27"/>
  <c r="N206" i="27"/>
  <c r="N217" i="27" s="1"/>
  <c r="N205" i="27"/>
  <c r="N216" i="27" s="1"/>
  <c r="N201" i="27"/>
  <c r="N199" i="27" s="1"/>
  <c r="M208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T47" i="29" s="1"/>
  <c r="V215" i="29"/>
  <c r="V198" i="29"/>
  <c r="V199" i="29" s="1"/>
  <c r="T165" i="29"/>
  <c r="T173" i="29"/>
  <c r="T174" i="29" s="1"/>
  <c r="X139" i="29"/>
  <c r="W56" i="29"/>
  <c r="W39" i="29"/>
  <c r="W38" i="29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67" i="29"/>
  <c r="W151" i="29"/>
  <c r="V42" i="29"/>
  <c r="S171" i="29"/>
  <c r="S216" i="29" s="1"/>
  <c r="S169" i="29"/>
  <c r="V238" i="29"/>
  <c r="V240" i="29"/>
  <c r="V242" i="29"/>
  <c r="V241" i="29"/>
  <c r="V239" i="29"/>
  <c r="V40" i="29"/>
  <c r="N47" i="28"/>
  <c r="P50" i="28"/>
  <c r="O49" i="28"/>
  <c r="O48" i="28"/>
  <c r="Y102" i="27"/>
  <c r="Y100" i="27" s="1"/>
  <c r="I67" i="27"/>
  <c r="I44" i="27" s="1"/>
  <c r="H42" i="25" s="1"/>
  <c r="J55" i="27"/>
  <c r="N208" i="27"/>
  <c r="Z80" i="27"/>
  <c r="AA79" i="27" s="1"/>
  <c r="Z99" i="27"/>
  <c r="O215" i="27"/>
  <c r="O213" i="27"/>
  <c r="O203" i="27"/>
  <c r="O205" i="27"/>
  <c r="O216" i="27" s="1"/>
  <c r="O206" i="27"/>
  <c r="O217" i="27" s="1"/>
  <c r="O201" i="27"/>
  <c r="O199" i="27" s="1"/>
  <c r="P182" i="27"/>
  <c r="Y139" i="27"/>
  <c r="Y142" i="27" s="1"/>
  <c r="Y133" i="27"/>
  <c r="Y145" i="27" s="1"/>
  <c r="Y117" i="27"/>
  <c r="Y140" i="27" s="1"/>
  <c r="Q197" i="27"/>
  <c r="Q41" i="27"/>
  <c r="Q39" i="27"/>
  <c r="R37" i="27"/>
  <c r="Q38" i="27"/>
  <c r="Z110" i="27"/>
  <c r="Z83" i="27"/>
  <c r="AA82" i="27" s="1"/>
  <c r="P211" i="27"/>
  <c r="P212" i="27"/>
  <c r="P207" i="27"/>
  <c r="P218" i="27" s="1"/>
  <c r="P210" i="27"/>
  <c r="P202" i="27"/>
  <c r="P200" i="27"/>
  <c r="P198" i="27"/>
  <c r="P196" i="27"/>
  <c r="I134" i="27"/>
  <c r="I149" i="27" s="1"/>
  <c r="J113" i="27"/>
  <c r="U165" i="29" l="1"/>
  <c r="U171" i="29" s="1"/>
  <c r="U216" i="29" s="1"/>
  <c r="V164" i="29"/>
  <c r="V142" i="29"/>
  <c r="V143" i="29" s="1"/>
  <c r="V193" i="29" s="1"/>
  <c r="V194" i="29" s="1"/>
  <c r="U44" i="29"/>
  <c r="U46" i="29" s="1"/>
  <c r="U47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35" i="29"/>
  <c r="X233" i="29"/>
  <c r="X192" i="29"/>
  <c r="X168" i="29"/>
  <c r="X149" i="29"/>
  <c r="X156" i="29" s="1"/>
  <c r="X163" i="29" s="1"/>
  <c r="X176" i="29" s="1"/>
  <c r="X235" i="29"/>
  <c r="X11" i="30" s="1"/>
  <c r="X167" i="29"/>
  <c r="X151" i="29"/>
  <c r="W42" i="29"/>
  <c r="W166" i="29"/>
  <c r="W140" i="29"/>
  <c r="V41" i="29"/>
  <c r="V43" i="29"/>
  <c r="W241" i="29"/>
  <c r="W239" i="29"/>
  <c r="W240" i="29"/>
  <c r="W242" i="29"/>
  <c r="W238" i="29"/>
  <c r="O47" i="28"/>
  <c r="Q50" i="28"/>
  <c r="P48" i="28"/>
  <c r="P49" i="28"/>
  <c r="J65" i="27"/>
  <c r="J53" i="27"/>
  <c r="Z106" i="27"/>
  <c r="Z102" i="27"/>
  <c r="Z100" i="27" s="1"/>
  <c r="AA80" i="27"/>
  <c r="AB79" i="27" s="1"/>
  <c r="AA99" i="27"/>
  <c r="O208" i="27"/>
  <c r="P215" i="27"/>
  <c r="P213" i="27"/>
  <c r="P203" i="27"/>
  <c r="P206" i="27"/>
  <c r="P217" i="27" s="1"/>
  <c r="P201" i="27"/>
  <c r="P199" i="27" s="1"/>
  <c r="P205" i="27"/>
  <c r="P216" i="27" s="1"/>
  <c r="AA110" i="27"/>
  <c r="AA83" i="27"/>
  <c r="AB82" i="27" s="1"/>
  <c r="J136" i="27"/>
  <c r="J147" i="27" s="1"/>
  <c r="J111" i="27"/>
  <c r="R197" i="27"/>
  <c r="S37" i="27"/>
  <c r="R41" i="27"/>
  <c r="R39" i="27"/>
  <c r="R38" i="27"/>
  <c r="Q211" i="27"/>
  <c r="Q212" i="27"/>
  <c r="Q210" i="27"/>
  <c r="Q207" i="27"/>
  <c r="Q218" i="27" s="1"/>
  <c r="Q202" i="27"/>
  <c r="Q200" i="27"/>
  <c r="Q198" i="27"/>
  <c r="Q196" i="27"/>
  <c r="Z139" i="27"/>
  <c r="Z142" i="27" s="1"/>
  <c r="Z133" i="27"/>
  <c r="Z145" i="27" s="1"/>
  <c r="Z117" i="27"/>
  <c r="Z140" i="27" s="1"/>
  <c r="U169" i="29" l="1"/>
  <c r="T218" i="29"/>
  <c r="U218" i="29"/>
  <c r="X40" i="29"/>
  <c r="X41" i="29" s="1"/>
  <c r="Z139" i="29"/>
  <c r="Y56" i="29"/>
  <c r="Y39" i="29"/>
  <c r="Z35" i="29"/>
  <c r="Y38" i="29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V47" i="29" s="1"/>
  <c r="Y235" i="29"/>
  <c r="Y11" i="30" s="1"/>
  <c r="Y167" i="29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239" i="29"/>
  <c r="X241" i="29"/>
  <c r="X240" i="29"/>
  <c r="X238" i="29"/>
  <c r="P47" i="28"/>
  <c r="R50" i="28"/>
  <c r="Q48" i="28"/>
  <c r="Q49" i="28"/>
  <c r="K55" i="27"/>
  <c r="J67" i="27"/>
  <c r="J44" i="27" s="1"/>
  <c r="I42" i="25" s="1"/>
  <c r="AA102" i="27"/>
  <c r="AA100" i="27" s="1"/>
  <c r="AA106" i="27"/>
  <c r="AB99" i="27"/>
  <c r="AB106" i="27" s="1"/>
  <c r="AB80" i="27"/>
  <c r="AC79" i="27" s="1"/>
  <c r="Q213" i="27"/>
  <c r="Q215" i="27"/>
  <c r="Q203" i="27"/>
  <c r="Q205" i="27"/>
  <c r="Q216" i="27" s="1"/>
  <c r="Q206" i="27"/>
  <c r="Q217" i="27" s="1"/>
  <c r="Q201" i="27"/>
  <c r="Q199" i="27" s="1"/>
  <c r="R212" i="27"/>
  <c r="R210" i="27"/>
  <c r="R207" i="27"/>
  <c r="R218" i="27" s="1"/>
  <c r="R211" i="27"/>
  <c r="R202" i="27"/>
  <c r="R200" i="27"/>
  <c r="R196" i="27"/>
  <c r="R198" i="27"/>
  <c r="J134" i="27"/>
  <c r="J149" i="27" s="1"/>
  <c r="K113" i="27"/>
  <c r="S197" i="27"/>
  <c r="T37" i="27"/>
  <c r="S41" i="27"/>
  <c r="S39" i="27"/>
  <c r="S38" i="27"/>
  <c r="AA139" i="27"/>
  <c r="AA142" i="27" s="1"/>
  <c r="AA133" i="27"/>
  <c r="AA145" i="27" s="1"/>
  <c r="AA117" i="27"/>
  <c r="AA140" i="27" s="1"/>
  <c r="P208" i="27"/>
  <c r="AB110" i="27"/>
  <c r="AB83" i="27"/>
  <c r="AC82" i="27" s="1"/>
  <c r="Y140" i="29" l="1"/>
  <c r="Y234" i="29" s="1"/>
  <c r="Y10" i="30" s="1"/>
  <c r="Y166" i="29"/>
  <c r="X43" i="29"/>
  <c r="Z235" i="29"/>
  <c r="Z11" i="30" s="1"/>
  <c r="Z167" i="29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X46" i="29" s="1"/>
  <c r="X47" i="29" s="1"/>
  <c r="Y242" i="29"/>
  <c r="Y240" i="29"/>
  <c r="Y238" i="29"/>
  <c r="Y239" i="29"/>
  <c r="Y241" i="29"/>
  <c r="Q47" i="28"/>
  <c r="S50" i="28"/>
  <c r="R49" i="28"/>
  <c r="R48" i="28"/>
  <c r="AB102" i="27"/>
  <c r="AB100" i="27" s="1"/>
  <c r="K65" i="27"/>
  <c r="K53" i="27"/>
  <c r="AC99" i="27"/>
  <c r="AC80" i="27"/>
  <c r="AD79" i="27" s="1"/>
  <c r="AD99" i="27" s="1"/>
  <c r="AC110" i="27"/>
  <c r="AC83" i="27"/>
  <c r="AD82" i="27" s="1"/>
  <c r="S212" i="27"/>
  <c r="S211" i="27"/>
  <c r="S207" i="27"/>
  <c r="S218" i="27" s="1"/>
  <c r="S210" i="27"/>
  <c r="S202" i="27"/>
  <c r="S200" i="27"/>
  <c r="S198" i="27"/>
  <c r="S196" i="27"/>
  <c r="R215" i="27"/>
  <c r="R213" i="27"/>
  <c r="R203" i="27"/>
  <c r="R201" i="27"/>
  <c r="R199" i="27" s="1"/>
  <c r="R205" i="27"/>
  <c r="R216" i="27" s="1"/>
  <c r="R206" i="27"/>
  <c r="R217" i="27" s="1"/>
  <c r="Q208" i="27"/>
  <c r="T197" i="27"/>
  <c r="T41" i="27"/>
  <c r="T39" i="27"/>
  <c r="T38" i="27"/>
  <c r="U37" i="27"/>
  <c r="K136" i="27"/>
  <c r="K147" i="27" s="1"/>
  <c r="K111" i="27"/>
  <c r="AB139" i="27"/>
  <c r="AB142" i="27" s="1"/>
  <c r="AB133" i="27"/>
  <c r="AB145" i="27" s="1"/>
  <c r="AB117" i="27"/>
  <c r="AB140" i="27" s="1"/>
  <c r="Y141" i="29" l="1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67" i="29"/>
  <c r="AA151" i="29"/>
  <c r="Z42" i="29"/>
  <c r="Z215" i="29"/>
  <c r="Z198" i="29"/>
  <c r="Z199" i="29" s="1"/>
  <c r="Z241" i="29"/>
  <c r="Z238" i="29"/>
  <c r="Z240" i="29"/>
  <c r="Z239" i="29"/>
  <c r="Z242" i="29"/>
  <c r="Z166" i="29"/>
  <c r="Z140" i="29"/>
  <c r="Y41" i="29"/>
  <c r="Y43" i="29"/>
  <c r="W171" i="29"/>
  <c r="W218" i="29" s="1"/>
  <c r="W169" i="29"/>
  <c r="AB139" i="29"/>
  <c r="AA56" i="29"/>
  <c r="AA38" i="29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S47" i="28" s="1"/>
  <c r="AD106" i="27"/>
  <c r="L55" i="27"/>
  <c r="K67" i="27"/>
  <c r="K44" i="27" s="1"/>
  <c r="J42" i="25" s="1"/>
  <c r="AC106" i="27"/>
  <c r="AC102" i="27"/>
  <c r="AC100" i="27" s="1"/>
  <c r="AD102" i="27" s="1"/>
  <c r="AD100" i="27" s="1"/>
  <c r="AD80" i="27"/>
  <c r="AE79" i="27" s="1"/>
  <c r="AD110" i="27"/>
  <c r="AD83" i="27"/>
  <c r="AE82" i="27" s="1"/>
  <c r="T211" i="27"/>
  <c r="T212" i="27"/>
  <c r="T210" i="27"/>
  <c r="T207" i="27"/>
  <c r="T218" i="27" s="1"/>
  <c r="T202" i="27"/>
  <c r="T200" i="27"/>
  <c r="T198" i="27"/>
  <c r="T196" i="27"/>
  <c r="R208" i="27"/>
  <c r="S215" i="27"/>
  <c r="S213" i="27"/>
  <c r="S203" i="27"/>
  <c r="S201" i="27"/>
  <c r="S199" i="27" s="1"/>
  <c r="S205" i="27"/>
  <c r="S216" i="27" s="1"/>
  <c r="S206" i="27"/>
  <c r="S217" i="27" s="1"/>
  <c r="K134" i="27"/>
  <c r="K149" i="27" s="1"/>
  <c r="L113" i="27"/>
  <c r="U197" i="27"/>
  <c r="U41" i="27"/>
  <c r="U38" i="27"/>
  <c r="V37" i="27"/>
  <c r="U39" i="27"/>
  <c r="AC133" i="27"/>
  <c r="AC145" i="27" s="1"/>
  <c r="AC139" i="27"/>
  <c r="AC142" i="27" s="1"/>
  <c r="AC117" i="27"/>
  <c r="AC140" i="27" s="1"/>
  <c r="W216" i="29" l="1"/>
  <c r="Z43" i="29"/>
  <c r="Z41" i="29"/>
  <c r="AA164" i="29" s="1"/>
  <c r="AA140" i="29"/>
  <c r="AA141" i="29" s="1"/>
  <c r="AA150" i="29" s="1"/>
  <c r="AA152" i="29" s="1"/>
  <c r="AA153" i="29" s="1"/>
  <c r="AA241" i="29"/>
  <c r="AA239" i="29"/>
  <c r="AA238" i="29"/>
  <c r="AA240" i="29"/>
  <c r="AA242" i="29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67" i="29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5" i="27"/>
  <c r="L53" i="27"/>
  <c r="AE80" i="27"/>
  <c r="AF79" i="27" s="1"/>
  <c r="AE99" i="27"/>
  <c r="U211" i="27"/>
  <c r="U210" i="27"/>
  <c r="U207" i="27"/>
  <c r="U218" i="27" s="1"/>
  <c r="U212" i="27"/>
  <c r="U202" i="27"/>
  <c r="U200" i="27"/>
  <c r="U198" i="27"/>
  <c r="U196" i="27"/>
  <c r="S208" i="27"/>
  <c r="V197" i="27"/>
  <c r="W37" i="27"/>
  <c r="V41" i="27"/>
  <c r="V39" i="27"/>
  <c r="V38" i="27"/>
  <c r="L136" i="27"/>
  <c r="L147" i="27" s="1"/>
  <c r="L111" i="27"/>
  <c r="AE110" i="27"/>
  <c r="AE83" i="27"/>
  <c r="AF82" i="27" s="1"/>
  <c r="T215" i="27"/>
  <c r="T213" i="27"/>
  <c r="T203" i="27"/>
  <c r="T206" i="27"/>
  <c r="T217" i="27" s="1"/>
  <c r="T201" i="27"/>
  <c r="T199" i="27" s="1"/>
  <c r="T205" i="27"/>
  <c r="T216" i="27" s="1"/>
  <c r="AD139" i="27"/>
  <c r="AD142" i="27" s="1"/>
  <c r="AD133" i="27"/>
  <c r="AD145" i="27" s="1"/>
  <c r="AD117" i="27"/>
  <c r="AD140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242" i="29"/>
  <c r="AB239" i="29"/>
  <c r="AB238" i="29"/>
  <c r="AB241" i="29"/>
  <c r="Z173" i="29"/>
  <c r="Z174" i="29" s="1"/>
  <c r="Z165" i="29"/>
  <c r="AD139" i="29"/>
  <c r="AC56" i="29"/>
  <c r="AC39" i="29"/>
  <c r="AD35" i="29"/>
  <c r="AC38" i="29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67" i="29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7" i="27"/>
  <c r="L44" i="27" s="1"/>
  <c r="K42" i="25" s="1"/>
  <c r="M55" i="27"/>
  <c r="AE102" i="27"/>
  <c r="AE100" i="27" s="1"/>
  <c r="AE106" i="27"/>
  <c r="AF99" i="27"/>
  <c r="AF80" i="27"/>
  <c r="AG79" i="27" s="1"/>
  <c r="W197" i="27"/>
  <c r="X37" i="27"/>
  <c r="W39" i="27"/>
  <c r="W38" i="27"/>
  <c r="W41" i="27"/>
  <c r="V212" i="27"/>
  <c r="V210" i="27"/>
  <c r="V207" i="27"/>
  <c r="V218" i="27" s="1"/>
  <c r="V211" i="27"/>
  <c r="V202" i="27"/>
  <c r="V200" i="27"/>
  <c r="V196" i="27"/>
  <c r="V198" i="27"/>
  <c r="T208" i="27"/>
  <c r="AE139" i="27"/>
  <c r="AE142" i="27" s="1"/>
  <c r="AE133" i="27"/>
  <c r="AE145" i="27" s="1"/>
  <c r="AE117" i="27"/>
  <c r="AE140" i="27" s="1"/>
  <c r="L134" i="27"/>
  <c r="L149" i="27" s="1"/>
  <c r="M113" i="27"/>
  <c r="AF110" i="27"/>
  <c r="AF83" i="27"/>
  <c r="AG82" i="27" s="1"/>
  <c r="U213" i="27"/>
  <c r="U215" i="27"/>
  <c r="U203" i="27"/>
  <c r="U206" i="27"/>
  <c r="U217" i="27" s="1"/>
  <c r="U201" i="27"/>
  <c r="U199" i="27" s="1"/>
  <c r="U205" i="27"/>
  <c r="U216" i="27" s="1"/>
  <c r="AC242" i="29" l="1"/>
  <c r="AC240" i="29"/>
  <c r="AC238" i="29"/>
  <c r="AC239" i="29"/>
  <c r="AC241" i="29"/>
  <c r="AD235" i="29"/>
  <c r="AD11" i="30" s="1"/>
  <c r="AD167" i="29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5" i="27"/>
  <c r="M53" i="27"/>
  <c r="AG99" i="27"/>
  <c r="AG80" i="27"/>
  <c r="AH79" i="27" s="1"/>
  <c r="AF102" i="27"/>
  <c r="AF100" i="27" s="1"/>
  <c r="AF106" i="27"/>
  <c r="M136" i="27"/>
  <c r="M147" i="27" s="1"/>
  <c r="M111" i="27"/>
  <c r="X197" i="27"/>
  <c r="X41" i="27"/>
  <c r="X39" i="27"/>
  <c r="X38" i="27"/>
  <c r="Y37" i="27"/>
  <c r="W212" i="27"/>
  <c r="W210" i="27"/>
  <c r="W211" i="27"/>
  <c r="W207" i="27"/>
  <c r="W218" i="27" s="1"/>
  <c r="W202" i="27"/>
  <c r="W200" i="27"/>
  <c r="W198" i="27"/>
  <c r="W196" i="27"/>
  <c r="U208" i="27"/>
  <c r="AF139" i="27"/>
  <c r="AF142" i="27" s="1"/>
  <c r="AF133" i="27"/>
  <c r="AF145" i="27" s="1"/>
  <c r="AF117" i="27"/>
  <c r="AF140" i="27" s="1"/>
  <c r="AG110" i="27"/>
  <c r="AG83" i="27"/>
  <c r="AH82" i="27" s="1"/>
  <c r="V213" i="27"/>
  <c r="V215" i="27"/>
  <c r="V203" i="27"/>
  <c r="V206" i="27"/>
  <c r="V217" i="27" s="1"/>
  <c r="V205" i="27"/>
  <c r="V216" i="27" s="1"/>
  <c r="V201" i="27"/>
  <c r="V199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67" i="29"/>
  <c r="AE151" i="29"/>
  <c r="AD42" i="29"/>
  <c r="AD215" i="29"/>
  <c r="AD198" i="29"/>
  <c r="AD199" i="29" s="1"/>
  <c r="AD242" i="29"/>
  <c r="AD239" i="29"/>
  <c r="AD241" i="29"/>
  <c r="AD238" i="29"/>
  <c r="AD240" i="29"/>
  <c r="AC234" i="29"/>
  <c r="AC10" i="30" s="1"/>
  <c r="AC141" i="29"/>
  <c r="AC150" i="29" s="1"/>
  <c r="AC152" i="29" s="1"/>
  <c r="AC153" i="29" s="1"/>
  <c r="V47" i="28"/>
  <c r="X50" i="28"/>
  <c r="W49" i="28"/>
  <c r="W48" i="28"/>
  <c r="N55" i="27"/>
  <c r="M67" i="27"/>
  <c r="M44" i="27" s="1"/>
  <c r="L42" i="25" s="1"/>
  <c r="AG102" i="27"/>
  <c r="AG100" i="27" s="1"/>
  <c r="AG106" i="27"/>
  <c r="AH99" i="27"/>
  <c r="AH106" i="27" s="1"/>
  <c r="AH80" i="27"/>
  <c r="AI79" i="27" s="1"/>
  <c r="V208" i="27"/>
  <c r="W215" i="27"/>
  <c r="W213" i="27"/>
  <c r="W203" i="27"/>
  <c r="W206" i="27"/>
  <c r="W217" i="27" s="1"/>
  <c r="W201" i="27"/>
  <c r="W199" i="27" s="1"/>
  <c r="W205" i="27"/>
  <c r="W216" i="27" s="1"/>
  <c r="Y197" i="27"/>
  <c r="Y38" i="27"/>
  <c r="Y39" i="27"/>
  <c r="Z37" i="27"/>
  <c r="Y41" i="27"/>
  <c r="X211" i="27"/>
  <c r="X212" i="27"/>
  <c r="X210" i="27"/>
  <c r="X207" i="27"/>
  <c r="X218" i="27" s="1"/>
  <c r="X202" i="27"/>
  <c r="X200" i="27"/>
  <c r="X198" i="27"/>
  <c r="X196" i="27"/>
  <c r="AH110" i="27"/>
  <c r="AH83" i="27"/>
  <c r="AI82" i="27" s="1"/>
  <c r="M134" i="27"/>
  <c r="M149" i="27" s="1"/>
  <c r="N113" i="27"/>
  <c r="AG133" i="27"/>
  <c r="AG145" i="27" s="1"/>
  <c r="AG139" i="27"/>
  <c r="AG142" i="27" s="1"/>
  <c r="AG117" i="27"/>
  <c r="AG140" i="27" s="1"/>
  <c r="AE140" i="29" l="1"/>
  <c r="AE234" i="29" s="1"/>
  <c r="AE10" i="30" s="1"/>
  <c r="AE166" i="29"/>
  <c r="AD43" i="29"/>
  <c r="AE241" i="29"/>
  <c r="AE239" i="29"/>
  <c r="AE238" i="29"/>
  <c r="AE240" i="29"/>
  <c r="AE242" i="29"/>
  <c r="AG139" i="29"/>
  <c r="AF56" i="29"/>
  <c r="AG35" i="29"/>
  <c r="AF39" i="29"/>
  <c r="AF38" i="29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67" i="29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5" i="27"/>
  <c r="N53" i="27"/>
  <c r="AH102" i="27"/>
  <c r="AH100" i="27" s="1"/>
  <c r="AI99" i="27"/>
  <c r="AI80" i="27"/>
  <c r="AJ79" i="27" s="1"/>
  <c r="AI110" i="27"/>
  <c r="AI83" i="27"/>
  <c r="AJ82" i="27" s="1"/>
  <c r="Z197" i="27"/>
  <c r="AA37" i="27"/>
  <c r="Z41" i="27"/>
  <c r="Z39" i="27"/>
  <c r="Z38" i="27"/>
  <c r="Y211" i="27"/>
  <c r="Y212" i="27"/>
  <c r="Y207" i="27"/>
  <c r="Y218" i="27" s="1"/>
  <c r="Y210" i="27"/>
  <c r="Y202" i="27"/>
  <c r="Y200" i="27"/>
  <c r="Y198" i="27"/>
  <c r="Y196" i="27"/>
  <c r="AH139" i="27"/>
  <c r="AH142" i="27" s="1"/>
  <c r="AH133" i="27"/>
  <c r="AH145" i="27" s="1"/>
  <c r="AH117" i="27"/>
  <c r="AH140" i="27" s="1"/>
  <c r="N136" i="27"/>
  <c r="N147" i="27" s="1"/>
  <c r="N111" i="27"/>
  <c r="X215" i="27"/>
  <c r="X213" i="27"/>
  <c r="X203" i="27"/>
  <c r="X205" i="27"/>
  <c r="X216" i="27" s="1"/>
  <c r="X201" i="27"/>
  <c r="X199" i="27" s="1"/>
  <c r="X206" i="27"/>
  <c r="X217" i="27" s="1"/>
  <c r="W208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67" i="29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F166" i="29"/>
  <c r="AF140" i="29"/>
  <c r="AE41" i="29"/>
  <c r="AE43" i="29"/>
  <c r="AD173" i="29"/>
  <c r="AD174" i="29" s="1"/>
  <c r="AD165" i="29"/>
  <c r="AF241" i="29"/>
  <c r="AF238" i="29"/>
  <c r="AF240" i="29"/>
  <c r="AF242" i="29"/>
  <c r="AF239" i="29"/>
  <c r="X47" i="28"/>
  <c r="Z50" i="28"/>
  <c r="Y48" i="28"/>
  <c r="Y49" i="28"/>
  <c r="N67" i="27"/>
  <c r="N44" i="27" s="1"/>
  <c r="M42" i="25" s="1"/>
  <c r="O55" i="27"/>
  <c r="AI102" i="27"/>
  <c r="AI100" i="27" s="1"/>
  <c r="AI106" i="27"/>
  <c r="AJ80" i="27"/>
  <c r="AK79" i="27" s="1"/>
  <c r="AJ99" i="27"/>
  <c r="AA197" i="27"/>
  <c r="AB37" i="27"/>
  <c r="AA39" i="27"/>
  <c r="AA41" i="27"/>
  <c r="AA38" i="27"/>
  <c r="AI139" i="27"/>
  <c r="AI142" i="27" s="1"/>
  <c r="AI133" i="27"/>
  <c r="AI145" i="27" s="1"/>
  <c r="AI117" i="27"/>
  <c r="AI140" i="27" s="1"/>
  <c r="N134" i="27"/>
  <c r="N149" i="27" s="1"/>
  <c r="O113" i="27"/>
  <c r="Y213" i="27"/>
  <c r="Y215" i="27"/>
  <c r="Y203" i="27"/>
  <c r="Y205" i="27"/>
  <c r="Y216" i="27" s="1"/>
  <c r="Y206" i="27"/>
  <c r="Y217" i="27" s="1"/>
  <c r="Y201" i="27"/>
  <c r="Y199" i="27" s="1"/>
  <c r="Z212" i="27"/>
  <c r="Z210" i="27"/>
  <c r="Z207" i="27"/>
  <c r="Z218" i="27" s="1"/>
  <c r="Z211" i="27"/>
  <c r="Z202" i="27"/>
  <c r="Z200" i="27"/>
  <c r="Z196" i="27"/>
  <c r="Z198" i="27"/>
  <c r="X208" i="27"/>
  <c r="AJ110" i="27"/>
  <c r="AJ83" i="27"/>
  <c r="AK82" i="27" s="1"/>
  <c r="AF41" i="29" l="1"/>
  <c r="AG164" i="29" s="1"/>
  <c r="AG140" i="29"/>
  <c r="AG234" i="29" s="1"/>
  <c r="AG10" i="30" s="1"/>
  <c r="AC216" i="29"/>
  <c r="AF43" i="29"/>
  <c r="AH235" i="29"/>
  <c r="AH11" i="30" s="1"/>
  <c r="AH167" i="29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240" i="29"/>
  <c r="AG238" i="29"/>
  <c r="AG241" i="29"/>
  <c r="AG239" i="29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F234" i="29"/>
  <c r="AF10" i="30" s="1"/>
  <c r="AF141" i="29"/>
  <c r="AF150" i="29" s="1"/>
  <c r="AF152" i="29" s="1"/>
  <c r="AF153" i="29" s="1"/>
  <c r="Y47" i="28"/>
  <c r="AA50" i="28"/>
  <c r="Z49" i="28"/>
  <c r="Z48" i="28"/>
  <c r="O65" i="27"/>
  <c r="O53" i="27"/>
  <c r="AJ102" i="27"/>
  <c r="AJ100" i="27" s="1"/>
  <c r="AK99" i="27"/>
  <c r="AK106" i="27" s="1"/>
  <c r="AK80" i="27"/>
  <c r="AL79" i="27" s="1"/>
  <c r="AJ106" i="27"/>
  <c r="AJ139" i="27"/>
  <c r="AJ142" i="27" s="1"/>
  <c r="AJ133" i="27"/>
  <c r="AJ145" i="27" s="1"/>
  <c r="AJ117" i="27"/>
  <c r="AJ140" i="27" s="1"/>
  <c r="AA212" i="27"/>
  <c r="AA210" i="27"/>
  <c r="AA211" i="27"/>
  <c r="AA207" i="27"/>
  <c r="AA218" i="27" s="1"/>
  <c r="AA202" i="27"/>
  <c r="AA200" i="27"/>
  <c r="AA198" i="27"/>
  <c r="AA196" i="27"/>
  <c r="AB197" i="27"/>
  <c r="AB39" i="27"/>
  <c r="AB38" i="27"/>
  <c r="AC37" i="27"/>
  <c r="Z215" i="27"/>
  <c r="Z213" i="27"/>
  <c r="Z203" i="27"/>
  <c r="Z205" i="27"/>
  <c r="Z216" i="27" s="1"/>
  <c r="Z201" i="27"/>
  <c r="Z199" i="27" s="1"/>
  <c r="Z206" i="27"/>
  <c r="Z217" i="27" s="1"/>
  <c r="Y208" i="27"/>
  <c r="O136" i="27"/>
  <c r="O147" i="27" s="1"/>
  <c r="O111" i="27"/>
  <c r="AK110" i="27"/>
  <c r="AK83" i="27"/>
  <c r="AL82" i="27" s="1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67" i="29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I39" i="29"/>
  <c r="AJ35" i="29"/>
  <c r="AH166" i="29"/>
  <c r="AH140" i="29"/>
  <c r="AG41" i="29"/>
  <c r="AG43" i="29"/>
  <c r="AH240" i="29"/>
  <c r="AH242" i="29"/>
  <c r="AH239" i="29"/>
  <c r="AH241" i="29"/>
  <c r="AH238" i="29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AK102" i="27"/>
  <c r="AK100" i="27" s="1"/>
  <c r="O67" i="27"/>
  <c r="O44" i="27" s="1"/>
  <c r="N42" i="25" s="1"/>
  <c r="P55" i="27"/>
  <c r="AL99" i="27"/>
  <c r="AL80" i="27"/>
  <c r="AM79" i="27" s="1"/>
  <c r="Z208" i="27"/>
  <c r="AA215" i="27"/>
  <c r="AA213" i="27"/>
  <c r="AA203" i="27"/>
  <c r="AA206" i="27"/>
  <c r="AA217" i="27" s="1"/>
  <c r="AA201" i="27"/>
  <c r="AA199" i="27" s="1"/>
  <c r="AA205" i="27"/>
  <c r="AA216" i="27" s="1"/>
  <c r="AL110" i="27"/>
  <c r="AL83" i="27"/>
  <c r="AM82" i="27" s="1"/>
  <c r="O134" i="27"/>
  <c r="O149" i="27" s="1"/>
  <c r="P113" i="27"/>
  <c r="AC197" i="27"/>
  <c r="AC39" i="27"/>
  <c r="AD37" i="27"/>
  <c r="AC38" i="27"/>
  <c r="AK133" i="27"/>
  <c r="AK145" i="27" s="1"/>
  <c r="AK139" i="27"/>
  <c r="AK142" i="27" s="1"/>
  <c r="AK117" i="27"/>
  <c r="AK140" i="27" s="1"/>
  <c r="AB210" i="27"/>
  <c r="AB207" i="27"/>
  <c r="AB218" i="27" s="1"/>
  <c r="AB202" i="27"/>
  <c r="AB200" i="27"/>
  <c r="AB198" i="27"/>
  <c r="AB196" i="27"/>
  <c r="AB211" i="27" s="1"/>
  <c r="AI166" i="29" l="1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67" i="29"/>
  <c r="AJ151" i="29"/>
  <c r="AI42" i="29"/>
  <c r="AI241" i="29"/>
  <c r="AI239" i="29"/>
  <c r="AI242" i="29"/>
  <c r="AI240" i="29"/>
  <c r="AI238" i="29"/>
  <c r="AA47" i="28"/>
  <c r="AC50" i="28"/>
  <c r="AB48" i="28"/>
  <c r="AB49" i="28"/>
  <c r="P53" i="27"/>
  <c r="P65" i="27"/>
  <c r="AM99" i="27"/>
  <c r="AM80" i="27"/>
  <c r="AN79" i="27" s="1"/>
  <c r="AN80" i="27" s="1"/>
  <c r="AL106" i="27"/>
  <c r="AL102" i="27"/>
  <c r="AL100" i="27" s="1"/>
  <c r="AC210" i="27"/>
  <c r="AC207" i="27"/>
  <c r="AC218" i="27" s="1"/>
  <c r="AC212" i="27"/>
  <c r="AC202" i="27"/>
  <c r="AC200" i="27"/>
  <c r="AC198" i="27"/>
  <c r="AC196" i="27"/>
  <c r="AC211" i="27" s="1"/>
  <c r="AL139" i="27"/>
  <c r="AL142" i="27" s="1"/>
  <c r="AL133" i="27"/>
  <c r="AL145" i="27" s="1"/>
  <c r="AL117" i="27"/>
  <c r="AL140" i="27" s="1"/>
  <c r="P136" i="27"/>
  <c r="P147" i="27" s="1"/>
  <c r="P111" i="27"/>
  <c r="AA208" i="27"/>
  <c r="AD197" i="27"/>
  <c r="AE37" i="27"/>
  <c r="AD39" i="27"/>
  <c r="AD38" i="27"/>
  <c r="AB215" i="27"/>
  <c r="AB213" i="27"/>
  <c r="AB203" i="27"/>
  <c r="AB201" i="27"/>
  <c r="AB199" i="27" s="1"/>
  <c r="AB205" i="27"/>
  <c r="AB216" i="27" s="1"/>
  <c r="AB206" i="27"/>
  <c r="AB217" i="27" s="1"/>
  <c r="AB212" i="27"/>
  <c r="AM110" i="27"/>
  <c r="AM83" i="27"/>
  <c r="AN82" i="27" s="1"/>
  <c r="AN108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241" i="29"/>
  <c r="AJ238" i="29"/>
  <c r="AJ240" i="29"/>
  <c r="AJ242" i="29"/>
  <c r="AK235" i="29"/>
  <c r="AK11" i="30" s="1"/>
  <c r="AK167" i="29"/>
  <c r="AK151" i="29"/>
  <c r="AJ42" i="29"/>
  <c r="AL139" i="29"/>
  <c r="AK56" i="29"/>
  <c r="AK39" i="29"/>
  <c r="AL35" i="29"/>
  <c r="AK38" i="29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7" i="27"/>
  <c r="P44" i="27" s="1"/>
  <c r="O42" i="25" s="1"/>
  <c r="Q55" i="27"/>
  <c r="AY80" i="27"/>
  <c r="AS80" i="27"/>
  <c r="AQ80" i="27"/>
  <c r="AV80" i="27"/>
  <c r="AO80" i="27"/>
  <c r="AZ80" i="27"/>
  <c r="AN99" i="27"/>
  <c r="AU106" i="27" s="1"/>
  <c r="AX80" i="27"/>
  <c r="AU80" i="27"/>
  <c r="AW80" i="27"/>
  <c r="AR80" i="27"/>
  <c r="AP80" i="27"/>
  <c r="AT80" i="27"/>
  <c r="AM106" i="27"/>
  <c r="AM102" i="27"/>
  <c r="AM100" i="27" s="1"/>
  <c r="AM139" i="27"/>
  <c r="AM142" i="27" s="1"/>
  <c r="AM133" i="27"/>
  <c r="AM145" i="27" s="1"/>
  <c r="AM117" i="27"/>
  <c r="AM140" i="27" s="1"/>
  <c r="AP106" i="27"/>
  <c r="AB208" i="27"/>
  <c r="AB41" i="27" s="1"/>
  <c r="AE197" i="27"/>
  <c r="AF37" i="27"/>
  <c r="AE38" i="27"/>
  <c r="AE39" i="27"/>
  <c r="AC213" i="27"/>
  <c r="AC215" i="27"/>
  <c r="AC203" i="27"/>
  <c r="AC201" i="27"/>
  <c r="AC199" i="27" s="1"/>
  <c r="AC205" i="27"/>
  <c r="AC216" i="27" s="1"/>
  <c r="AC206" i="27"/>
  <c r="AC217" i="27" s="1"/>
  <c r="AN106" i="27"/>
  <c r="AN104" i="27"/>
  <c r="AD210" i="27"/>
  <c r="AD207" i="27"/>
  <c r="AD218" i="27" s="1"/>
  <c r="AD211" i="27"/>
  <c r="AD202" i="27"/>
  <c r="AD200" i="27"/>
  <c r="AD196" i="27"/>
  <c r="AD212" i="27" s="1"/>
  <c r="AD198" i="27"/>
  <c r="P134" i="27"/>
  <c r="P149" i="27" s="1"/>
  <c r="Q113" i="27"/>
  <c r="AZ106" i="27"/>
  <c r="AY106" i="27"/>
  <c r="AN110" i="27"/>
  <c r="AS83" i="27"/>
  <c r="AP83" i="27"/>
  <c r="AZ83" i="27"/>
  <c r="BA82" i="27" s="1"/>
  <c r="BA110" i="27" s="1"/>
  <c r="AX83" i="27"/>
  <c r="AT83" i="27"/>
  <c r="AV83" i="27"/>
  <c r="AW83" i="27"/>
  <c r="AY83" i="27"/>
  <c r="AR83" i="27"/>
  <c r="AN83" i="27"/>
  <c r="AQ83" i="27"/>
  <c r="AU83" i="27"/>
  <c r="AO83" i="27"/>
  <c r="AI44" i="29" l="1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67" i="29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240" i="29"/>
  <c r="AK238" i="29"/>
  <c r="AK241" i="29"/>
  <c r="AK239" i="29"/>
  <c r="AM139" i="29"/>
  <c r="AL56" i="29"/>
  <c r="AL39" i="29"/>
  <c r="AM35" i="29"/>
  <c r="AL38" i="29"/>
  <c r="AJ165" i="29"/>
  <c r="AI171" i="29"/>
  <c r="AI218" i="29" s="1"/>
  <c r="AI169" i="29"/>
  <c r="AK198" i="29"/>
  <c r="AK199" i="29" s="1"/>
  <c r="AK215" i="29"/>
  <c r="AK40" i="29"/>
  <c r="AC47" i="28"/>
  <c r="AS106" i="27"/>
  <c r="AE50" i="28"/>
  <c r="AD49" i="28"/>
  <c r="AD48" i="28"/>
  <c r="AQ106" i="27"/>
  <c r="AO106" i="27"/>
  <c r="AV106" i="27"/>
  <c r="AR106" i="27"/>
  <c r="AT106" i="27"/>
  <c r="AW106" i="27"/>
  <c r="Q65" i="27"/>
  <c r="Q53" i="27"/>
  <c r="BA83" i="27"/>
  <c r="BB82" i="27" s="1"/>
  <c r="BB110" i="27" s="1"/>
  <c r="BB133" i="27" s="1"/>
  <c r="BB145" i="27" s="1"/>
  <c r="AX106" i="27"/>
  <c r="AN102" i="27"/>
  <c r="AN100" i="27" s="1"/>
  <c r="AO102" i="27" s="1"/>
  <c r="AO100" i="27" s="1"/>
  <c r="BA133" i="27"/>
  <c r="BA145" i="27" s="1"/>
  <c r="BA139" i="27"/>
  <c r="AC208" i="27"/>
  <c r="AC41" i="27" s="1"/>
  <c r="AN139" i="27"/>
  <c r="AN133" i="27"/>
  <c r="AN145" i="27" s="1"/>
  <c r="AN119" i="27"/>
  <c r="AN143" i="27" s="1"/>
  <c r="Q136" i="27"/>
  <c r="Q147" i="27" s="1"/>
  <c r="Q111" i="27"/>
  <c r="AF197" i="27"/>
  <c r="AF39" i="27"/>
  <c r="AF38" i="27"/>
  <c r="AG37" i="27"/>
  <c r="AD215" i="27"/>
  <c r="AD213" i="27"/>
  <c r="AD203" i="27"/>
  <c r="AD201" i="27"/>
  <c r="AD199" i="27" s="1"/>
  <c r="AD206" i="27"/>
  <c r="AD217" i="27" s="1"/>
  <c r="AD205" i="27"/>
  <c r="AD216" i="27" s="1"/>
  <c r="AE210" i="27"/>
  <c r="AE211" i="27"/>
  <c r="AE207" i="27"/>
  <c r="AE218" i="27" s="1"/>
  <c r="AE202" i="27"/>
  <c r="AE200" i="27"/>
  <c r="AE198" i="27"/>
  <c r="AE196" i="27"/>
  <c r="AE212" i="27" s="1"/>
  <c r="AJ46" i="29" l="1"/>
  <c r="AJ47" i="29" s="1"/>
  <c r="AK141" i="29"/>
  <c r="AK150" i="29" s="1"/>
  <c r="AK152" i="29" s="1"/>
  <c r="AK153" i="29" s="1"/>
  <c r="AL215" i="29"/>
  <c r="AL198" i="29"/>
  <c r="AL199" i="29" s="1"/>
  <c r="AL238" i="29"/>
  <c r="AL240" i="29"/>
  <c r="AL242" i="29"/>
  <c r="AL239" i="29"/>
  <c r="AL241" i="29"/>
  <c r="AK173" i="29"/>
  <c r="AK174" i="29" s="1"/>
  <c r="AK165" i="29"/>
  <c r="AL166" i="29"/>
  <c r="AL140" i="29"/>
  <c r="AK41" i="29"/>
  <c r="AK43" i="29"/>
  <c r="AJ171" i="29"/>
  <c r="AJ218" i="29" s="1"/>
  <c r="AJ169" i="29"/>
  <c r="AN139" i="29"/>
  <c r="AM56" i="29"/>
  <c r="AM39" i="29"/>
  <c r="AM38" i="29"/>
  <c r="AN35" i="29"/>
  <c r="AH216" i="29"/>
  <c r="AI216" i="29"/>
  <c r="AM235" i="29"/>
  <c r="AM11" i="30" s="1"/>
  <c r="AM167" i="29"/>
  <c r="AM151" i="29"/>
  <c r="AL42" i="29"/>
  <c r="AM233" i="29"/>
  <c r="AM168" i="29"/>
  <c r="AM192" i="29"/>
  <c r="AM149" i="29"/>
  <c r="AM156" i="29" s="1"/>
  <c r="AM163" i="29" s="1"/>
  <c r="AM176" i="29" s="1"/>
  <c r="AL40" i="29"/>
  <c r="BB139" i="27"/>
  <c r="BB142" i="27" s="1"/>
  <c r="AD47" i="28"/>
  <c r="AF50" i="28"/>
  <c r="AE49" i="28"/>
  <c r="AE48" i="28"/>
  <c r="AE47" i="28" s="1"/>
  <c r="BB83" i="27"/>
  <c r="BC82" i="27" s="1"/>
  <c r="BC110" i="27" s="1"/>
  <c r="Q67" i="27"/>
  <c r="Q44" i="27" s="1"/>
  <c r="P42" i="25" s="1"/>
  <c r="R55" i="27"/>
  <c r="AO117" i="27"/>
  <c r="AO140" i="27" s="1"/>
  <c r="AV117" i="27"/>
  <c r="AV140" i="27" s="1"/>
  <c r="AT117" i="27"/>
  <c r="AT140" i="27" s="1"/>
  <c r="AP117" i="27"/>
  <c r="AP140" i="27" s="1"/>
  <c r="AR117" i="27"/>
  <c r="AR140" i="27" s="1"/>
  <c r="AN117" i="27"/>
  <c r="AN140" i="27" s="1"/>
  <c r="AW117" i="27"/>
  <c r="AW140" i="27" s="1"/>
  <c r="AQ117" i="27"/>
  <c r="AQ140" i="27" s="1"/>
  <c r="AY117" i="27"/>
  <c r="AY140" i="27" s="1"/>
  <c r="AX117" i="27"/>
  <c r="AX140" i="27" s="1"/>
  <c r="AU117" i="27"/>
  <c r="AU140" i="27" s="1"/>
  <c r="AS117" i="27"/>
  <c r="AS140" i="27" s="1"/>
  <c r="BB117" i="27"/>
  <c r="BB140" i="27" s="1"/>
  <c r="BA117" i="27"/>
  <c r="BA140" i="27" s="1"/>
  <c r="AZ117" i="27"/>
  <c r="AZ140" i="27" s="1"/>
  <c r="BC83" i="27"/>
  <c r="BD82" i="27" s="1"/>
  <c r="AD208" i="27"/>
  <c r="AD41" i="27" s="1"/>
  <c r="AE215" i="27"/>
  <c r="AE213" i="27"/>
  <c r="AE203" i="27"/>
  <c r="AE205" i="27"/>
  <c r="AE216" i="27" s="1"/>
  <c r="AE201" i="27"/>
  <c r="AE199" i="27" s="1"/>
  <c r="AE206" i="27"/>
  <c r="AE217" i="27" s="1"/>
  <c r="BA142" i="27"/>
  <c r="AQ142" i="27"/>
  <c r="AP142" i="27"/>
  <c r="AX142" i="27"/>
  <c r="AZ142" i="27"/>
  <c r="AO142" i="27"/>
  <c r="AW142" i="27"/>
  <c r="AR142" i="27"/>
  <c r="AN142" i="27"/>
  <c r="AS142" i="27"/>
  <c r="AY142" i="27"/>
  <c r="AV142" i="27"/>
  <c r="AT142" i="27"/>
  <c r="AU142" i="27"/>
  <c r="AG197" i="27"/>
  <c r="AG39" i="27"/>
  <c r="AG38" i="27"/>
  <c r="AH37" i="27"/>
  <c r="AP102" i="27"/>
  <c r="AP100" i="27" s="1"/>
  <c r="AF207" i="27"/>
  <c r="AF218" i="27" s="1"/>
  <c r="AF210" i="27"/>
  <c r="AF202" i="27"/>
  <c r="AF200" i="27"/>
  <c r="AF198" i="27"/>
  <c r="AF196" i="27"/>
  <c r="AF211" i="27" s="1"/>
  <c r="Q134" i="27"/>
  <c r="Q149" i="27" s="1"/>
  <c r="R113" i="27"/>
  <c r="AJ216" i="29" l="1"/>
  <c r="AM40" i="29"/>
  <c r="AM41" i="29" s="1"/>
  <c r="AM166" i="29"/>
  <c r="AM140" i="29"/>
  <c r="AX41" i="29"/>
  <c r="AL41" i="29"/>
  <c r="AL43" i="29"/>
  <c r="AM241" i="29"/>
  <c r="AM239" i="29"/>
  <c r="AM240" i="29"/>
  <c r="AM242" i="29"/>
  <c r="AM238" i="29"/>
  <c r="AO139" i="29"/>
  <c r="AN56" i="29"/>
  <c r="AN39" i="29"/>
  <c r="AN38" i="29"/>
  <c r="AO35" i="29"/>
  <c r="AN233" i="29"/>
  <c r="AN192" i="29"/>
  <c r="AN168" i="29"/>
  <c r="AN149" i="29"/>
  <c r="AN156" i="29" s="1"/>
  <c r="AN163" i="29" s="1"/>
  <c r="AN176" i="29" s="1"/>
  <c r="AN235" i="29"/>
  <c r="AN11" i="30" s="1"/>
  <c r="AN167" i="29"/>
  <c r="AN151" i="29"/>
  <c r="AM42" i="29"/>
  <c r="AK171" i="29"/>
  <c r="AK216" i="29" s="1"/>
  <c r="AK169" i="29"/>
  <c r="AM215" i="29"/>
  <c r="AM198" i="29"/>
  <c r="AM199" i="29" s="1"/>
  <c r="AN166" i="29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7" i="28" s="1"/>
  <c r="AF49" i="28"/>
  <c r="R65" i="27"/>
  <c r="R53" i="27"/>
  <c r="BD110" i="27"/>
  <c r="BD117" i="27" s="1"/>
  <c r="BD140" i="27" s="1"/>
  <c r="BD83" i="27"/>
  <c r="BE82" i="27" s="1"/>
  <c r="BE83" i="27" s="1"/>
  <c r="BF82" i="27" s="1"/>
  <c r="BF110" i="27" s="1"/>
  <c r="BC133" i="27"/>
  <c r="BC145" i="27" s="1"/>
  <c r="BC139" i="27"/>
  <c r="BC117" i="27"/>
  <c r="BC140" i="27" s="1"/>
  <c r="AH197" i="27"/>
  <c r="AI37" i="27"/>
  <c r="AH39" i="27"/>
  <c r="AH38" i="27"/>
  <c r="AF215" i="27"/>
  <c r="AF213" i="27"/>
  <c r="AF203" i="27"/>
  <c r="AF205" i="27"/>
  <c r="AF216" i="27" s="1"/>
  <c r="AF206" i="27"/>
  <c r="AF217" i="27" s="1"/>
  <c r="AF201" i="27"/>
  <c r="AF199" i="27" s="1"/>
  <c r="AE208" i="27"/>
  <c r="AE41" i="27" s="1"/>
  <c r="R136" i="27"/>
  <c r="R147" i="27" s="1"/>
  <c r="R111" i="27"/>
  <c r="AF212" i="27"/>
  <c r="AQ102" i="27"/>
  <c r="AQ100" i="27" s="1"/>
  <c r="AG212" i="27"/>
  <c r="AG207" i="27"/>
  <c r="AG218" i="27" s="1"/>
  <c r="AG210" i="27"/>
  <c r="AG202" i="27"/>
  <c r="AG200" i="27"/>
  <c r="AG198" i="27"/>
  <c r="AG196" i="27"/>
  <c r="AG211" i="27" s="1"/>
  <c r="AM43" i="29" l="1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239" i="29"/>
  <c r="AN241" i="29"/>
  <c r="AN238" i="29"/>
  <c r="AN240" i="29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67" i="29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7" i="27"/>
  <c r="R44" i="27" s="1"/>
  <c r="Q42" i="25" s="1"/>
  <c r="S55" i="27"/>
  <c r="BF139" i="27"/>
  <c r="BF133" i="27"/>
  <c r="BF145" i="27" s="1"/>
  <c r="BE110" i="27"/>
  <c r="BF83" i="27"/>
  <c r="BG82" i="27" s="1"/>
  <c r="BC142" i="27"/>
  <c r="BD139" i="27"/>
  <c r="BD142" i="27" s="1"/>
  <c r="BD133" i="27"/>
  <c r="BD145" i="27" s="1"/>
  <c r="AR102" i="27"/>
  <c r="AR100" i="27" s="1"/>
  <c r="R134" i="27"/>
  <c r="R149" i="27" s="1"/>
  <c r="S113" i="27"/>
  <c r="AI197" i="27"/>
  <c r="AJ37" i="27"/>
  <c r="AI39" i="27"/>
  <c r="AI38" i="27"/>
  <c r="AH212" i="27"/>
  <c r="AH210" i="27"/>
  <c r="AH207" i="27"/>
  <c r="AH218" i="27" s="1"/>
  <c r="AH211" i="27"/>
  <c r="AH202" i="27"/>
  <c r="AH200" i="27"/>
  <c r="AH196" i="27"/>
  <c r="AH198" i="27"/>
  <c r="AN97" i="27"/>
  <c r="AG213" i="27"/>
  <c r="AG215" i="27"/>
  <c r="AG203" i="27"/>
  <c r="AG201" i="27"/>
  <c r="AG199" i="27" s="1"/>
  <c r="AG206" i="27"/>
  <c r="AG217" i="27" s="1"/>
  <c r="AG205" i="27"/>
  <c r="AG216" i="27" s="1"/>
  <c r="AF208" i="27"/>
  <c r="AF41" i="27" s="1"/>
  <c r="AN141" i="29" l="1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N46" i="29" s="1"/>
  <c r="AN47" i="29" s="1"/>
  <c r="AO242" i="29"/>
  <c r="AO240" i="29"/>
  <c r="AO238" i="29"/>
  <c r="AO239" i="29"/>
  <c r="AO241" i="29"/>
  <c r="AZ165" i="29"/>
  <c r="AZ173" i="29"/>
  <c r="AZ174" i="29" s="1"/>
  <c r="AP235" i="29"/>
  <c r="AP11" i="30" s="1"/>
  <c r="AP167" i="29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N165" i="29"/>
  <c r="AN173" i="29"/>
  <c r="AN174" i="29" s="1"/>
  <c r="AG47" i="28"/>
  <c r="AI50" i="28"/>
  <c r="AH49" i="28"/>
  <c r="AH48" i="28"/>
  <c r="S65" i="27"/>
  <c r="S53" i="27"/>
  <c r="BE139" i="27"/>
  <c r="BE133" i="27"/>
  <c r="BE145" i="27" s="1"/>
  <c r="BF117" i="27"/>
  <c r="BF140" i="27" s="1"/>
  <c r="BE117" i="27"/>
  <c r="BE140" i="27" s="1"/>
  <c r="BG83" i="27"/>
  <c r="BH82" i="27" s="1"/>
  <c r="BG110" i="27"/>
  <c r="AH215" i="27"/>
  <c r="AH213" i="27"/>
  <c r="AH203" i="27"/>
  <c r="AH205" i="27"/>
  <c r="AH216" i="27" s="1"/>
  <c r="AH206" i="27"/>
  <c r="AH217" i="27" s="1"/>
  <c r="AH201" i="27"/>
  <c r="AH199" i="27" s="1"/>
  <c r="AJ197" i="27"/>
  <c r="AJ39" i="27"/>
  <c r="AJ38" i="27"/>
  <c r="AK37" i="27"/>
  <c r="AS102" i="27"/>
  <c r="AS100" i="27" s="1"/>
  <c r="AT102" i="27" s="1"/>
  <c r="AT100" i="27" s="1"/>
  <c r="AN93" i="27"/>
  <c r="AI210" i="27"/>
  <c r="AI207" i="27"/>
  <c r="AI218" i="27" s="1"/>
  <c r="AI202" i="27"/>
  <c r="AI200" i="27"/>
  <c r="AI198" i="27"/>
  <c r="AI196" i="27"/>
  <c r="AI212" i="27" s="1"/>
  <c r="AG208" i="27"/>
  <c r="AG41" i="27" s="1"/>
  <c r="S136" i="27"/>
  <c r="S147" i="27" s="1"/>
  <c r="S111" i="27"/>
  <c r="AO141" i="29" l="1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67" i="29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Q39" i="29"/>
  <c r="AR35" i="29"/>
  <c r="AP241" i="29"/>
  <c r="AP238" i="29"/>
  <c r="AP240" i="29"/>
  <c r="AP242" i="29"/>
  <c r="AP239" i="29"/>
  <c r="AH47" i="28"/>
  <c r="AJ50" i="28"/>
  <c r="AI49" i="28"/>
  <c r="AI48" i="28"/>
  <c r="AI47" i="28" s="1"/>
  <c r="S67" i="27"/>
  <c r="S44" i="27" s="1"/>
  <c r="R42" i="25" s="1"/>
  <c r="T55" i="27"/>
  <c r="BG117" i="27"/>
  <c r="BG140" i="27" s="1"/>
  <c r="BG139" i="27"/>
  <c r="BG142" i="27" s="1"/>
  <c r="BG133" i="27"/>
  <c r="BG145" i="27" s="1"/>
  <c r="BH110" i="27"/>
  <c r="BF142" i="27"/>
  <c r="BE142" i="27"/>
  <c r="BH83" i="27"/>
  <c r="BI82" i="27" s="1"/>
  <c r="AH208" i="27"/>
  <c r="AH41" i="27" s="1"/>
  <c r="AK197" i="27"/>
  <c r="AL37" i="27"/>
  <c r="AK39" i="27"/>
  <c r="AK38" i="27"/>
  <c r="AI215" i="27"/>
  <c r="AI213" i="27"/>
  <c r="AI203" i="27"/>
  <c r="AI201" i="27"/>
  <c r="AI199" i="27" s="1"/>
  <c r="AI205" i="27"/>
  <c r="AI216" i="27" s="1"/>
  <c r="AI206" i="27"/>
  <c r="AI217" i="27" s="1"/>
  <c r="S134" i="27"/>
  <c r="S149" i="27" s="1"/>
  <c r="T113" i="27"/>
  <c r="AJ210" i="27"/>
  <c r="AJ212" i="27"/>
  <c r="AJ207" i="27"/>
  <c r="AJ218" i="27" s="1"/>
  <c r="AJ202" i="27"/>
  <c r="AJ200" i="27"/>
  <c r="AJ198" i="27"/>
  <c r="AJ196" i="27"/>
  <c r="AJ211" i="27" s="1"/>
  <c r="AI211" i="27"/>
  <c r="AU102" i="27"/>
  <c r="AU100" i="27" s="1"/>
  <c r="BB164" i="29" l="1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Q241" i="29"/>
  <c r="AQ239" i="29"/>
  <c r="AQ238" i="29"/>
  <c r="AQ240" i="29"/>
  <c r="AQ242" i="29"/>
  <c r="AR235" i="29"/>
  <c r="AR11" i="30" s="1"/>
  <c r="AR167" i="29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5" i="27"/>
  <c r="T53" i="27"/>
  <c r="AI208" i="27"/>
  <c r="AI41" i="27" s="1"/>
  <c r="BI110" i="27"/>
  <c r="BI83" i="27"/>
  <c r="BJ82" i="27" s="1"/>
  <c r="BJ83" i="27" s="1"/>
  <c r="BK82" i="27" s="1"/>
  <c r="BK110" i="27" s="1"/>
  <c r="BH139" i="27"/>
  <c r="BH142" i="27" s="1"/>
  <c r="BH133" i="27"/>
  <c r="BH145" i="27" s="1"/>
  <c r="BH117" i="27"/>
  <c r="BH140" i="27" s="1"/>
  <c r="AL197" i="27"/>
  <c r="AM37" i="27"/>
  <c r="AL39" i="27"/>
  <c r="AV102" i="27"/>
  <c r="AV100" i="27" s="1"/>
  <c r="AW102" i="27" s="1"/>
  <c r="AW100" i="27" s="1"/>
  <c r="AX102" i="27" s="1"/>
  <c r="AX100" i="27" s="1"/>
  <c r="T136" i="27"/>
  <c r="T147" i="27" s="1"/>
  <c r="T111" i="27"/>
  <c r="AJ215" i="27"/>
  <c r="AJ213" i="27"/>
  <c r="AJ203" i="27"/>
  <c r="AJ201" i="27"/>
  <c r="AJ199" i="27" s="1"/>
  <c r="AJ205" i="27"/>
  <c r="AJ216" i="27" s="1"/>
  <c r="AJ206" i="27"/>
  <c r="AJ217" i="27" s="1"/>
  <c r="AK210" i="27"/>
  <c r="AK207" i="27"/>
  <c r="AK218" i="27" s="1"/>
  <c r="AK202" i="27"/>
  <c r="AK200" i="27"/>
  <c r="AK198" i="27"/>
  <c r="AK196" i="27"/>
  <c r="AK212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67" i="29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T41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R198" i="29"/>
  <c r="AR199" i="29" s="1"/>
  <c r="AR215" i="29"/>
  <c r="AP171" i="29"/>
  <c r="AP218" i="29" s="1"/>
  <c r="AP169" i="29"/>
  <c r="BC173" i="29"/>
  <c r="BC174" i="29" s="1"/>
  <c r="BC165" i="29"/>
  <c r="AR240" i="29"/>
  <c r="AR242" i="29"/>
  <c r="AR241" i="29"/>
  <c r="AR239" i="29"/>
  <c r="AR238" i="29"/>
  <c r="AJ47" i="28"/>
  <c r="AL50" i="28"/>
  <c r="AK48" i="28"/>
  <c r="AK49" i="28"/>
  <c r="U55" i="27"/>
  <c r="T67" i="27"/>
  <c r="T44" i="27" s="1"/>
  <c r="S42" i="25" s="1"/>
  <c r="BK83" i="27"/>
  <c r="BL82" i="27" s="1"/>
  <c r="BL110" i="27" s="1"/>
  <c r="BL139" i="27" s="1"/>
  <c r="AY102" i="27"/>
  <c r="AY100" i="27" s="1"/>
  <c r="AZ102" i="27" s="1"/>
  <c r="AZ100" i="27" s="1"/>
  <c r="BJ110" i="27"/>
  <c r="BJ117" i="27" s="1"/>
  <c r="BJ140" i="27" s="1"/>
  <c r="BI133" i="27"/>
  <c r="BI145" i="27" s="1"/>
  <c r="BI139" i="27"/>
  <c r="BI117" i="27"/>
  <c r="BI140" i="27" s="1"/>
  <c r="BK133" i="27"/>
  <c r="BK145" i="27" s="1"/>
  <c r="BK139" i="27"/>
  <c r="AK211" i="27"/>
  <c r="AJ208" i="27"/>
  <c r="AJ41" i="27" s="1"/>
  <c r="AM197" i="27"/>
  <c r="AN37" i="27"/>
  <c r="AM38" i="27"/>
  <c r="AM39" i="27"/>
  <c r="AK213" i="27"/>
  <c r="AK215" i="27"/>
  <c r="AK203" i="27"/>
  <c r="AK206" i="27"/>
  <c r="AK217" i="27" s="1"/>
  <c r="AK205" i="27"/>
  <c r="AK216" i="27" s="1"/>
  <c r="AK201" i="27"/>
  <c r="AK199" i="27" s="1"/>
  <c r="T134" i="27"/>
  <c r="T149" i="27" s="1"/>
  <c r="U113" i="27"/>
  <c r="AL212" i="27"/>
  <c r="AL210" i="27"/>
  <c r="AL207" i="27"/>
  <c r="AL218" i="27" s="1"/>
  <c r="AL211" i="27"/>
  <c r="AL202" i="27"/>
  <c r="AL200" i="27"/>
  <c r="AL196" i="27"/>
  <c r="AL198" i="27"/>
  <c r="BD142" i="29" l="1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67" i="29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U164" i="29"/>
  <c r="AU142" i="29"/>
  <c r="AU143" i="29" s="1"/>
  <c r="AU193" i="29" s="1"/>
  <c r="AU194" i="29" s="1"/>
  <c r="AS242" i="29"/>
  <c r="AS240" i="29"/>
  <c r="AS238" i="29"/>
  <c r="AS239" i="29"/>
  <c r="AS241" i="29"/>
  <c r="AK47" i="28"/>
  <c r="AM50" i="28"/>
  <c r="AL49" i="28"/>
  <c r="AL48" i="28"/>
  <c r="BL133" i="27"/>
  <c r="BL145" i="27" s="1"/>
  <c r="U65" i="27"/>
  <c r="U53" i="27"/>
  <c r="AK208" i="27"/>
  <c r="AK41" i="27" s="1"/>
  <c r="BL117" i="27"/>
  <c r="BL140" i="27" s="1"/>
  <c r="BL83" i="27"/>
  <c r="BM82" i="27" s="1"/>
  <c r="BM110" i="27" s="1"/>
  <c r="BJ139" i="27"/>
  <c r="BK142" i="27" s="1"/>
  <c r="BJ133" i="27"/>
  <c r="BJ145" i="27" s="1"/>
  <c r="BI142" i="27"/>
  <c r="BK117" i="27"/>
  <c r="BK140" i="27" s="1"/>
  <c r="AN197" i="27"/>
  <c r="AN38" i="27"/>
  <c r="AO37" i="27"/>
  <c r="AM210" i="27"/>
  <c r="AM211" i="27"/>
  <c r="AM207" i="27"/>
  <c r="AM218" i="27" s="1"/>
  <c r="AM202" i="27"/>
  <c r="AM200" i="27"/>
  <c r="AM198" i="27"/>
  <c r="AM196" i="27"/>
  <c r="AM212" i="27" s="1"/>
  <c r="AL213" i="27"/>
  <c r="AL215" i="27"/>
  <c r="AL203" i="27"/>
  <c r="AL206" i="27"/>
  <c r="AL217" i="27" s="1"/>
  <c r="AL201" i="27"/>
  <c r="AL199" i="27" s="1"/>
  <c r="AL205" i="27"/>
  <c r="AL216" i="27" s="1"/>
  <c r="U136" i="27"/>
  <c r="U147" i="27" s="1"/>
  <c r="U111" i="27"/>
  <c r="AS141" i="29" l="1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35" i="29"/>
  <c r="AU233" i="29"/>
  <c r="AU192" i="29"/>
  <c r="AU168" i="29"/>
  <c r="AU149" i="29"/>
  <c r="AU156" i="29" s="1"/>
  <c r="AU163" i="29" s="1"/>
  <c r="AU176" i="29" s="1"/>
  <c r="AU235" i="29"/>
  <c r="AU11" i="30" s="1"/>
  <c r="AU167" i="29"/>
  <c r="AU166" i="29"/>
  <c r="AU151" i="29"/>
  <c r="AU152" i="29" s="1"/>
  <c r="AU153" i="29" s="1"/>
  <c r="AT42" i="29"/>
  <c r="AS173" i="29"/>
  <c r="AS174" i="29" s="1"/>
  <c r="AS165" i="29"/>
  <c r="AT242" i="29"/>
  <c r="AT239" i="29"/>
  <c r="AT241" i="29"/>
  <c r="AT240" i="29"/>
  <c r="AT238" i="29"/>
  <c r="BE173" i="29"/>
  <c r="BE174" i="29" s="1"/>
  <c r="BE165" i="29"/>
  <c r="AL47" i="28"/>
  <c r="AN50" i="28"/>
  <c r="AM49" i="28"/>
  <c r="AM48" i="28"/>
  <c r="U67" i="27"/>
  <c r="U44" i="27" s="1"/>
  <c r="T42" i="25" s="1"/>
  <c r="V55" i="27"/>
  <c r="BM83" i="27"/>
  <c r="BN82" i="27" s="1"/>
  <c r="BN110" i="27" s="1"/>
  <c r="BN117" i="27" s="1"/>
  <c r="BN140" i="27" s="1"/>
  <c r="BM139" i="27"/>
  <c r="BM133" i="27"/>
  <c r="BM145" i="27" s="1"/>
  <c r="BM117" i="27"/>
  <c r="BM140" i="27" s="1"/>
  <c r="BL142" i="27"/>
  <c r="BJ142" i="27"/>
  <c r="AM215" i="27"/>
  <c r="AM213" i="27"/>
  <c r="AM203" i="27"/>
  <c r="AM201" i="27"/>
  <c r="AM199" i="27" s="1"/>
  <c r="AM205" i="27"/>
  <c r="AM216" i="27" s="1"/>
  <c r="AM206" i="27"/>
  <c r="AM217" i="27" s="1"/>
  <c r="AO197" i="27"/>
  <c r="AO39" i="27"/>
  <c r="AO38" i="27"/>
  <c r="AP37" i="27"/>
  <c r="AN211" i="27"/>
  <c r="AN210" i="27"/>
  <c r="AN207" i="27"/>
  <c r="AN218" i="27" s="1"/>
  <c r="AN202" i="27"/>
  <c r="AN200" i="27"/>
  <c r="AN198" i="27"/>
  <c r="AN196" i="27"/>
  <c r="AN212" i="27" s="1"/>
  <c r="U134" i="27"/>
  <c r="U149" i="27" s="1"/>
  <c r="V113" i="27"/>
  <c r="AL208" i="27"/>
  <c r="AL41" i="27" s="1"/>
  <c r="AU169" i="29" l="1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CF47" i="29" s="1"/>
  <c r="D52" i="29" s="1"/>
  <c r="C53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239" i="29"/>
  <c r="AU238" i="29"/>
  <c r="AU240" i="29"/>
  <c r="AU242" i="29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7" i="29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3" i="27"/>
  <c r="V65" i="27"/>
  <c r="BN83" i="27"/>
  <c r="BO82" i="27" s="1"/>
  <c r="BO110" i="27" s="1"/>
  <c r="BM142" i="27"/>
  <c r="AM208" i="27"/>
  <c r="AM41" i="27" s="1"/>
  <c r="BN139" i="27"/>
  <c r="BN133" i="27"/>
  <c r="BN145" i="27" s="1"/>
  <c r="AO207" i="27"/>
  <c r="AO218" i="27" s="1"/>
  <c r="AO210" i="27"/>
  <c r="AO202" i="27"/>
  <c r="AO200" i="27"/>
  <c r="AO198" i="27"/>
  <c r="AO196" i="27"/>
  <c r="AO211" i="27" s="1"/>
  <c r="V136" i="27"/>
  <c r="V147" i="27" s="1"/>
  <c r="V111" i="27"/>
  <c r="AN215" i="27"/>
  <c r="AN213" i="27"/>
  <c r="AN203" i="27"/>
  <c r="AN206" i="27"/>
  <c r="AN217" i="27" s="1"/>
  <c r="AN201" i="27"/>
  <c r="AN199" i="27" s="1"/>
  <c r="AN205" i="27"/>
  <c r="AN216" i="27" s="1"/>
  <c r="AP197" i="27"/>
  <c r="AQ37" i="27"/>
  <c r="AP39" i="27"/>
  <c r="AP38" i="27"/>
  <c r="C57" i="29" l="1"/>
  <c r="D3" i="30" s="1"/>
  <c r="D7" i="30" s="1"/>
  <c r="C58" i="29"/>
  <c r="D5" i="30" s="1"/>
  <c r="D57" i="29"/>
  <c r="E3" i="30" s="1"/>
  <c r="E7" i="30" s="1"/>
  <c r="E6" i="30" s="1"/>
  <c r="D58" i="29"/>
  <c r="E5" i="30" s="1"/>
  <c r="E4" i="30" s="1"/>
  <c r="E58" i="29"/>
  <c r="F5" i="30" s="1"/>
  <c r="F4" i="30" s="1"/>
  <c r="E57" i="29"/>
  <c r="F3" i="30" s="1"/>
  <c r="F7" i="30" s="1"/>
  <c r="F6" i="30" s="1"/>
  <c r="F57" i="29"/>
  <c r="G3" i="30" s="1"/>
  <c r="G7" i="30" s="1"/>
  <c r="G6" i="30" s="1"/>
  <c r="F58" i="29"/>
  <c r="G5" i="30" s="1"/>
  <c r="G4" i="30" s="1"/>
  <c r="G57" i="29"/>
  <c r="H3" i="30" s="1"/>
  <c r="H7" i="30" s="1"/>
  <c r="H6" i="30" s="1"/>
  <c r="G58" i="29"/>
  <c r="H5" i="30" s="1"/>
  <c r="H4" i="30" s="1"/>
  <c r="H57" i="29"/>
  <c r="I3" i="30" s="1"/>
  <c r="I7" i="30" s="1"/>
  <c r="I6" i="30" s="1"/>
  <c r="H58" i="29"/>
  <c r="I5" i="30" s="1"/>
  <c r="I4" i="30" s="1"/>
  <c r="I57" i="29"/>
  <c r="J3" i="30" s="1"/>
  <c r="J7" i="30" s="1"/>
  <c r="J6" i="30" s="1"/>
  <c r="I58" i="29"/>
  <c r="J5" i="30" s="1"/>
  <c r="J4" i="30" s="1"/>
  <c r="J57" i="29"/>
  <c r="K3" i="30" s="1"/>
  <c r="K7" i="30" s="1"/>
  <c r="K6" i="30" s="1"/>
  <c r="J58" i="29"/>
  <c r="K5" i="30" s="1"/>
  <c r="K4" i="30" s="1"/>
  <c r="K57" i="29"/>
  <c r="L3" i="30" s="1"/>
  <c r="L7" i="30" s="1"/>
  <c r="L6" i="30" s="1"/>
  <c r="K58" i="29"/>
  <c r="L5" i="30" s="1"/>
  <c r="L4" i="30" s="1"/>
  <c r="L57" i="29"/>
  <c r="M3" i="30" s="1"/>
  <c r="M7" i="30" s="1"/>
  <c r="M6" i="30" s="1"/>
  <c r="L58" i="29"/>
  <c r="M5" i="30" s="1"/>
  <c r="M4" i="30" s="1"/>
  <c r="M58" i="29"/>
  <c r="N5" i="30" s="1"/>
  <c r="N4" i="30" s="1"/>
  <c r="M57" i="29"/>
  <c r="N3" i="30" s="1"/>
  <c r="N7" i="30" s="1"/>
  <c r="N6" i="30" s="1"/>
  <c r="N57" i="29"/>
  <c r="O3" i="30" s="1"/>
  <c r="O7" i="30" s="1"/>
  <c r="O6" i="30" s="1"/>
  <c r="N58" i="29"/>
  <c r="O5" i="30" s="1"/>
  <c r="O4" i="30" s="1"/>
  <c r="O57" i="29"/>
  <c r="P3" i="30" s="1"/>
  <c r="P7" i="30" s="1"/>
  <c r="P6" i="30" s="1"/>
  <c r="O58" i="29"/>
  <c r="P5" i="30" s="1"/>
  <c r="P4" i="30" s="1"/>
  <c r="P57" i="29"/>
  <c r="Q3" i="30" s="1"/>
  <c r="Q7" i="30" s="1"/>
  <c r="Q6" i="30" s="1"/>
  <c r="P58" i="29"/>
  <c r="Q5" i="30" s="1"/>
  <c r="Q4" i="30" s="1"/>
  <c r="Q57" i="29"/>
  <c r="R3" i="30" s="1"/>
  <c r="R7" i="30" s="1"/>
  <c r="R6" i="30" s="1"/>
  <c r="Q58" i="29"/>
  <c r="R5" i="30" s="1"/>
  <c r="R4" i="30" s="1"/>
  <c r="R57" i="29"/>
  <c r="S3" i="30" s="1"/>
  <c r="S7" i="30" s="1"/>
  <c r="S6" i="30" s="1"/>
  <c r="R58" i="29"/>
  <c r="S5" i="30" s="1"/>
  <c r="S4" i="30" s="1"/>
  <c r="S58" i="29"/>
  <c r="T5" i="30" s="1"/>
  <c r="T4" i="30" s="1"/>
  <c r="S57" i="29"/>
  <c r="T3" i="30" s="1"/>
  <c r="T7" i="30" s="1"/>
  <c r="T6" i="30" s="1"/>
  <c r="T57" i="29"/>
  <c r="U3" i="30" s="1"/>
  <c r="U7" i="30" s="1"/>
  <c r="U6" i="30" s="1"/>
  <c r="T58" i="29"/>
  <c r="U5" i="30" s="1"/>
  <c r="U4" i="30" s="1"/>
  <c r="U58" i="29"/>
  <c r="V5" i="30" s="1"/>
  <c r="V4" i="30" s="1"/>
  <c r="U57" i="29"/>
  <c r="V3" i="30" s="1"/>
  <c r="V7" i="30" s="1"/>
  <c r="V6" i="30" s="1"/>
  <c r="V58" i="29"/>
  <c r="W5" i="30" s="1"/>
  <c r="W4" i="30" s="1"/>
  <c r="V57" i="29"/>
  <c r="W3" i="30" s="1"/>
  <c r="W7" i="30" s="1"/>
  <c r="W6" i="30" s="1"/>
  <c r="W57" i="29"/>
  <c r="X3" i="30" s="1"/>
  <c r="X7" i="30" s="1"/>
  <c r="X6" i="30" s="1"/>
  <c r="W58" i="29"/>
  <c r="X5" i="30" s="1"/>
  <c r="X4" i="30" s="1"/>
  <c r="X57" i="29"/>
  <c r="Y3" i="30" s="1"/>
  <c r="Y7" i="30" s="1"/>
  <c r="Y6" i="30" s="1"/>
  <c r="X58" i="29"/>
  <c r="Y5" i="30" s="1"/>
  <c r="Y4" i="30" s="1"/>
  <c r="Y57" i="29"/>
  <c r="Z3" i="30" s="1"/>
  <c r="Z7" i="30" s="1"/>
  <c r="Z6" i="30" s="1"/>
  <c r="Y58" i="29"/>
  <c r="Z5" i="30" s="1"/>
  <c r="Z4" i="30" s="1"/>
  <c r="Z57" i="29"/>
  <c r="AA3" i="30" s="1"/>
  <c r="AA7" i="30" s="1"/>
  <c r="AA6" i="30" s="1"/>
  <c r="Z58" i="29"/>
  <c r="AA5" i="30" s="1"/>
  <c r="AA4" i="30" s="1"/>
  <c r="AA58" i="29"/>
  <c r="AB5" i="30" s="1"/>
  <c r="AB4" i="30" s="1"/>
  <c r="AA57" i="29"/>
  <c r="AB3" i="30" s="1"/>
  <c r="AB7" i="30" s="1"/>
  <c r="AB6" i="30" s="1"/>
  <c r="AB57" i="29"/>
  <c r="AC3" i="30" s="1"/>
  <c r="AC7" i="30" s="1"/>
  <c r="AC6" i="30" s="1"/>
  <c r="AB58" i="29"/>
  <c r="AC5" i="30" s="1"/>
  <c r="AC4" i="30" s="1"/>
  <c r="AC58" i="29"/>
  <c r="AD5" i="30" s="1"/>
  <c r="AD4" i="30" s="1"/>
  <c r="AC57" i="29"/>
  <c r="AD3" i="30" s="1"/>
  <c r="AD7" i="30" s="1"/>
  <c r="AD6" i="30" s="1"/>
  <c r="AD57" i="29"/>
  <c r="AE3" i="30" s="1"/>
  <c r="AE7" i="30" s="1"/>
  <c r="AE6" i="30" s="1"/>
  <c r="AD58" i="29"/>
  <c r="AE5" i="30" s="1"/>
  <c r="AE4" i="30" s="1"/>
  <c r="AE58" i="29"/>
  <c r="AF5" i="30" s="1"/>
  <c r="AF4" i="30" s="1"/>
  <c r="AE57" i="29"/>
  <c r="AF3" i="30" s="1"/>
  <c r="AF7" i="30" s="1"/>
  <c r="AF6" i="30" s="1"/>
  <c r="AF58" i="29"/>
  <c r="AG5" i="30" s="1"/>
  <c r="AG4" i="30" s="1"/>
  <c r="AF57" i="29"/>
  <c r="AG3" i="30" s="1"/>
  <c r="AG7" i="30" s="1"/>
  <c r="AG6" i="30" s="1"/>
  <c r="AG58" i="29"/>
  <c r="AH5" i="30" s="1"/>
  <c r="AH4" i="30" s="1"/>
  <c r="AG57" i="29"/>
  <c r="AH3" i="30" s="1"/>
  <c r="AH7" i="30" s="1"/>
  <c r="AH6" i="30" s="1"/>
  <c r="AH57" i="29"/>
  <c r="AI3" i="30" s="1"/>
  <c r="AI7" i="30" s="1"/>
  <c r="AI6" i="30" s="1"/>
  <c r="AH58" i="29"/>
  <c r="AI5" i="30" s="1"/>
  <c r="AI4" i="30" s="1"/>
  <c r="AI58" i="29"/>
  <c r="AJ5" i="30" s="1"/>
  <c r="AJ4" i="30" s="1"/>
  <c r="AI57" i="29"/>
  <c r="AJ3" i="30" s="1"/>
  <c r="AJ7" i="30" s="1"/>
  <c r="AJ6" i="30" s="1"/>
  <c r="AJ57" i="29"/>
  <c r="AK3" i="30" s="1"/>
  <c r="AK7" i="30" s="1"/>
  <c r="AK6" i="30" s="1"/>
  <c r="AJ58" i="29"/>
  <c r="AK5" i="30" s="1"/>
  <c r="AK4" i="30" s="1"/>
  <c r="AK57" i="29"/>
  <c r="AL3" i="30" s="1"/>
  <c r="AL7" i="30" s="1"/>
  <c r="AL6" i="30" s="1"/>
  <c r="AK58" i="29"/>
  <c r="AL5" i="30" s="1"/>
  <c r="AL4" i="30" s="1"/>
  <c r="AL57" i="29"/>
  <c r="AM3" i="30" s="1"/>
  <c r="AM7" i="30" s="1"/>
  <c r="AM6" i="30" s="1"/>
  <c r="AL58" i="29"/>
  <c r="AM5" i="30" s="1"/>
  <c r="AM4" i="30" s="1"/>
  <c r="AM57" i="29"/>
  <c r="AN3" i="30" s="1"/>
  <c r="AN7" i="30" s="1"/>
  <c r="AN6" i="30" s="1"/>
  <c r="AM58" i="29"/>
  <c r="AN5" i="30" s="1"/>
  <c r="AN4" i="30" s="1"/>
  <c r="AN57" i="29"/>
  <c r="AO3" i="30" s="1"/>
  <c r="AO7" i="30" s="1"/>
  <c r="AO6" i="30" s="1"/>
  <c r="AN58" i="29"/>
  <c r="AO5" i="30" s="1"/>
  <c r="AO4" i="30" s="1"/>
  <c r="AO57" i="29"/>
  <c r="AP3" i="30" s="1"/>
  <c r="AP7" i="30" s="1"/>
  <c r="AP6" i="30" s="1"/>
  <c r="AO58" i="29"/>
  <c r="AP5" i="30" s="1"/>
  <c r="AP4" i="30" s="1"/>
  <c r="AP58" i="29"/>
  <c r="AQ5" i="30" s="1"/>
  <c r="AQ4" i="30" s="1"/>
  <c r="AP57" i="29"/>
  <c r="AQ3" i="30" s="1"/>
  <c r="AQ7" i="30" s="1"/>
  <c r="AQ6" i="30" s="1"/>
  <c r="AQ57" i="29"/>
  <c r="AR3" i="30" s="1"/>
  <c r="AR7" i="30" s="1"/>
  <c r="AR6" i="30" s="1"/>
  <c r="AQ58" i="29"/>
  <c r="AR5" i="30" s="1"/>
  <c r="AR4" i="30" s="1"/>
  <c r="AR57" i="29"/>
  <c r="AS3" i="30" s="1"/>
  <c r="AS7" i="30" s="1"/>
  <c r="AS6" i="30" s="1"/>
  <c r="AR58" i="29"/>
  <c r="AS5" i="30" s="1"/>
  <c r="AS4" i="30" s="1"/>
  <c r="AS58" i="29"/>
  <c r="AT5" i="30" s="1"/>
  <c r="AT4" i="30" s="1"/>
  <c r="AS57" i="29"/>
  <c r="AT3" i="30" s="1"/>
  <c r="AT7" i="30" s="1"/>
  <c r="AT6" i="30" s="1"/>
  <c r="AT58" i="29"/>
  <c r="AU5" i="30" s="1"/>
  <c r="AU4" i="30" s="1"/>
  <c r="AT57" i="29"/>
  <c r="AU3" i="30" s="1"/>
  <c r="AU7" i="30" s="1"/>
  <c r="AU6" i="30" s="1"/>
  <c r="AU57" i="29"/>
  <c r="AV3" i="30" s="1"/>
  <c r="AV7" i="30" s="1"/>
  <c r="AV6" i="30" s="1"/>
  <c r="AU58" i="29"/>
  <c r="AV5" i="30" s="1"/>
  <c r="AV4" i="30" s="1"/>
  <c r="AU216" i="29"/>
  <c r="AS216" i="29"/>
  <c r="AV198" i="29"/>
  <c r="AV199" i="29" s="1"/>
  <c r="AV215" i="29"/>
  <c r="AW235" i="29"/>
  <c r="AW11" i="30" s="1"/>
  <c r="AW166" i="29"/>
  <c r="AW167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238" i="29"/>
  <c r="AV240" i="29"/>
  <c r="AV242" i="29"/>
  <c r="AV239" i="29"/>
  <c r="AV57" i="29"/>
  <c r="AW3" i="30" s="1"/>
  <c r="AW7" i="30" s="1"/>
  <c r="AW6" i="30" s="1"/>
  <c r="AV58" i="29"/>
  <c r="AW5" i="30" s="1"/>
  <c r="AW4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BO83" i="27"/>
  <c r="BP82" i="27" s="1"/>
  <c r="BP110" i="27" s="1"/>
  <c r="W55" i="27"/>
  <c r="V67" i="27"/>
  <c r="V44" i="27" s="1"/>
  <c r="U42" i="25" s="1"/>
  <c r="BN142" i="27"/>
  <c r="BO139" i="27"/>
  <c r="BO142" i="27" s="1"/>
  <c r="BO133" i="27"/>
  <c r="BO145" i="27" s="1"/>
  <c r="BO117" i="27"/>
  <c r="BO140" i="27" s="1"/>
  <c r="AQ197" i="27"/>
  <c r="AR37" i="27"/>
  <c r="AQ39" i="27"/>
  <c r="AQ38" i="27"/>
  <c r="AP210" i="27"/>
  <c r="AP207" i="27"/>
  <c r="AP218" i="27" s="1"/>
  <c r="AP202" i="27"/>
  <c r="AP200" i="27"/>
  <c r="AP196" i="27"/>
  <c r="AP211" i="27" s="1"/>
  <c r="AP198" i="27"/>
  <c r="V134" i="27"/>
  <c r="V149" i="27" s="1"/>
  <c r="W113" i="27"/>
  <c r="AO213" i="27"/>
  <c r="AO215" i="27"/>
  <c r="AO203" i="27"/>
  <c r="AO205" i="27"/>
  <c r="AO216" i="27" s="1"/>
  <c r="AO206" i="27"/>
  <c r="AO217" i="27" s="1"/>
  <c r="AO201" i="27"/>
  <c r="AO199" i="27" s="1"/>
  <c r="AN208" i="27"/>
  <c r="AN41" i="27" s="1"/>
  <c r="AO212" i="27"/>
  <c r="AW144" i="29" l="1"/>
  <c r="AW237" i="29" s="1"/>
  <c r="AW13" i="30" s="1"/>
  <c r="AU158" i="29"/>
  <c r="AS144" i="29"/>
  <c r="AS177" i="29" s="1"/>
  <c r="AS182" i="29" s="1"/>
  <c r="AS183" i="29" s="1"/>
  <c r="AQ158" i="29"/>
  <c r="AO144" i="29"/>
  <c r="AM144" i="29"/>
  <c r="AM237" i="29" s="1"/>
  <c r="AM13" i="30" s="1"/>
  <c r="AK144" i="29"/>
  <c r="AK237" i="29" s="1"/>
  <c r="AK13" i="30" s="1"/>
  <c r="AI144" i="29"/>
  <c r="AI145" i="29" s="1"/>
  <c r="AG158" i="29"/>
  <c r="AE144" i="29"/>
  <c r="AE237" i="29" s="1"/>
  <c r="AE13" i="30" s="1"/>
  <c r="AC144" i="29"/>
  <c r="AC237" i="29" s="1"/>
  <c r="AC13" i="30" s="1"/>
  <c r="AA144" i="29"/>
  <c r="AA145" i="29" s="1"/>
  <c r="Y144" i="29"/>
  <c r="W158" i="29"/>
  <c r="U144" i="29"/>
  <c r="U177" i="29" s="1"/>
  <c r="U182" i="29" s="1"/>
  <c r="U183" i="29" s="1"/>
  <c r="S144" i="29"/>
  <c r="S145" i="29" s="1"/>
  <c r="Q144" i="29"/>
  <c r="O144" i="29"/>
  <c r="M144" i="29"/>
  <c r="M177" i="29" s="1"/>
  <c r="M182" i="29" s="1"/>
  <c r="M183" i="29" s="1"/>
  <c r="K144" i="29"/>
  <c r="K145" i="29" s="1"/>
  <c r="I144" i="29"/>
  <c r="G144" i="29"/>
  <c r="E144" i="29"/>
  <c r="E177" i="29" s="1"/>
  <c r="E182" i="29" s="1"/>
  <c r="E183" i="29" s="1"/>
  <c r="AW158" i="29"/>
  <c r="AW159" i="29" s="1"/>
  <c r="AU144" i="29"/>
  <c r="AS158" i="29"/>
  <c r="AQ144" i="29"/>
  <c r="AQ145" i="29" s="1"/>
  <c r="AO158" i="29"/>
  <c r="AM158" i="29"/>
  <c r="AK158" i="29"/>
  <c r="AI158" i="29"/>
  <c r="AG144" i="29"/>
  <c r="AG159" i="29" s="1"/>
  <c r="AE158" i="29"/>
  <c r="AC158" i="29"/>
  <c r="AA158" i="29"/>
  <c r="Y158" i="29"/>
  <c r="Y159" i="29" s="1"/>
  <c r="W144" i="29"/>
  <c r="U158" i="29"/>
  <c r="S158" i="29"/>
  <c r="Q158" i="29"/>
  <c r="Q159" i="29" s="1"/>
  <c r="O158" i="29"/>
  <c r="M158" i="29"/>
  <c r="K158" i="29"/>
  <c r="I158" i="29"/>
  <c r="I159" i="29" s="1"/>
  <c r="G158" i="29"/>
  <c r="E158" i="29"/>
  <c r="AV144" i="29"/>
  <c r="AV237" i="29" s="1"/>
  <c r="AV13" i="30" s="1"/>
  <c r="AT158" i="29"/>
  <c r="AR144" i="29"/>
  <c r="AP144" i="29"/>
  <c r="AP145" i="29" s="1"/>
  <c r="AN144" i="29"/>
  <c r="AN237" i="29" s="1"/>
  <c r="AN13" i="30" s="1"/>
  <c r="AL144" i="29"/>
  <c r="AL145" i="29" s="1"/>
  <c r="AJ158" i="29"/>
  <c r="AH158" i="29"/>
  <c r="AF158" i="29"/>
  <c r="AD158" i="29"/>
  <c r="AB158" i="29"/>
  <c r="Z144" i="29"/>
  <c r="X144" i="29"/>
  <c r="X237" i="29" s="1"/>
  <c r="X13" i="30" s="1"/>
  <c r="V158" i="29"/>
  <c r="T158" i="29"/>
  <c r="R144" i="29"/>
  <c r="R177" i="29" s="1"/>
  <c r="R182" i="29" s="1"/>
  <c r="R183" i="29" s="1"/>
  <c r="P144" i="29"/>
  <c r="P237" i="29" s="1"/>
  <c r="P13" i="30" s="1"/>
  <c r="N158" i="29"/>
  <c r="L144" i="29"/>
  <c r="J144" i="29"/>
  <c r="J177" i="29" s="1"/>
  <c r="J182" i="29" s="1"/>
  <c r="J183" i="29" s="1"/>
  <c r="H144" i="29"/>
  <c r="H237" i="29" s="1"/>
  <c r="H13" i="30" s="1"/>
  <c r="F158" i="29"/>
  <c r="AV158" i="29"/>
  <c r="AT144" i="29"/>
  <c r="AT237" i="29" s="1"/>
  <c r="AT13" i="30" s="1"/>
  <c r="AR158" i="29"/>
  <c r="AR159" i="29" s="1"/>
  <c r="AP158" i="29"/>
  <c r="AN158" i="29"/>
  <c r="AL158" i="29"/>
  <c r="AJ144" i="29"/>
  <c r="AJ237" i="29" s="1"/>
  <c r="AJ13" i="30" s="1"/>
  <c r="AH144" i="29"/>
  <c r="AH145" i="29" s="1"/>
  <c r="AF144" i="29"/>
  <c r="AD144" i="29"/>
  <c r="AD237" i="29" s="1"/>
  <c r="AD13" i="30" s="1"/>
  <c r="AB144" i="29"/>
  <c r="AB237" i="29" s="1"/>
  <c r="AB13" i="30" s="1"/>
  <c r="Z158" i="29"/>
  <c r="X158" i="29"/>
  <c r="V144" i="29"/>
  <c r="V145" i="29" s="1"/>
  <c r="T144" i="29"/>
  <c r="T237" i="29" s="1"/>
  <c r="T13" i="30" s="1"/>
  <c r="R158" i="29"/>
  <c r="P158" i="29"/>
  <c r="N144" i="29"/>
  <c r="N145" i="29" s="1"/>
  <c r="L158" i="29"/>
  <c r="L159" i="29" s="1"/>
  <c r="J158" i="29"/>
  <c r="H158" i="29"/>
  <c r="F144" i="29"/>
  <c r="AW198" i="29"/>
  <c r="AW215" i="29"/>
  <c r="AW177" i="29"/>
  <c r="AW182" i="29" s="1"/>
  <c r="AW183" i="29" s="1"/>
  <c r="AW145" i="29"/>
  <c r="BF193" i="29"/>
  <c r="BF194" i="29" s="1"/>
  <c r="C143" i="29"/>
  <c r="AO237" i="29"/>
  <c r="AO13" i="30" s="1"/>
  <c r="AO177" i="29"/>
  <c r="AO182" i="29" s="1"/>
  <c r="AO183" i="29" s="1"/>
  <c r="AO145" i="29"/>
  <c r="Y237" i="29"/>
  <c r="Y13" i="30" s="1"/>
  <c r="Y177" i="29"/>
  <c r="Y182" i="29" s="1"/>
  <c r="Y183" i="29" s="1"/>
  <c r="Y145" i="29"/>
  <c r="Q237" i="29"/>
  <c r="Q13" i="30" s="1"/>
  <c r="Q177" i="29"/>
  <c r="Q182" i="29" s="1"/>
  <c r="Q183" i="29" s="1"/>
  <c r="Q145" i="29"/>
  <c r="I237" i="29"/>
  <c r="I13" i="30" s="1"/>
  <c r="I177" i="29"/>
  <c r="I182" i="29" s="1"/>
  <c r="I183" i="29" s="1"/>
  <c r="I145" i="29"/>
  <c r="AU237" i="29"/>
  <c r="AU13" i="30" s="1"/>
  <c r="AU177" i="29"/>
  <c r="AU182" i="29" s="1"/>
  <c r="AU183" i="29" s="1"/>
  <c r="AU145" i="29"/>
  <c r="W237" i="29"/>
  <c r="W13" i="30" s="1"/>
  <c r="W177" i="29"/>
  <c r="W182" i="29" s="1"/>
  <c r="W183" i="29" s="1"/>
  <c r="W145" i="29"/>
  <c r="AW242" i="29"/>
  <c r="AW240" i="29"/>
  <c r="AW238" i="29"/>
  <c r="AW239" i="29"/>
  <c r="AW241" i="29"/>
  <c r="AV171" i="29"/>
  <c r="AV218" i="29" s="1"/>
  <c r="AR237" i="29"/>
  <c r="AR13" i="30" s="1"/>
  <c r="AR177" i="29"/>
  <c r="AR182" i="29" s="1"/>
  <c r="AR183" i="29" s="1"/>
  <c r="AR145" i="29"/>
  <c r="R237" i="29"/>
  <c r="R13" i="30" s="1"/>
  <c r="L237" i="29"/>
  <c r="L13" i="30" s="1"/>
  <c r="L177" i="29"/>
  <c r="L182" i="29" s="1"/>
  <c r="L183" i="29" s="1"/>
  <c r="L145" i="29"/>
  <c r="D144" i="29"/>
  <c r="AU60" i="29"/>
  <c r="AU62" i="29" s="1"/>
  <c r="AQ60" i="29"/>
  <c r="AQ62" i="29" s="1"/>
  <c r="AM60" i="29"/>
  <c r="AM62" i="29" s="1"/>
  <c r="AI60" i="29"/>
  <c r="AI62" i="29" s="1"/>
  <c r="AE60" i="29"/>
  <c r="AE62" i="29" s="1"/>
  <c r="AA60" i="29"/>
  <c r="AA62" i="29" s="1"/>
  <c r="W60" i="29"/>
  <c r="W62" i="29" s="1"/>
  <c r="S60" i="29"/>
  <c r="S62" i="29" s="1"/>
  <c r="O60" i="29"/>
  <c r="O62" i="29" s="1"/>
  <c r="K60" i="29"/>
  <c r="K62" i="29" s="1"/>
  <c r="G60" i="29"/>
  <c r="G62" i="29" s="1"/>
  <c r="C60" i="29"/>
  <c r="C62" i="29" s="1"/>
  <c r="AT60" i="29"/>
  <c r="AT62" i="29" s="1"/>
  <c r="AP60" i="29"/>
  <c r="AP62" i="29" s="1"/>
  <c r="AL60" i="29"/>
  <c r="AL62" i="29" s="1"/>
  <c r="AH60" i="29"/>
  <c r="AH62" i="29" s="1"/>
  <c r="AD60" i="29"/>
  <c r="AD62" i="29" s="1"/>
  <c r="Z60" i="29"/>
  <c r="Z62" i="29" s="1"/>
  <c r="V60" i="29"/>
  <c r="V62" i="29" s="1"/>
  <c r="R60" i="29"/>
  <c r="R62" i="29" s="1"/>
  <c r="N60" i="29"/>
  <c r="N62" i="29" s="1"/>
  <c r="J60" i="29"/>
  <c r="J62" i="29" s="1"/>
  <c r="F60" i="29"/>
  <c r="F62" i="29" s="1"/>
  <c r="AS60" i="29"/>
  <c r="AS62" i="29" s="1"/>
  <c r="AO60" i="29"/>
  <c r="AO62" i="29" s="1"/>
  <c r="AK60" i="29"/>
  <c r="AK62" i="29" s="1"/>
  <c r="AG60" i="29"/>
  <c r="AG62" i="29" s="1"/>
  <c r="AC60" i="29"/>
  <c r="AC62" i="29" s="1"/>
  <c r="Y60" i="29"/>
  <c r="Y62" i="29" s="1"/>
  <c r="U60" i="29"/>
  <c r="U62" i="29" s="1"/>
  <c r="Q60" i="29"/>
  <c r="Q62" i="29" s="1"/>
  <c r="M60" i="29"/>
  <c r="M62" i="29" s="1"/>
  <c r="I60" i="29"/>
  <c r="I62" i="29" s="1"/>
  <c r="E60" i="29"/>
  <c r="E62" i="29" s="1"/>
  <c r="AV60" i="29"/>
  <c r="AV62" i="29" s="1"/>
  <c r="AR60" i="29"/>
  <c r="AR62" i="29" s="1"/>
  <c r="AN60" i="29"/>
  <c r="AN62" i="29" s="1"/>
  <c r="AJ60" i="29"/>
  <c r="AJ62" i="29" s="1"/>
  <c r="AF60" i="29"/>
  <c r="AF62" i="29" s="1"/>
  <c r="AB60" i="29"/>
  <c r="AB62" i="29" s="1"/>
  <c r="X60" i="29"/>
  <c r="X62" i="29" s="1"/>
  <c r="T60" i="29"/>
  <c r="T62" i="29" s="1"/>
  <c r="P60" i="29"/>
  <c r="P62" i="29" s="1"/>
  <c r="L60" i="29"/>
  <c r="L62" i="29" s="1"/>
  <c r="H60" i="29"/>
  <c r="H62" i="29" s="1"/>
  <c r="D60" i="29"/>
  <c r="D62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67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35" i="29"/>
  <c r="AF237" i="29"/>
  <c r="AF13" i="30" s="1"/>
  <c r="AF177" i="29"/>
  <c r="AF182" i="29" s="1"/>
  <c r="AF183" i="29" s="1"/>
  <c r="AF145" i="29"/>
  <c r="AT59" i="29"/>
  <c r="AT61" i="29" s="1"/>
  <c r="AP59" i="29"/>
  <c r="AP61" i="29" s="1"/>
  <c r="AL59" i="29"/>
  <c r="AL61" i="29" s="1"/>
  <c r="AH59" i="29"/>
  <c r="AH61" i="29" s="1"/>
  <c r="AD59" i="29"/>
  <c r="AD61" i="29" s="1"/>
  <c r="Z59" i="29"/>
  <c r="Z61" i="29" s="1"/>
  <c r="V59" i="29"/>
  <c r="V61" i="29" s="1"/>
  <c r="R59" i="29"/>
  <c r="R61" i="29" s="1"/>
  <c r="N59" i="29"/>
  <c r="N61" i="29" s="1"/>
  <c r="J59" i="29"/>
  <c r="J61" i="29" s="1"/>
  <c r="F59" i="29"/>
  <c r="F61" i="29" s="1"/>
  <c r="AS59" i="29"/>
  <c r="AS61" i="29" s="1"/>
  <c r="AO59" i="29"/>
  <c r="AO61" i="29" s="1"/>
  <c r="AK59" i="29"/>
  <c r="AK61" i="29" s="1"/>
  <c r="AG59" i="29"/>
  <c r="AG61" i="29" s="1"/>
  <c r="AC59" i="29"/>
  <c r="AC61" i="29" s="1"/>
  <c r="Y59" i="29"/>
  <c r="Y61" i="29" s="1"/>
  <c r="U59" i="29"/>
  <c r="U61" i="29" s="1"/>
  <c r="Q59" i="29"/>
  <c r="Q61" i="29" s="1"/>
  <c r="M59" i="29"/>
  <c r="M61" i="29" s="1"/>
  <c r="I59" i="29"/>
  <c r="I61" i="29" s="1"/>
  <c r="E59" i="29"/>
  <c r="E61" i="29" s="1"/>
  <c r="AV59" i="29"/>
  <c r="AV61" i="29" s="1"/>
  <c r="AR59" i="29"/>
  <c r="AR61" i="29" s="1"/>
  <c r="AN59" i="29"/>
  <c r="AN61" i="29" s="1"/>
  <c r="AJ59" i="29"/>
  <c r="AJ61" i="29" s="1"/>
  <c r="AF59" i="29"/>
  <c r="AF61" i="29" s="1"/>
  <c r="AB59" i="29"/>
  <c r="AB61" i="29" s="1"/>
  <c r="X59" i="29"/>
  <c r="X61" i="29" s="1"/>
  <c r="T59" i="29"/>
  <c r="T61" i="29" s="1"/>
  <c r="P59" i="29"/>
  <c r="P61" i="29" s="1"/>
  <c r="L59" i="29"/>
  <c r="L61" i="29" s="1"/>
  <c r="H59" i="29"/>
  <c r="H61" i="29" s="1"/>
  <c r="D59" i="29"/>
  <c r="D61" i="29" s="1"/>
  <c r="AU59" i="29"/>
  <c r="AU61" i="29" s="1"/>
  <c r="AQ59" i="29"/>
  <c r="AQ61" i="29" s="1"/>
  <c r="AM59" i="29"/>
  <c r="AM61" i="29" s="1"/>
  <c r="AI59" i="29"/>
  <c r="AI61" i="29" s="1"/>
  <c r="AE59" i="29"/>
  <c r="AE61" i="29" s="1"/>
  <c r="AA59" i="29"/>
  <c r="AA61" i="29" s="1"/>
  <c r="W59" i="29"/>
  <c r="W61" i="29" s="1"/>
  <c r="S59" i="29"/>
  <c r="S61" i="29" s="1"/>
  <c r="O59" i="29"/>
  <c r="O61" i="29" s="1"/>
  <c r="K59" i="29"/>
  <c r="K61" i="29" s="1"/>
  <c r="G59" i="29"/>
  <c r="G61" i="29" s="1"/>
  <c r="C59" i="29"/>
  <c r="C61" i="29" s="1"/>
  <c r="D158" i="29"/>
  <c r="AO47" i="28"/>
  <c r="AQ50" i="28"/>
  <c r="AP49" i="28"/>
  <c r="AP48" i="28"/>
  <c r="BP83" i="27"/>
  <c r="BQ82" i="27" s="1"/>
  <c r="BQ110" i="27" s="1"/>
  <c r="W53" i="27"/>
  <c r="W65" i="27"/>
  <c r="BP133" i="27"/>
  <c r="BP145" i="27" s="1"/>
  <c r="BP139" i="27"/>
  <c r="BP142" i="27" s="1"/>
  <c r="BP117" i="27"/>
  <c r="BP140" i="27" s="1"/>
  <c r="W136" i="27"/>
  <c r="W147" i="27" s="1"/>
  <c r="W111" i="27"/>
  <c r="AO208" i="27"/>
  <c r="AO41" i="27" s="1"/>
  <c r="AP212" i="27"/>
  <c r="AR197" i="27"/>
  <c r="AR39" i="27"/>
  <c r="AR38" i="27"/>
  <c r="AS37" i="27"/>
  <c r="AP215" i="27"/>
  <c r="AP213" i="27"/>
  <c r="AP203" i="27"/>
  <c r="AP201" i="27"/>
  <c r="AP199" i="27" s="1"/>
  <c r="AP205" i="27"/>
  <c r="AP216" i="27" s="1"/>
  <c r="AP206" i="27"/>
  <c r="AP217" i="27" s="1"/>
  <c r="AQ210" i="27"/>
  <c r="AQ211" i="27"/>
  <c r="AQ207" i="27"/>
  <c r="AQ218" i="27" s="1"/>
  <c r="AQ202" i="27"/>
  <c r="AQ200" i="27"/>
  <c r="AQ198" i="27"/>
  <c r="AQ196" i="27"/>
  <c r="AQ212" i="27" s="1"/>
  <c r="AP237" i="29" l="1"/>
  <c r="AP13" i="30" s="1"/>
  <c r="AV145" i="29"/>
  <c r="T145" i="29"/>
  <c r="T178" i="29" s="1"/>
  <c r="X145" i="29"/>
  <c r="X178" i="29" s="1"/>
  <c r="AK145" i="29"/>
  <c r="AK178" i="29" s="1"/>
  <c r="AB145" i="29"/>
  <c r="AB157" i="29" s="1"/>
  <c r="AJ145" i="29"/>
  <c r="AJ178" i="29" s="1"/>
  <c r="AL177" i="29"/>
  <c r="AL182" i="29" s="1"/>
  <c r="AL183" i="29" s="1"/>
  <c r="AG177" i="29"/>
  <c r="AG182" i="29" s="1"/>
  <c r="AG183" i="29" s="1"/>
  <c r="U237" i="29"/>
  <c r="U13" i="30" s="1"/>
  <c r="M159" i="29"/>
  <c r="AS159" i="29"/>
  <c r="H145" i="29"/>
  <c r="H157" i="29" s="1"/>
  <c r="P145" i="29"/>
  <c r="P178" i="29" s="1"/>
  <c r="AN145" i="29"/>
  <c r="AN178" i="29" s="1"/>
  <c r="AQ177" i="29"/>
  <c r="AQ182" i="29" s="1"/>
  <c r="AQ183" i="29" s="1"/>
  <c r="G159" i="29"/>
  <c r="O159" i="29"/>
  <c r="W159" i="29"/>
  <c r="V237" i="29"/>
  <c r="V13" i="30" s="1"/>
  <c r="AI177" i="29"/>
  <c r="AI182" i="29" s="1"/>
  <c r="AI183" i="29" s="1"/>
  <c r="AG237" i="29"/>
  <c r="AG13" i="30" s="1"/>
  <c r="AA177" i="29"/>
  <c r="AA182" i="29" s="1"/>
  <c r="AA183" i="29" s="1"/>
  <c r="AH237" i="29"/>
  <c r="AH13" i="30" s="1"/>
  <c r="F159" i="29"/>
  <c r="N159" i="29"/>
  <c r="Z159" i="29"/>
  <c r="AH159" i="29"/>
  <c r="AE159" i="29"/>
  <c r="AM159" i="29"/>
  <c r="AU159" i="29"/>
  <c r="K177" i="29"/>
  <c r="K182" i="29" s="1"/>
  <c r="K183" i="29" s="1"/>
  <c r="S177" i="29"/>
  <c r="S182" i="29" s="1"/>
  <c r="S183" i="29" s="1"/>
  <c r="F145" i="29"/>
  <c r="F178" i="29" s="1"/>
  <c r="AD145" i="29"/>
  <c r="AD157" i="29" s="1"/>
  <c r="AT145" i="29"/>
  <c r="AT178" i="29" s="1"/>
  <c r="J237" i="29"/>
  <c r="J13" i="30" s="1"/>
  <c r="Z145" i="29"/>
  <c r="Z157" i="29" s="1"/>
  <c r="G145" i="29"/>
  <c r="G178" i="29" s="1"/>
  <c r="O145" i="29"/>
  <c r="O178" i="29" s="1"/>
  <c r="AL159" i="29"/>
  <c r="F177" i="29"/>
  <c r="F182" i="29" s="1"/>
  <c r="F183" i="29" s="1"/>
  <c r="V159" i="29"/>
  <c r="AD177" i="29"/>
  <c r="AD182" i="29" s="1"/>
  <c r="AD183" i="29" s="1"/>
  <c r="AT177" i="29"/>
  <c r="AT182" i="29" s="1"/>
  <c r="AT183" i="29" s="1"/>
  <c r="R159" i="29"/>
  <c r="Z177" i="29"/>
  <c r="Z182" i="29" s="1"/>
  <c r="Z183" i="29" s="1"/>
  <c r="AP159" i="29"/>
  <c r="G237" i="29"/>
  <c r="G13" i="30" s="1"/>
  <c r="O237" i="29"/>
  <c r="O13" i="30" s="1"/>
  <c r="AE145" i="29"/>
  <c r="AE157" i="29" s="1"/>
  <c r="AM145" i="29"/>
  <c r="AM157" i="29" s="1"/>
  <c r="AF159" i="29"/>
  <c r="N177" i="29"/>
  <c r="N182" i="29" s="1"/>
  <c r="N183" i="29" s="1"/>
  <c r="J159" i="29"/>
  <c r="F237" i="29"/>
  <c r="F13" i="30" s="1"/>
  <c r="N237" i="29"/>
  <c r="N13" i="30" s="1"/>
  <c r="V177" i="29"/>
  <c r="V182" i="29" s="1"/>
  <c r="V183" i="29" s="1"/>
  <c r="AD159" i="29"/>
  <c r="AH177" i="29"/>
  <c r="AH182" i="29" s="1"/>
  <c r="AH183" i="29" s="1"/>
  <c r="AT159" i="29"/>
  <c r="J145" i="29"/>
  <c r="J178" i="29" s="1"/>
  <c r="R145" i="29"/>
  <c r="R178" i="29" s="1"/>
  <c r="Z237" i="29"/>
  <c r="Z13" i="30" s="1"/>
  <c r="AL237" i="29"/>
  <c r="AL13" i="30" s="1"/>
  <c r="AP177" i="29"/>
  <c r="AP182" i="29" s="1"/>
  <c r="AP183" i="29" s="1"/>
  <c r="AG145" i="29"/>
  <c r="AG178" i="29" s="1"/>
  <c r="G177" i="29"/>
  <c r="G182" i="29" s="1"/>
  <c r="G183" i="29" s="1"/>
  <c r="K237" i="29"/>
  <c r="K13" i="30" s="1"/>
  <c r="O177" i="29"/>
  <c r="O182" i="29" s="1"/>
  <c r="O183" i="29" s="1"/>
  <c r="S237" i="29"/>
  <c r="S13" i="30" s="1"/>
  <c r="AA237" i="29"/>
  <c r="AA13" i="30" s="1"/>
  <c r="AE177" i="29"/>
  <c r="AE182" i="29" s="1"/>
  <c r="AE183" i="29" s="1"/>
  <c r="AI237" i="29"/>
  <c r="AI13" i="30" s="1"/>
  <c r="AM177" i="29"/>
  <c r="AM182" i="29" s="1"/>
  <c r="AM183" i="29" s="1"/>
  <c r="K159" i="29"/>
  <c r="S159" i="29"/>
  <c r="AA159" i="29"/>
  <c r="AI159" i="29"/>
  <c r="E159" i="29"/>
  <c r="AC159" i="29"/>
  <c r="T159" i="29"/>
  <c r="AB159" i="29"/>
  <c r="AJ159" i="29"/>
  <c r="H159" i="29"/>
  <c r="P159" i="29"/>
  <c r="X159" i="29"/>
  <c r="AN159" i="29"/>
  <c r="AV159" i="29"/>
  <c r="AQ237" i="29"/>
  <c r="AQ13" i="30" s="1"/>
  <c r="E237" i="29"/>
  <c r="E13" i="30" s="1"/>
  <c r="M237" i="29"/>
  <c r="M13" i="30" s="1"/>
  <c r="U145" i="29"/>
  <c r="U178" i="29" s="1"/>
  <c r="AC145" i="29"/>
  <c r="AC178" i="29" s="1"/>
  <c r="AK159" i="29"/>
  <c r="AS237" i="29"/>
  <c r="AS13" i="30" s="1"/>
  <c r="T177" i="29"/>
  <c r="T182" i="29" s="1"/>
  <c r="T183" i="29" s="1"/>
  <c r="AB177" i="29"/>
  <c r="AB182" i="29" s="1"/>
  <c r="AB183" i="29" s="1"/>
  <c r="AJ177" i="29"/>
  <c r="AJ182" i="29" s="1"/>
  <c r="AJ183" i="29" s="1"/>
  <c r="H177" i="29"/>
  <c r="H182" i="29" s="1"/>
  <c r="H183" i="29" s="1"/>
  <c r="P177" i="29"/>
  <c r="P182" i="29" s="1"/>
  <c r="P183" i="29" s="1"/>
  <c r="X177" i="29"/>
  <c r="X182" i="29" s="1"/>
  <c r="X183" i="29" s="1"/>
  <c r="AN177" i="29"/>
  <c r="AN182" i="29" s="1"/>
  <c r="AN183" i="29" s="1"/>
  <c r="AV177" i="29"/>
  <c r="AV182" i="29" s="1"/>
  <c r="AV183" i="29" s="1"/>
  <c r="AQ159" i="29"/>
  <c r="E145" i="29"/>
  <c r="M145" i="29"/>
  <c r="M157" i="29" s="1"/>
  <c r="M160" i="29" s="1"/>
  <c r="U159" i="29"/>
  <c r="AC177" i="29"/>
  <c r="AC182" i="29" s="1"/>
  <c r="AC183" i="29" s="1"/>
  <c r="AK177" i="29"/>
  <c r="AK182" i="29" s="1"/>
  <c r="AK183" i="29" s="1"/>
  <c r="AS145" i="29"/>
  <c r="AS178" i="29" s="1"/>
  <c r="AO159" i="29"/>
  <c r="AX158" i="29"/>
  <c r="AX144" i="29"/>
  <c r="AX145" i="29" s="1"/>
  <c r="AT218" i="29"/>
  <c r="AW216" i="29"/>
  <c r="N178" i="29"/>
  <c r="N157" i="29"/>
  <c r="V178" i="29"/>
  <c r="V157" i="29"/>
  <c r="AB178" i="29"/>
  <c r="AF178" i="29"/>
  <c r="AF157" i="29"/>
  <c r="AH178" i="29"/>
  <c r="AH157" i="29"/>
  <c r="AY235" i="29"/>
  <c r="AY11" i="30" s="1"/>
  <c r="AY167" i="29"/>
  <c r="AY166" i="29"/>
  <c r="AY151" i="29"/>
  <c r="AY152" i="29" s="1"/>
  <c r="AY153" i="29" s="1"/>
  <c r="AX42" i="29"/>
  <c r="AV216" i="29"/>
  <c r="W178" i="29"/>
  <c r="W157" i="29"/>
  <c r="AQ178" i="29"/>
  <c r="AQ157" i="29"/>
  <c r="AU178" i="29"/>
  <c r="AU157" i="29"/>
  <c r="I178" i="29"/>
  <c r="I157" i="29"/>
  <c r="I160" i="29" s="1"/>
  <c r="Q178" i="29"/>
  <c r="Q157" i="29"/>
  <c r="Q160" i="29" s="1"/>
  <c r="S178" i="29"/>
  <c r="S157" i="29"/>
  <c r="Y178" i="29"/>
  <c r="Y157" i="29"/>
  <c r="Y160" i="29" s="1"/>
  <c r="AI178" i="29"/>
  <c r="AI157" i="29"/>
  <c r="AO178" i="29"/>
  <c r="AO157" i="29"/>
  <c r="K178" i="29"/>
  <c r="K157" i="29"/>
  <c r="AA178" i="29"/>
  <c r="AA157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X177" i="29"/>
  <c r="AX182" i="29" s="1"/>
  <c r="AX183" i="29" s="1"/>
  <c r="D237" i="29"/>
  <c r="D13" i="30" s="1"/>
  <c r="D177" i="29"/>
  <c r="D182" i="29" s="1"/>
  <c r="D183" i="29" s="1"/>
  <c r="D159" i="29"/>
  <c r="D145" i="29"/>
  <c r="AW178" i="29"/>
  <c r="AW157" i="29"/>
  <c r="AW160" i="29" s="1"/>
  <c r="AZ139" i="29"/>
  <c r="AY56" i="29"/>
  <c r="AY38" i="29"/>
  <c r="AY39" i="29"/>
  <c r="AZ35" i="29"/>
  <c r="AY233" i="29"/>
  <c r="AY192" i="29"/>
  <c r="AY168" i="29"/>
  <c r="AY149" i="29"/>
  <c r="AY156" i="29" s="1"/>
  <c r="AY163" i="29" s="1"/>
  <c r="AY176" i="29" s="1"/>
  <c r="AX240" i="29"/>
  <c r="AX242" i="29"/>
  <c r="AX239" i="29"/>
  <c r="AX241" i="29"/>
  <c r="AX238" i="29"/>
  <c r="AW60" i="29"/>
  <c r="AW62" i="29" s="1"/>
  <c r="L157" i="29"/>
  <c r="L160" i="29" s="1"/>
  <c r="L178" i="29"/>
  <c r="P157" i="29"/>
  <c r="P160" i="29" s="1"/>
  <c r="Z178" i="29"/>
  <c r="AL178" i="29"/>
  <c r="AL157" i="29"/>
  <c r="AP178" i="29"/>
  <c r="AP157" i="29"/>
  <c r="AR157" i="29"/>
  <c r="AR160" i="29" s="1"/>
  <c r="AR178" i="29"/>
  <c r="AV178" i="29"/>
  <c r="AV157" i="29"/>
  <c r="BQ83" i="27"/>
  <c r="BR82" i="27" s="1"/>
  <c r="BR110" i="27" s="1"/>
  <c r="AP47" i="28"/>
  <c r="AR50" i="28"/>
  <c r="AQ49" i="28"/>
  <c r="AQ48" i="28"/>
  <c r="W67" i="27"/>
  <c r="W44" i="27" s="1"/>
  <c r="V42" i="25" s="1"/>
  <c r="X55" i="27"/>
  <c r="BR83" i="27"/>
  <c r="BS82" i="27" s="1"/>
  <c r="BQ133" i="27"/>
  <c r="BQ145" i="27" s="1"/>
  <c r="BQ139" i="27"/>
  <c r="BQ142" i="27" s="1"/>
  <c r="BQ117" i="27"/>
  <c r="BQ140" i="27" s="1"/>
  <c r="AQ215" i="27"/>
  <c r="AQ213" i="27"/>
  <c r="AQ203" i="27"/>
  <c r="AQ201" i="27"/>
  <c r="AQ199" i="27" s="1"/>
  <c r="AQ206" i="27"/>
  <c r="AQ217" i="27" s="1"/>
  <c r="AQ205" i="27"/>
  <c r="AQ216" i="27" s="1"/>
  <c r="AS197" i="27"/>
  <c r="AS39" i="27"/>
  <c r="AT37" i="27"/>
  <c r="AS38" i="27"/>
  <c r="AR210" i="27"/>
  <c r="AR207" i="27"/>
  <c r="AR218" i="27" s="1"/>
  <c r="AR202" i="27"/>
  <c r="AR200" i="27"/>
  <c r="AR198" i="27"/>
  <c r="AR196" i="27"/>
  <c r="AR211" i="27" s="1"/>
  <c r="W134" i="27"/>
  <c r="W149" i="27" s="1"/>
  <c r="X113" i="27"/>
  <c r="AP208" i="27"/>
  <c r="AP41" i="27" s="1"/>
  <c r="AK157" i="29" l="1"/>
  <c r="X157" i="29"/>
  <c r="X160" i="29" s="1"/>
  <c r="J157" i="29"/>
  <c r="J160" i="29" s="1"/>
  <c r="F157" i="29"/>
  <c r="F160" i="29" s="1"/>
  <c r="V160" i="29"/>
  <c r="AJ157" i="29"/>
  <c r="AJ160" i="29" s="1"/>
  <c r="T157" i="29"/>
  <c r="T160" i="29" s="1"/>
  <c r="AE178" i="29"/>
  <c r="AM178" i="29"/>
  <c r="O157" i="29"/>
  <c r="O160" i="29" s="1"/>
  <c r="R157" i="29"/>
  <c r="R160" i="29" s="1"/>
  <c r="AN157" i="29"/>
  <c r="AN160" i="29" s="1"/>
  <c r="G157" i="29"/>
  <c r="G160" i="29" s="1"/>
  <c r="AU160" i="29"/>
  <c r="W160" i="29"/>
  <c r="AT157" i="29"/>
  <c r="AT160" i="29" s="1"/>
  <c r="AD178" i="29"/>
  <c r="AG157" i="29"/>
  <c r="AG160" i="29" s="1"/>
  <c r="Z160" i="29"/>
  <c r="AH160" i="29"/>
  <c r="AX237" i="29"/>
  <c r="AX13" i="30" s="1"/>
  <c r="AC157" i="29"/>
  <c r="AC160" i="29" s="1"/>
  <c r="N160" i="29"/>
  <c r="AM160" i="29"/>
  <c r="AA160" i="29"/>
  <c r="M178" i="29"/>
  <c r="H178" i="29"/>
  <c r="AE160" i="29"/>
  <c r="AP160" i="29"/>
  <c r="K160" i="29"/>
  <c r="AX159" i="29"/>
  <c r="AO160" i="29"/>
  <c r="AQ160" i="29"/>
  <c r="AF160" i="29"/>
  <c r="U157" i="29"/>
  <c r="U160" i="29" s="1"/>
  <c r="AV160" i="29"/>
  <c r="AL160" i="29"/>
  <c r="H160" i="29"/>
  <c r="S160" i="29"/>
  <c r="AK160" i="29"/>
  <c r="AB160" i="29"/>
  <c r="AI160" i="29"/>
  <c r="AD160" i="29"/>
  <c r="AS157" i="29"/>
  <c r="AS160" i="29" s="1"/>
  <c r="E157" i="29"/>
  <c r="E160" i="29" s="1"/>
  <c r="E178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7" i="29"/>
  <c r="AZ166" i="29"/>
  <c r="AZ151" i="29"/>
  <c r="AZ152" i="29" s="1"/>
  <c r="AZ153" i="29" s="1"/>
  <c r="AY42" i="29"/>
  <c r="AY241" i="29"/>
  <c r="AY239" i="29"/>
  <c r="AY242" i="29"/>
  <c r="AY238" i="29"/>
  <c r="AY240" i="29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35" i="29"/>
  <c r="AZ39" i="29"/>
  <c r="AZ233" i="29"/>
  <c r="AZ192" i="29"/>
  <c r="AZ149" i="29"/>
  <c r="AZ156" i="29" s="1"/>
  <c r="AZ163" i="29" s="1"/>
  <c r="AZ176" i="29" s="1"/>
  <c r="AZ168" i="29"/>
  <c r="D157" i="29"/>
  <c r="D160" i="29" s="1"/>
  <c r="D178" i="29"/>
  <c r="AX178" i="29"/>
  <c r="AX157" i="29"/>
  <c r="AX216" i="29"/>
  <c r="AX218" i="29"/>
  <c r="AQ47" i="28"/>
  <c r="AS50" i="28"/>
  <c r="AR48" i="28"/>
  <c r="AR49" i="28"/>
  <c r="X53" i="27"/>
  <c r="X65" i="27"/>
  <c r="BS110" i="27"/>
  <c r="BS83" i="27"/>
  <c r="BT82" i="27" s="1"/>
  <c r="BR139" i="27"/>
  <c r="BR142" i="27" s="1"/>
  <c r="BR133" i="27"/>
  <c r="BR145" i="27" s="1"/>
  <c r="BR117" i="27"/>
  <c r="BR140" i="27" s="1"/>
  <c r="AS210" i="27"/>
  <c r="AS207" i="27"/>
  <c r="AS218" i="27" s="1"/>
  <c r="AS202" i="27"/>
  <c r="AS200" i="27"/>
  <c r="AS198" i="27"/>
  <c r="AS196" i="27"/>
  <c r="AS211" i="27" s="1"/>
  <c r="AR215" i="27"/>
  <c r="AR213" i="27"/>
  <c r="AR203" i="27"/>
  <c r="AR201" i="27"/>
  <c r="AR199" i="27" s="1"/>
  <c r="AR205" i="27"/>
  <c r="AR216" i="27" s="1"/>
  <c r="AR206" i="27"/>
  <c r="AR217" i="27" s="1"/>
  <c r="AR212" i="27"/>
  <c r="AQ208" i="27"/>
  <c r="AQ41" i="27" s="1"/>
  <c r="X136" i="27"/>
  <c r="X147" i="27" s="1"/>
  <c r="X111" i="27"/>
  <c r="AT197" i="27"/>
  <c r="AU37" i="27"/>
  <c r="AT39" i="27"/>
  <c r="AT38" i="27"/>
  <c r="AX160" i="29" l="1"/>
  <c r="AY59" i="29"/>
  <c r="AY216" i="29"/>
  <c r="AZ198" i="29"/>
  <c r="AZ199" i="29" s="1"/>
  <c r="AZ215" i="29"/>
  <c r="BA235" i="29"/>
  <c r="BA11" i="30" s="1"/>
  <c r="BA166" i="29"/>
  <c r="BA167" i="29"/>
  <c r="BA151" i="29"/>
  <c r="BA152" i="29" s="1"/>
  <c r="BA153" i="29" s="1"/>
  <c r="AZ42" i="29"/>
  <c r="BB139" i="29"/>
  <c r="BA56" i="29"/>
  <c r="BA39" i="29"/>
  <c r="BB35" i="29"/>
  <c r="BA38" i="29"/>
  <c r="AZ239" i="29"/>
  <c r="AZ241" i="29"/>
  <c r="AZ238" i="29"/>
  <c r="AZ240" i="29"/>
  <c r="AZ242" i="29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1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7" i="27"/>
  <c r="X44" i="27" s="1"/>
  <c r="W42" i="25" s="1"/>
  <c r="Y55" i="27"/>
  <c r="BS139" i="27"/>
  <c r="BS142" i="27" s="1"/>
  <c r="BS133" i="27"/>
  <c r="BS145" i="27" s="1"/>
  <c r="BS117" i="27"/>
  <c r="BS140" i="27" s="1"/>
  <c r="AR208" i="27"/>
  <c r="AR41" i="27" s="1"/>
  <c r="BT110" i="27"/>
  <c r="BT83" i="27"/>
  <c r="BU82" i="27" s="1"/>
  <c r="AS212" i="27"/>
  <c r="AU197" i="27"/>
  <c r="AV37" i="27"/>
  <c r="AU38" i="27"/>
  <c r="AU39" i="27"/>
  <c r="X134" i="27"/>
  <c r="X149" i="27" s="1"/>
  <c r="Y113" i="27"/>
  <c r="AS213" i="27"/>
  <c r="AS215" i="27"/>
  <c r="AS203" i="27"/>
  <c r="AS206" i="27"/>
  <c r="AS217" i="27" s="1"/>
  <c r="AS201" i="27"/>
  <c r="AS199" i="27" s="1"/>
  <c r="AS205" i="27"/>
  <c r="AS216" i="27" s="1"/>
  <c r="AT212" i="27"/>
  <c r="AT210" i="27"/>
  <c r="AT207" i="27"/>
  <c r="AT218" i="27" s="1"/>
  <c r="AT211" i="27"/>
  <c r="AT202" i="27"/>
  <c r="AT200" i="27"/>
  <c r="AT196" i="27"/>
  <c r="AT198" i="27"/>
  <c r="BA169" i="29" l="1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240" i="29"/>
  <c r="BA238" i="29"/>
  <c r="BA241" i="29"/>
  <c r="BA239" i="29"/>
  <c r="BA144" i="29"/>
  <c r="BB235" i="29"/>
  <c r="BB11" i="30" s="1"/>
  <c r="BB166" i="29"/>
  <c r="BB167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AS47" i="28"/>
  <c r="AU50" i="28"/>
  <c r="AT49" i="28"/>
  <c r="AT48" i="28"/>
  <c r="Y65" i="27"/>
  <c r="Y53" i="27"/>
  <c r="BT139" i="27"/>
  <c r="BT142" i="27" s="1"/>
  <c r="BT133" i="27"/>
  <c r="BT145" i="27" s="1"/>
  <c r="BT117" i="27"/>
  <c r="BT140" i="27" s="1"/>
  <c r="BU110" i="27"/>
  <c r="BU83" i="27"/>
  <c r="BV82" i="27" s="1"/>
  <c r="AT215" i="27"/>
  <c r="AT213" i="27"/>
  <c r="AT203" i="27"/>
  <c r="AT201" i="27"/>
  <c r="AT199" i="27" s="1"/>
  <c r="AT205" i="27"/>
  <c r="AT216" i="27" s="1"/>
  <c r="AT206" i="27"/>
  <c r="AT217" i="27" s="1"/>
  <c r="AV197" i="27"/>
  <c r="AV39" i="27"/>
  <c r="AV38" i="27"/>
  <c r="AW37" i="27"/>
  <c r="AU212" i="27"/>
  <c r="AU210" i="27"/>
  <c r="AU207" i="27"/>
  <c r="AU218" i="27" s="1"/>
  <c r="AU202" i="27"/>
  <c r="AU200" i="27"/>
  <c r="AU198" i="27"/>
  <c r="AU196" i="27"/>
  <c r="AU211" i="27" s="1"/>
  <c r="AS208" i="27"/>
  <c r="AS41" i="27" s="1"/>
  <c r="Y136" i="27"/>
  <c r="Y147" i="27" s="1"/>
  <c r="Y111" i="27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240" i="29"/>
  <c r="BB242" i="29"/>
  <c r="BB239" i="29"/>
  <c r="BB241" i="29"/>
  <c r="BC235" i="29"/>
  <c r="BC11" i="30" s="1"/>
  <c r="BC167" i="29"/>
  <c r="BC166" i="29"/>
  <c r="BC151" i="29"/>
  <c r="BC152" i="29" s="1"/>
  <c r="BC153" i="29" s="1"/>
  <c r="BB42" i="29"/>
  <c r="BD139" i="29"/>
  <c r="BC56" i="29"/>
  <c r="BC39" i="29"/>
  <c r="BC38" i="29"/>
  <c r="BD35" i="29"/>
  <c r="AZ178" i="29"/>
  <c r="AZ157" i="29"/>
  <c r="AZ160" i="29" s="1"/>
  <c r="AT47" i="28"/>
  <c r="AV50" i="28"/>
  <c r="AU49" i="28"/>
  <c r="AU48" i="28"/>
  <c r="Z55" i="27"/>
  <c r="Y67" i="27"/>
  <c r="Y44" i="27" s="1"/>
  <c r="X42" i="25" s="1"/>
  <c r="BU139" i="27"/>
  <c r="BU142" i="27" s="1"/>
  <c r="BU133" i="27"/>
  <c r="BU145" i="27" s="1"/>
  <c r="BU117" i="27"/>
  <c r="BU140" i="27" s="1"/>
  <c r="BV110" i="27"/>
  <c r="BV83" i="27"/>
  <c r="BW82" i="27" s="1"/>
  <c r="Y134" i="27"/>
  <c r="Y149" i="27" s="1"/>
  <c r="Z113" i="27"/>
  <c r="AW197" i="27"/>
  <c r="AW38" i="27"/>
  <c r="AX37" i="27"/>
  <c r="AW39" i="27"/>
  <c r="AT208" i="27"/>
  <c r="AT41" i="27" s="1"/>
  <c r="AU215" i="27"/>
  <c r="AU213" i="27"/>
  <c r="AU203" i="27"/>
  <c r="AU201" i="27"/>
  <c r="AU199" i="27" s="1"/>
  <c r="AU206" i="27"/>
  <c r="AU217" i="27" s="1"/>
  <c r="AU205" i="27"/>
  <c r="AU216" i="27" s="1"/>
  <c r="AV211" i="27"/>
  <c r="AV207" i="27"/>
  <c r="AV218" i="27" s="1"/>
  <c r="AV210" i="27"/>
  <c r="AV202" i="27"/>
  <c r="AV200" i="27"/>
  <c r="AV198" i="27"/>
  <c r="AV196" i="27"/>
  <c r="AV212" i="27" s="1"/>
  <c r="BB171" i="29" l="1"/>
  <c r="BB218" i="29" s="1"/>
  <c r="BC57" i="29"/>
  <c r="BD3" i="30" s="1"/>
  <c r="BD7" i="30" s="1"/>
  <c r="BD6" i="30" s="1"/>
  <c r="BC58" i="29"/>
  <c r="BD5" i="30" s="1"/>
  <c r="BD4" i="30" s="1"/>
  <c r="BC241" i="29"/>
  <c r="BC239" i="29"/>
  <c r="BC240" i="29"/>
  <c r="BC242" i="29"/>
  <c r="BC238" i="29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D233" i="29"/>
  <c r="BD192" i="29"/>
  <c r="BD168" i="29"/>
  <c r="BD149" i="29"/>
  <c r="BD156" i="29" s="1"/>
  <c r="BD163" i="29" s="1"/>
  <c r="BD176" i="29" s="1"/>
  <c r="BD235" i="29"/>
  <c r="BD11" i="30" s="1"/>
  <c r="BD167" i="29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5" i="27"/>
  <c r="Z53" i="27"/>
  <c r="BV133" i="27"/>
  <c r="BV145" i="27" s="1"/>
  <c r="BV139" i="27"/>
  <c r="BV142" i="27" s="1"/>
  <c r="BV117" i="27"/>
  <c r="BV140" i="27" s="1"/>
  <c r="BW110" i="27"/>
  <c r="BW83" i="27"/>
  <c r="BX82" i="27" s="1"/>
  <c r="AX197" i="27"/>
  <c r="AY37" i="27"/>
  <c r="AX39" i="27"/>
  <c r="AX38" i="27"/>
  <c r="AV215" i="27"/>
  <c r="AV213" i="27"/>
  <c r="AV203" i="27"/>
  <c r="AV205" i="27"/>
  <c r="AV216" i="27" s="1"/>
  <c r="AV201" i="27"/>
  <c r="AV199" i="27" s="1"/>
  <c r="AV206" i="27"/>
  <c r="AV217" i="27" s="1"/>
  <c r="AU208" i="27"/>
  <c r="AU41" i="27" s="1"/>
  <c r="AW207" i="27"/>
  <c r="AW218" i="27" s="1"/>
  <c r="AW210" i="27"/>
  <c r="AW202" i="27"/>
  <c r="AW200" i="27"/>
  <c r="AW198" i="27"/>
  <c r="AW196" i="27"/>
  <c r="AW211" i="27" s="1"/>
  <c r="Z136" i="27"/>
  <c r="Z147" i="27" s="1"/>
  <c r="Z111" i="27"/>
  <c r="BC60" i="29" l="1"/>
  <c r="BC62" i="29" s="1"/>
  <c r="BB216" i="29"/>
  <c r="BC218" i="29"/>
  <c r="BE235" i="29"/>
  <c r="BE11" i="30" s="1"/>
  <c r="BE167" i="29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239" i="29"/>
  <c r="BD241" i="29"/>
  <c r="BD240" i="29"/>
  <c r="BD238" i="29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7" i="27"/>
  <c r="Z44" i="27" s="1"/>
  <c r="Y42" i="25" s="1"/>
  <c r="AA55" i="27"/>
  <c r="BX110" i="27"/>
  <c r="BX83" i="27"/>
  <c r="BY82" i="27" s="1"/>
  <c r="BW139" i="27"/>
  <c r="BW142" i="27" s="1"/>
  <c r="BW133" i="27"/>
  <c r="BW145" i="27" s="1"/>
  <c r="BW117" i="27"/>
  <c r="BW140" i="27" s="1"/>
  <c r="Z134" i="27"/>
  <c r="Z149" i="27" s="1"/>
  <c r="AA113" i="27"/>
  <c r="AW212" i="27"/>
  <c r="AV208" i="27"/>
  <c r="AV41" i="27" s="1"/>
  <c r="AY197" i="27"/>
  <c r="AZ37" i="27"/>
  <c r="AY39" i="27"/>
  <c r="AY38" i="27"/>
  <c r="AW213" i="27"/>
  <c r="AW215" i="27"/>
  <c r="AW203" i="27"/>
  <c r="AW205" i="27"/>
  <c r="AW216" i="27" s="1"/>
  <c r="AW206" i="27"/>
  <c r="AW217" i="27" s="1"/>
  <c r="AW201" i="27"/>
  <c r="AW199" i="27" s="1"/>
  <c r="AX210" i="27"/>
  <c r="AX207" i="27"/>
  <c r="AX218" i="27" s="1"/>
  <c r="AX202" i="27"/>
  <c r="AX200" i="27"/>
  <c r="AX196" i="27"/>
  <c r="AX212" i="27" s="1"/>
  <c r="AX198" i="27"/>
  <c r="BD218" i="29" l="1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7" i="29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240" i="29"/>
  <c r="BE238" i="29"/>
  <c r="BE239" i="29"/>
  <c r="BE241" i="29"/>
  <c r="BC178" i="29"/>
  <c r="BC157" i="29"/>
  <c r="BC160" i="29" s="1"/>
  <c r="BG139" i="29"/>
  <c r="BF56" i="29"/>
  <c r="BF39" i="29"/>
  <c r="BF38" i="29"/>
  <c r="BG35" i="29"/>
  <c r="BE169" i="29"/>
  <c r="BE171" i="29"/>
  <c r="BE216" i="29" s="1"/>
  <c r="AW47" i="28"/>
  <c r="AY50" i="28"/>
  <c r="AX49" i="28"/>
  <c r="AX48" i="28"/>
  <c r="AA65" i="27"/>
  <c r="AA53" i="27"/>
  <c r="BX133" i="27"/>
  <c r="BX145" i="27" s="1"/>
  <c r="BX139" i="27"/>
  <c r="BX142" i="27" s="1"/>
  <c r="BX117" i="27"/>
  <c r="BX140" i="27" s="1"/>
  <c r="BY110" i="27"/>
  <c r="BY83" i="27"/>
  <c r="BZ82" i="27" s="1"/>
  <c r="AW208" i="27"/>
  <c r="AW41" i="27" s="1"/>
  <c r="AX213" i="27"/>
  <c r="AX215" i="27"/>
  <c r="AX203" i="27"/>
  <c r="AX206" i="27"/>
  <c r="AX217" i="27" s="1"/>
  <c r="AX201" i="27"/>
  <c r="AX199" i="27" s="1"/>
  <c r="AX205" i="27"/>
  <c r="AX216" i="27" s="1"/>
  <c r="AX211" i="27"/>
  <c r="AZ197" i="27"/>
  <c r="AZ39" i="27"/>
  <c r="AZ38" i="27"/>
  <c r="BA37" i="27"/>
  <c r="AY210" i="27"/>
  <c r="AY207" i="27"/>
  <c r="AY218" i="27" s="1"/>
  <c r="AY202" i="27"/>
  <c r="AY200" i="27"/>
  <c r="AY198" i="27"/>
  <c r="AY196" i="27"/>
  <c r="AY211" i="27" s="1"/>
  <c r="AA136" i="27"/>
  <c r="AA147" i="27" s="1"/>
  <c r="AA111" i="27"/>
  <c r="BF158" i="29" l="1"/>
  <c r="BH139" i="29"/>
  <c r="BG56" i="29"/>
  <c r="BG38" i="29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7" i="29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238" i="29"/>
  <c r="BF240" i="29"/>
  <c r="BF242" i="29"/>
  <c r="BF239" i="29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7" i="27"/>
  <c r="AA44" i="27" s="1"/>
  <c r="Z42" i="25" s="1"/>
  <c r="AB55" i="27"/>
  <c r="BY139" i="27"/>
  <c r="BY142" i="27" s="1"/>
  <c r="BY133" i="27"/>
  <c r="BY145" i="27" s="1"/>
  <c r="BY117" i="27"/>
  <c r="BY140" i="27" s="1"/>
  <c r="BZ110" i="27"/>
  <c r="BZ83" i="27"/>
  <c r="CA82" i="27" s="1"/>
  <c r="AX208" i="27"/>
  <c r="AX41" i="27" s="1"/>
  <c r="AA134" i="27"/>
  <c r="AA149" i="27" s="1"/>
  <c r="AB113" i="27"/>
  <c r="AY212" i="27"/>
  <c r="BA197" i="27"/>
  <c r="BA38" i="27"/>
  <c r="BA39" i="27"/>
  <c r="BB37" i="27"/>
  <c r="AY215" i="27"/>
  <c r="AY213" i="27"/>
  <c r="AY203" i="27"/>
  <c r="AY206" i="27"/>
  <c r="AY217" i="27" s="1"/>
  <c r="AY205" i="27"/>
  <c r="AY216" i="27" s="1"/>
  <c r="AY201" i="27"/>
  <c r="AY199" i="27" s="1"/>
  <c r="AZ210" i="27"/>
  <c r="AZ212" i="27"/>
  <c r="AZ207" i="27"/>
  <c r="AZ218" i="27" s="1"/>
  <c r="AZ202" i="27"/>
  <c r="AZ200" i="27"/>
  <c r="AZ198" i="27"/>
  <c r="AZ196" i="27"/>
  <c r="AZ211" i="27" s="1"/>
  <c r="BE178" i="29" l="1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7" i="29"/>
  <c r="BH166" i="29"/>
  <c r="BH151" i="29"/>
  <c r="BH152" i="29" s="1"/>
  <c r="BH153" i="29" s="1"/>
  <c r="BG42" i="29"/>
  <c r="BG144" i="29"/>
  <c r="BF60" i="29"/>
  <c r="BF62" i="29" s="1"/>
  <c r="BG241" i="29"/>
  <c r="BG239" i="29"/>
  <c r="BG238" i="29"/>
  <c r="BG240" i="29"/>
  <c r="BG242" i="29"/>
  <c r="BG57" i="29"/>
  <c r="BG58" i="29"/>
  <c r="BG158" i="29"/>
  <c r="BF59" i="29"/>
  <c r="BF61" i="29" s="1"/>
  <c r="BI139" i="29"/>
  <c r="BH56" i="29"/>
  <c r="BH39" i="29"/>
  <c r="BH38" i="29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3" i="27"/>
  <c r="AB65" i="27"/>
  <c r="CA110" i="27"/>
  <c r="CW83" i="27"/>
  <c r="CQ83" i="27"/>
  <c r="DI83" i="27"/>
  <c r="DM83" i="27"/>
  <c r="ER83" i="27"/>
  <c r="DN83" i="27"/>
  <c r="DY83" i="27"/>
  <c r="EY83" i="27"/>
  <c r="EG83" i="27"/>
  <c r="DX83" i="27"/>
  <c r="DO83" i="27"/>
  <c r="DG83" i="27"/>
  <c r="FA83" i="27"/>
  <c r="CA83" i="27"/>
  <c r="EA83" i="27"/>
  <c r="DU83" i="27"/>
  <c r="EX83" i="27"/>
  <c r="EF83" i="27"/>
  <c r="DW83" i="27"/>
  <c r="DE83" i="27"/>
  <c r="EB83" i="27"/>
  <c r="CP83" i="27"/>
  <c r="DC83" i="27"/>
  <c r="DB83" i="27"/>
  <c r="FB83" i="27"/>
  <c r="EI83" i="27"/>
  <c r="EU83" i="27"/>
  <c r="DF83" i="27"/>
  <c r="CG83" i="27"/>
  <c r="CR83" i="27"/>
  <c r="EQ83" i="27"/>
  <c r="CV83" i="27"/>
  <c r="CY83" i="27"/>
  <c r="CU83" i="27"/>
  <c r="EJ83" i="27"/>
  <c r="CD83" i="27"/>
  <c r="EL83" i="27"/>
  <c r="DA83" i="27"/>
  <c r="CK83" i="27"/>
  <c r="EO83" i="27"/>
  <c r="ET83" i="27"/>
  <c r="DL83" i="27"/>
  <c r="EN83" i="27"/>
  <c r="EZ83" i="27"/>
  <c r="EP83" i="27"/>
  <c r="CZ83" i="27"/>
  <c r="CC83" i="27"/>
  <c r="CL83" i="27"/>
  <c r="CM83" i="27"/>
  <c r="DD83" i="27"/>
  <c r="CI83" i="27"/>
  <c r="DS83" i="27"/>
  <c r="DJ83" i="27"/>
  <c r="CO83" i="27"/>
  <c r="DH83" i="27"/>
  <c r="DR83" i="27"/>
  <c r="DT83" i="27"/>
  <c r="CB83" i="27"/>
  <c r="CS83" i="27"/>
  <c r="EV83" i="27"/>
  <c r="DV83" i="27"/>
  <c r="CN83" i="27"/>
  <c r="EC83" i="27"/>
  <c r="ED83" i="27"/>
  <c r="CJ83" i="27"/>
  <c r="CF83" i="27"/>
  <c r="DQ83" i="27"/>
  <c r="EM83" i="27"/>
  <c r="EK83" i="27"/>
  <c r="EW83" i="27"/>
  <c r="CE83" i="27"/>
  <c r="EH83" i="27"/>
  <c r="DP83" i="27"/>
  <c r="EE83" i="27"/>
  <c r="CT83" i="27"/>
  <c r="ES83" i="27"/>
  <c r="CX83" i="27"/>
  <c r="DZ83" i="27"/>
  <c r="DK83" i="27"/>
  <c r="CH83" i="27"/>
  <c r="BZ133" i="27"/>
  <c r="BZ145" i="27" s="1"/>
  <c r="BZ139" i="27"/>
  <c r="BZ142" i="27" s="1"/>
  <c r="BZ117" i="27"/>
  <c r="BZ140" i="27" s="1"/>
  <c r="AZ215" i="27"/>
  <c r="AZ213" i="27"/>
  <c r="AZ203" i="27"/>
  <c r="AZ201" i="27"/>
  <c r="AZ199" i="27" s="1"/>
  <c r="AZ206" i="27"/>
  <c r="AZ217" i="27" s="1"/>
  <c r="AZ205" i="27"/>
  <c r="AZ216" i="27" s="1"/>
  <c r="AY208" i="27"/>
  <c r="AY41" i="27" s="1"/>
  <c r="BB197" i="27"/>
  <c r="BC37" i="27"/>
  <c r="BB39" i="27"/>
  <c r="BB38" i="27"/>
  <c r="BA211" i="27"/>
  <c r="BA210" i="27"/>
  <c r="BA207" i="27"/>
  <c r="BA218" i="27" s="1"/>
  <c r="BA202" i="27"/>
  <c r="BA200" i="27"/>
  <c r="BA198" i="27"/>
  <c r="BA196" i="27"/>
  <c r="BA212" i="27" s="1"/>
  <c r="AB136" i="27"/>
  <c r="AB147" i="27" s="1"/>
  <c r="AB111" i="27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67" i="29"/>
  <c r="BI151" i="29"/>
  <c r="BI152" i="29" s="1"/>
  <c r="BI153" i="29" s="1"/>
  <c r="BH42" i="29"/>
  <c r="AZ47" i="28"/>
  <c r="BB50" i="28"/>
  <c r="BA48" i="28"/>
  <c r="BA49" i="28"/>
  <c r="AC55" i="27"/>
  <c r="AB67" i="27"/>
  <c r="AB44" i="27" s="1"/>
  <c r="AA42" i="25" s="1"/>
  <c r="CA139" i="27"/>
  <c r="CA133" i="27"/>
  <c r="CA145" i="27" s="1"/>
  <c r="CA119" i="27"/>
  <c r="CA143" i="27" s="1"/>
  <c r="BC197" i="27"/>
  <c r="BD37" i="27"/>
  <c r="BC39" i="27"/>
  <c r="BC38" i="27"/>
  <c r="AZ208" i="27"/>
  <c r="AZ41" i="27" s="1"/>
  <c r="BA213" i="27"/>
  <c r="BA215" i="27"/>
  <c r="BA203" i="27"/>
  <c r="BA201" i="27"/>
  <c r="BA199" i="27" s="1"/>
  <c r="BA205" i="27"/>
  <c r="BA216" i="27" s="1"/>
  <c r="BA206" i="27"/>
  <c r="BA217" i="27" s="1"/>
  <c r="BB210" i="27"/>
  <c r="BB207" i="27"/>
  <c r="BB218" i="27" s="1"/>
  <c r="BB211" i="27"/>
  <c r="BB202" i="27"/>
  <c r="BB200" i="27"/>
  <c r="BB196" i="27"/>
  <c r="BB212" i="27" s="1"/>
  <c r="BB198" i="27"/>
  <c r="AB134" i="27"/>
  <c r="AB149" i="27" s="1"/>
  <c r="AC113" i="27"/>
  <c r="BH218" i="29" l="1"/>
  <c r="BG178" i="29"/>
  <c r="BG157" i="29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67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I158" i="29"/>
  <c r="BH59" i="29"/>
  <c r="BH61" i="29" s="1"/>
  <c r="BG160" i="29"/>
  <c r="BI198" i="29"/>
  <c r="BI199" i="29" s="1"/>
  <c r="BI215" i="29"/>
  <c r="BA47" i="28"/>
  <c r="BC50" i="28"/>
  <c r="BB49" i="28"/>
  <c r="BB48" i="28"/>
  <c r="CC117" i="27"/>
  <c r="CC140" i="27" s="1"/>
  <c r="EH117" i="27"/>
  <c r="EH140" i="27" s="1"/>
  <c r="EQ117" i="27"/>
  <c r="EQ140" i="27" s="1"/>
  <c r="AC65" i="27"/>
  <c r="AC53" i="27"/>
  <c r="EW117" i="27"/>
  <c r="EW140" i="27" s="1"/>
  <c r="DA117" i="27"/>
  <c r="DA140" i="27" s="1"/>
  <c r="EO117" i="27"/>
  <c r="EO140" i="27" s="1"/>
  <c r="CK117" i="27"/>
  <c r="CK140" i="27" s="1"/>
  <c r="CD117" i="27"/>
  <c r="CD140" i="27" s="1"/>
  <c r="CT117" i="27"/>
  <c r="CT140" i="27" s="1"/>
  <c r="EC117" i="27"/>
  <c r="EC140" i="27" s="1"/>
  <c r="ED117" i="27"/>
  <c r="ED140" i="27" s="1"/>
  <c r="FB117" i="27"/>
  <c r="FB140" i="27" s="1"/>
  <c r="CM117" i="27"/>
  <c r="CM140" i="27" s="1"/>
  <c r="CP117" i="27"/>
  <c r="CP140" i="27" s="1"/>
  <c r="DY117" i="27"/>
  <c r="DY140" i="27" s="1"/>
  <c r="EE117" i="27"/>
  <c r="EE140" i="27" s="1"/>
  <c r="CQ117" i="27"/>
  <c r="CQ140" i="27" s="1"/>
  <c r="CJ117" i="27"/>
  <c r="CJ140" i="27" s="1"/>
  <c r="CE117" i="27"/>
  <c r="CE140" i="27" s="1"/>
  <c r="BA208" i="27"/>
  <c r="BA41" i="27" s="1"/>
  <c r="DI117" i="27"/>
  <c r="DI140" i="27" s="1"/>
  <c r="FA117" i="27"/>
  <c r="FA140" i="27" s="1"/>
  <c r="ES117" i="27"/>
  <c r="ES140" i="27" s="1"/>
  <c r="DW117" i="27"/>
  <c r="DW140" i="27" s="1"/>
  <c r="CU117" i="27"/>
  <c r="CU140" i="27" s="1"/>
  <c r="DM117" i="27"/>
  <c r="DM140" i="27" s="1"/>
  <c r="EF117" i="27"/>
  <c r="EF140" i="27" s="1"/>
  <c r="EJ117" i="27"/>
  <c r="EJ140" i="27" s="1"/>
  <c r="EG117" i="27"/>
  <c r="EG140" i="27" s="1"/>
  <c r="EL117" i="27"/>
  <c r="EL140" i="27" s="1"/>
  <c r="DE117" i="27"/>
  <c r="DE140" i="27" s="1"/>
  <c r="DT117" i="27"/>
  <c r="DT140" i="27" s="1"/>
  <c r="CR117" i="27"/>
  <c r="CR140" i="27" s="1"/>
  <c r="CI117" i="27"/>
  <c r="CI140" i="27" s="1"/>
  <c r="CZ117" i="27"/>
  <c r="CZ140" i="27" s="1"/>
  <c r="ER117" i="27"/>
  <c r="ER140" i="27" s="1"/>
  <c r="DK117" i="27"/>
  <c r="DK140" i="27" s="1"/>
  <c r="EI117" i="27"/>
  <c r="EI140" i="27" s="1"/>
  <c r="EU117" i="27"/>
  <c r="EU140" i="27" s="1"/>
  <c r="DU117" i="27"/>
  <c r="DU140" i="27" s="1"/>
  <c r="CN117" i="27"/>
  <c r="CN140" i="27" s="1"/>
  <c r="EN117" i="27"/>
  <c r="EN140" i="27" s="1"/>
  <c r="CG117" i="27"/>
  <c r="CG140" i="27" s="1"/>
  <c r="CS117" i="27"/>
  <c r="CS140" i="27" s="1"/>
  <c r="DG117" i="27"/>
  <c r="DG140" i="27" s="1"/>
  <c r="ET117" i="27"/>
  <c r="ET140" i="27" s="1"/>
  <c r="DV117" i="27"/>
  <c r="DV140" i="27" s="1"/>
  <c r="EP117" i="27"/>
  <c r="EP140" i="27" s="1"/>
  <c r="EA117" i="27"/>
  <c r="EA140" i="27" s="1"/>
  <c r="CY117" i="27"/>
  <c r="CY140" i="27" s="1"/>
  <c r="EZ117" i="27"/>
  <c r="EZ140" i="27" s="1"/>
  <c r="EV117" i="27"/>
  <c r="EV140" i="27" s="1"/>
  <c r="DF117" i="27"/>
  <c r="DF140" i="27" s="1"/>
  <c r="CX117" i="27"/>
  <c r="CX140" i="27" s="1"/>
  <c r="DC117" i="27"/>
  <c r="DC140" i="27" s="1"/>
  <c r="DR117" i="27"/>
  <c r="DR140" i="27" s="1"/>
  <c r="DQ117" i="27"/>
  <c r="DQ140" i="27" s="1"/>
  <c r="DJ117" i="27"/>
  <c r="DJ140" i="27" s="1"/>
  <c r="DD117" i="27"/>
  <c r="DD140" i="27" s="1"/>
  <c r="CW117" i="27"/>
  <c r="CW140" i="27" s="1"/>
  <c r="CO117" i="27"/>
  <c r="CO140" i="27" s="1"/>
  <c r="EH142" i="27"/>
  <c r="EQ142" i="27"/>
  <c r="DN142" i="27"/>
  <c r="DK142" i="27"/>
  <c r="CC142" i="27"/>
  <c r="CO142" i="27"/>
  <c r="CX142" i="27"/>
  <c r="CZ142" i="27"/>
  <c r="CY142" i="27"/>
  <c r="CM142" i="27"/>
  <c r="CP142" i="27"/>
  <c r="CG142" i="27"/>
  <c r="DD142" i="27"/>
  <c r="CL142" i="27"/>
  <c r="DS142" i="27"/>
  <c r="CB142" i="27"/>
  <c r="CJ142" i="27"/>
  <c r="EG142" i="27"/>
  <c r="CK142" i="27"/>
  <c r="EP142" i="27"/>
  <c r="CI142" i="27"/>
  <c r="DX142" i="27"/>
  <c r="EJ142" i="27"/>
  <c r="DO142" i="27"/>
  <c r="DC142" i="27"/>
  <c r="DJ142" i="27"/>
  <c r="CR142" i="27"/>
  <c r="EB142" i="27"/>
  <c r="EX142" i="27"/>
  <c r="EC142" i="27"/>
  <c r="EU142" i="27"/>
  <c r="ET142" i="27"/>
  <c r="FA142" i="27"/>
  <c r="EF142" i="27"/>
  <c r="DQ142" i="27"/>
  <c r="CS142" i="27"/>
  <c r="EI142" i="27"/>
  <c r="CF142" i="27"/>
  <c r="CU142" i="27"/>
  <c r="CE142" i="27"/>
  <c r="DZ142" i="27"/>
  <c r="DF142" i="27"/>
  <c r="DH142" i="27"/>
  <c r="EV142" i="27"/>
  <c r="EW142" i="27"/>
  <c r="EZ142" i="27"/>
  <c r="CA142" i="27"/>
  <c r="EY142" i="27"/>
  <c r="FB142" i="27"/>
  <c r="DG142" i="27"/>
  <c r="DB142" i="27"/>
  <c r="DT142" i="27"/>
  <c r="CV142" i="27"/>
  <c r="DY142" i="27"/>
  <c r="DP142" i="27"/>
  <c r="DW142" i="27"/>
  <c r="DM142" i="27"/>
  <c r="CN142" i="27"/>
  <c r="EN142" i="27"/>
  <c r="CD142" i="27"/>
  <c r="CH142" i="27"/>
  <c r="EO142" i="27"/>
  <c r="DI142" i="27"/>
  <c r="EA142" i="27"/>
  <c r="DE142" i="27"/>
  <c r="CW142" i="27"/>
  <c r="DU142" i="27"/>
  <c r="DV142" i="27"/>
  <c r="DL142" i="27"/>
  <c r="DA142" i="27"/>
  <c r="DR142" i="27"/>
  <c r="CQ142" i="27"/>
  <c r="EK142" i="27"/>
  <c r="EM142" i="27"/>
  <c r="EL142" i="27"/>
  <c r="ED142" i="27"/>
  <c r="EE142" i="27"/>
  <c r="ES142" i="27"/>
  <c r="CT142" i="27"/>
  <c r="ER142" i="27"/>
  <c r="CL117" i="27"/>
  <c r="CL140" i="27" s="1"/>
  <c r="CH117" i="27"/>
  <c r="CH140" i="27" s="1"/>
  <c r="EX117" i="27"/>
  <c r="EX140" i="27" s="1"/>
  <c r="DH117" i="27"/>
  <c r="DH140" i="27" s="1"/>
  <c r="DX117" i="27"/>
  <c r="DX140" i="27" s="1"/>
  <c r="CV117" i="27"/>
  <c r="CV140" i="27" s="1"/>
  <c r="CB117" i="27"/>
  <c r="CB140" i="27" s="1"/>
  <c r="DO117" i="27"/>
  <c r="DO140" i="27" s="1"/>
  <c r="DP117" i="27"/>
  <c r="DP140" i="27" s="1"/>
  <c r="CA117" i="27"/>
  <c r="CA140" i="27" s="1"/>
  <c r="DN117" i="27"/>
  <c r="DN140" i="27" s="1"/>
  <c r="DS117" i="27"/>
  <c r="DS140" i="27" s="1"/>
  <c r="EY117" i="27"/>
  <c r="EY140" i="27" s="1"/>
  <c r="EB117" i="27"/>
  <c r="EB140" i="27" s="1"/>
  <c r="EK117" i="27"/>
  <c r="EK140" i="27" s="1"/>
  <c r="DB117" i="27"/>
  <c r="DB140" i="27" s="1"/>
  <c r="DZ117" i="27"/>
  <c r="DZ140" i="27" s="1"/>
  <c r="DL117" i="27"/>
  <c r="DL140" i="27" s="1"/>
  <c r="CF117" i="27"/>
  <c r="CF140" i="27" s="1"/>
  <c r="EM117" i="27"/>
  <c r="EM140" i="27" s="1"/>
  <c r="BD197" i="27"/>
  <c r="BD39" i="27"/>
  <c r="BD38" i="27"/>
  <c r="BE37" i="27"/>
  <c r="BC210" i="27"/>
  <c r="BC207" i="27"/>
  <c r="BC218" i="27" s="1"/>
  <c r="BC202" i="27"/>
  <c r="BC200" i="27"/>
  <c r="BC198" i="27"/>
  <c r="BC196" i="27"/>
  <c r="BC212" i="27" s="1"/>
  <c r="BB213" i="27"/>
  <c r="BB215" i="27"/>
  <c r="BB203" i="27"/>
  <c r="BB201" i="27"/>
  <c r="BB199" i="27" s="1"/>
  <c r="BB205" i="27"/>
  <c r="BB216" i="27" s="1"/>
  <c r="BB206" i="27"/>
  <c r="BB217" i="27" s="1"/>
  <c r="AC136" i="27"/>
  <c r="AC147" i="27" s="1"/>
  <c r="AC111" i="27"/>
  <c r="BI216" i="29" l="1"/>
  <c r="BJ144" i="29"/>
  <c r="BI60" i="29"/>
  <c r="BI62" i="29" s="1"/>
  <c r="BK235" i="29"/>
  <c r="BK167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7" i="27"/>
  <c r="AC44" i="27" s="1"/>
  <c r="AB42" i="25" s="1"/>
  <c r="AD55" i="27"/>
  <c r="BB208" i="27"/>
  <c r="BB41" i="27" s="1"/>
  <c r="BD212" i="27"/>
  <c r="BD210" i="27"/>
  <c r="BD207" i="27"/>
  <c r="BD218" i="27" s="1"/>
  <c r="BD202" i="27"/>
  <c r="BD200" i="27"/>
  <c r="BD198" i="27"/>
  <c r="BD196" i="27"/>
  <c r="BD211" i="27" s="1"/>
  <c r="BC211" i="27"/>
  <c r="AC134" i="27"/>
  <c r="AC149" i="27" s="1"/>
  <c r="AD113" i="27"/>
  <c r="BC215" i="27"/>
  <c r="BC213" i="27"/>
  <c r="BC203" i="27"/>
  <c r="BC206" i="27"/>
  <c r="BC217" i="27" s="1"/>
  <c r="BC205" i="27"/>
  <c r="BC216" i="27" s="1"/>
  <c r="BC201" i="27"/>
  <c r="BC199" i="27" s="1"/>
  <c r="BE197" i="27"/>
  <c r="BE39" i="27"/>
  <c r="BF37" i="27"/>
  <c r="BE38" i="27"/>
  <c r="BJ216" i="29" l="1"/>
  <c r="BL235" i="29"/>
  <c r="BL167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D206" i="29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3" i="27"/>
  <c r="AD65" i="27"/>
  <c r="BC208" i="27"/>
  <c r="BC41" i="27" s="1"/>
  <c r="AD136" i="27"/>
  <c r="AD147" i="27" s="1"/>
  <c r="AD111" i="27"/>
  <c r="BD215" i="27"/>
  <c r="BD213" i="27"/>
  <c r="BD203" i="27"/>
  <c r="BD205" i="27"/>
  <c r="BD216" i="27" s="1"/>
  <c r="BD201" i="27"/>
  <c r="BD199" i="27" s="1"/>
  <c r="BD206" i="27"/>
  <c r="BD217" i="27" s="1"/>
  <c r="BF197" i="27"/>
  <c r="BG37" i="27"/>
  <c r="BF39" i="27"/>
  <c r="BF38" i="27"/>
  <c r="BE211" i="27"/>
  <c r="BE212" i="27"/>
  <c r="BE207" i="27"/>
  <c r="BE218" i="27" s="1"/>
  <c r="BE210" i="27"/>
  <c r="BE202" i="27"/>
  <c r="BE200" i="27"/>
  <c r="BE198" i="27"/>
  <c r="BE196" i="27"/>
  <c r="BK216" i="29" l="1"/>
  <c r="BJ178" i="29"/>
  <c r="BJ157" i="29"/>
  <c r="BJ160" i="29" s="1"/>
  <c r="BL169" i="29"/>
  <c r="BL171" i="29"/>
  <c r="BL216" i="29" s="1"/>
  <c r="BM235" i="29"/>
  <c r="BM167" i="29"/>
  <c r="BM166" i="29"/>
  <c r="BM151" i="29"/>
  <c r="BM152" i="29" s="1"/>
  <c r="BM153" i="29" s="1"/>
  <c r="BL42" i="29"/>
  <c r="BL158" i="29"/>
  <c r="BK59" i="29"/>
  <c r="BK61" i="29" s="1"/>
  <c r="BF195" i="29"/>
  <c r="AW199" i="29"/>
  <c r="BK237" i="29"/>
  <c r="BK177" i="29"/>
  <c r="BK182" i="29" s="1"/>
  <c r="BK183" i="29" s="1"/>
  <c r="BK145" i="29"/>
  <c r="BK159" i="29"/>
  <c r="D210" i="29"/>
  <c r="D211" i="29" s="1"/>
  <c r="BF216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7" i="27"/>
  <c r="AD44" i="27" s="1"/>
  <c r="AC42" i="25" s="1"/>
  <c r="AE55" i="27"/>
  <c r="BD208" i="27"/>
  <c r="BD41" i="27" s="1"/>
  <c r="BE213" i="27"/>
  <c r="BE215" i="27"/>
  <c r="BE203" i="27"/>
  <c r="BE201" i="27"/>
  <c r="BE199" i="27" s="1"/>
  <c r="BE205" i="27"/>
  <c r="BE216" i="27" s="1"/>
  <c r="BE206" i="27"/>
  <c r="BE217" i="27" s="1"/>
  <c r="BG197" i="27"/>
  <c r="BH37" i="27"/>
  <c r="BG38" i="27"/>
  <c r="BG39" i="27"/>
  <c r="AD134" i="27"/>
  <c r="AD149" i="27" s="1"/>
  <c r="AE113" i="27"/>
  <c r="BF210" i="27"/>
  <c r="BF207" i="27"/>
  <c r="BF218" i="27" s="1"/>
  <c r="BF202" i="27"/>
  <c r="BF200" i="27"/>
  <c r="BF196" i="27"/>
  <c r="BF211" i="27" s="1"/>
  <c r="BF198" i="27"/>
  <c r="BL218" i="29" l="1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35" i="29"/>
  <c r="BM198" i="29"/>
  <c r="BM199" i="29" s="1"/>
  <c r="BM215" i="29"/>
  <c r="BM144" i="29"/>
  <c r="BL60" i="29"/>
  <c r="BL62" i="29" s="1"/>
  <c r="BK178" i="29"/>
  <c r="BK157" i="29"/>
  <c r="BK160" i="29" s="1"/>
  <c r="C210" i="29"/>
  <c r="C211" i="29" s="1"/>
  <c r="BF218" i="29"/>
  <c r="BM158" i="29"/>
  <c r="BL59" i="29"/>
  <c r="BL61" i="29" s="1"/>
  <c r="BN235" i="29"/>
  <c r="BN167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5" i="27"/>
  <c r="AE53" i="27"/>
  <c r="BH197" i="27"/>
  <c r="BH39" i="27"/>
  <c r="BH38" i="27"/>
  <c r="BI37" i="27"/>
  <c r="BF212" i="27"/>
  <c r="BG210" i="27"/>
  <c r="BG211" i="27"/>
  <c r="BG207" i="27"/>
  <c r="BG218" i="27" s="1"/>
  <c r="BG202" i="27"/>
  <c r="BG200" i="27"/>
  <c r="BG198" i="27"/>
  <c r="BG196" i="27"/>
  <c r="BG212" i="27" s="1"/>
  <c r="BE208" i="27"/>
  <c r="BE41" i="27" s="1"/>
  <c r="BF213" i="27"/>
  <c r="BF215" i="27"/>
  <c r="BF203" i="27"/>
  <c r="BF201" i="27"/>
  <c r="BF199" i="27" s="1"/>
  <c r="BF205" i="27"/>
  <c r="BF216" i="27" s="1"/>
  <c r="BF206" i="27"/>
  <c r="BF217" i="27" s="1"/>
  <c r="AE136" i="27"/>
  <c r="AE147" i="27" s="1"/>
  <c r="AE111" i="27"/>
  <c r="BM216" i="29" l="1"/>
  <c r="BM237" i="29"/>
  <c r="BM177" i="29"/>
  <c r="BM182" i="29" s="1"/>
  <c r="BM183" i="29" s="1"/>
  <c r="BM159" i="29"/>
  <c r="BM145" i="29"/>
  <c r="BP139" i="29"/>
  <c r="BO56" i="29"/>
  <c r="BO38" i="29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O235" i="29"/>
  <c r="BO167" i="29"/>
  <c r="BO166" i="29"/>
  <c r="BO151" i="29"/>
  <c r="BO152" i="29" s="1"/>
  <c r="BO153" i="29" s="1"/>
  <c r="BN42" i="29"/>
  <c r="BN158" i="29"/>
  <c r="BM59" i="29"/>
  <c r="BM61" i="29" s="1"/>
  <c r="BL160" i="29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7" i="27"/>
  <c r="AE44" i="27" s="1"/>
  <c r="AD42" i="25" s="1"/>
  <c r="AF55" i="27"/>
  <c r="BF208" i="27"/>
  <c r="BF41" i="27" s="1"/>
  <c r="BG215" i="27"/>
  <c r="BG213" i="27"/>
  <c r="BG203" i="27"/>
  <c r="BG201" i="27"/>
  <c r="BG199" i="27" s="1"/>
  <c r="BG206" i="27"/>
  <c r="BG217" i="27" s="1"/>
  <c r="BG205" i="27"/>
  <c r="BG216" i="27" s="1"/>
  <c r="AE134" i="27"/>
  <c r="AE149" i="27" s="1"/>
  <c r="AF113" i="27"/>
  <c r="BH210" i="27"/>
  <c r="BH212" i="27"/>
  <c r="BH207" i="27"/>
  <c r="BH218" i="27" s="1"/>
  <c r="BH202" i="27"/>
  <c r="BH200" i="27"/>
  <c r="BH198" i="27"/>
  <c r="BH196" i="27"/>
  <c r="BH211" i="27" s="1"/>
  <c r="BI197" i="27"/>
  <c r="BI38" i="27"/>
  <c r="BJ37" i="27"/>
  <c r="BI39" i="27"/>
  <c r="BN216" i="29" l="1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BP167" i="29"/>
  <c r="C167" i="29" s="1"/>
  <c r="BP166" i="29"/>
  <c r="C166" i="29" s="1"/>
  <c r="BP151" i="29"/>
  <c r="BP152" i="29" s="1"/>
  <c r="BP153" i="29" s="1"/>
  <c r="BO42" i="29"/>
  <c r="BQ139" i="29"/>
  <c r="BP56" i="29"/>
  <c r="BQ35" i="29"/>
  <c r="BP38" i="29"/>
  <c r="BP39" i="29"/>
  <c r="BP233" i="29"/>
  <c r="BP192" i="29"/>
  <c r="BP149" i="29"/>
  <c r="BP156" i="29" s="1"/>
  <c r="BP163" i="29" s="1"/>
  <c r="BP176" i="29" s="1"/>
  <c r="BP168" i="29"/>
  <c r="AF53" i="27"/>
  <c r="AF65" i="27"/>
  <c r="BJ197" i="27"/>
  <c r="BK37" i="27"/>
  <c r="BJ39" i="27"/>
  <c r="BJ38" i="27"/>
  <c r="BH215" i="27"/>
  <c r="BH213" i="27"/>
  <c r="BH203" i="27"/>
  <c r="BH205" i="27"/>
  <c r="BH216" i="27" s="1"/>
  <c r="BH206" i="27"/>
  <c r="BH217" i="27" s="1"/>
  <c r="BH201" i="27"/>
  <c r="BH199" i="27" s="1"/>
  <c r="AF136" i="27"/>
  <c r="AF147" i="27" s="1"/>
  <c r="AF111" i="27"/>
  <c r="BI210" i="27"/>
  <c r="BI207" i="27"/>
  <c r="BI218" i="27" s="1"/>
  <c r="BI202" i="27"/>
  <c r="BI200" i="27"/>
  <c r="BI198" i="27"/>
  <c r="BI196" i="27"/>
  <c r="BI212" i="27" s="1"/>
  <c r="BG208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67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5" i="27"/>
  <c r="AF67" i="27"/>
  <c r="AF44" i="27" s="1"/>
  <c r="AE42" i="25" s="1"/>
  <c r="BI211" i="27"/>
  <c r="BI213" i="27"/>
  <c r="BI215" i="27"/>
  <c r="BI203" i="27"/>
  <c r="BI201" i="27"/>
  <c r="BI199" i="27" s="1"/>
  <c r="BI205" i="27"/>
  <c r="BI216" i="27" s="1"/>
  <c r="BI206" i="27"/>
  <c r="BI217" i="27" s="1"/>
  <c r="AF134" i="27"/>
  <c r="AF149" i="27" s="1"/>
  <c r="AG113" i="27"/>
  <c r="BK197" i="27"/>
  <c r="BL37" i="27"/>
  <c r="BK39" i="27"/>
  <c r="BK38" i="27"/>
  <c r="BH208" i="27"/>
  <c r="BH41" i="27" s="1"/>
  <c r="BJ210" i="27"/>
  <c r="BJ207" i="27"/>
  <c r="BJ218" i="27" s="1"/>
  <c r="BJ202" i="27"/>
  <c r="BJ200" i="27"/>
  <c r="BJ196" i="27"/>
  <c r="BJ212" i="27" s="1"/>
  <c r="BJ198" i="27"/>
  <c r="AQ8" i="30" l="1"/>
  <c r="AQ17" i="30" s="1"/>
  <c r="AQ20" i="30" s="1"/>
  <c r="AJ8" i="30"/>
  <c r="AJ17" i="30" s="1"/>
  <c r="AJ20" i="30" s="1"/>
  <c r="AR8" i="30"/>
  <c r="AR17" i="30" s="1"/>
  <c r="AR20" i="30" s="1"/>
  <c r="Y8" i="30"/>
  <c r="Y17" i="30" s="1"/>
  <c r="Y20" i="30" s="1"/>
  <c r="AM8" i="30"/>
  <c r="AM17" i="30" s="1"/>
  <c r="AM20" i="30" s="1"/>
  <c r="H8" i="30"/>
  <c r="H17" i="30" s="1"/>
  <c r="H20" i="30" s="1"/>
  <c r="AG8" i="30"/>
  <c r="AG17" i="30" s="1"/>
  <c r="AG20" i="30" s="1"/>
  <c r="AA8" i="30"/>
  <c r="AA17" i="30" s="1"/>
  <c r="AA20" i="30" s="1"/>
  <c r="F8" i="30"/>
  <c r="F17" i="30" s="1"/>
  <c r="F20" i="30" s="1"/>
  <c r="AT8" i="30"/>
  <c r="AT17" i="30" s="1"/>
  <c r="AT20" i="30" s="1"/>
  <c r="AV8" i="30"/>
  <c r="AV17" i="30" s="1"/>
  <c r="AV20" i="30" s="1"/>
  <c r="K8" i="30"/>
  <c r="K17" i="30" s="1"/>
  <c r="K20" i="30" s="1"/>
  <c r="AB8" i="30"/>
  <c r="AB17" i="30" s="1"/>
  <c r="AB20" i="30" s="1"/>
  <c r="AO8" i="30"/>
  <c r="AO17" i="30" s="1"/>
  <c r="AO20" i="30" s="1"/>
  <c r="AI8" i="30"/>
  <c r="AI17" i="30" s="1"/>
  <c r="AI20" i="30" s="1"/>
  <c r="T8" i="30"/>
  <c r="T17" i="30" s="1"/>
  <c r="T20" i="30" s="1"/>
  <c r="AE8" i="30"/>
  <c r="AE17" i="30" s="1"/>
  <c r="AE20" i="30" s="1"/>
  <c r="R8" i="30"/>
  <c r="R17" i="30" s="1"/>
  <c r="R20" i="30" s="1"/>
  <c r="N8" i="30"/>
  <c r="N17" i="30" s="1"/>
  <c r="N20" i="30" s="1"/>
  <c r="L8" i="30"/>
  <c r="L17" i="30" s="1"/>
  <c r="L20" i="30" s="1"/>
  <c r="AK8" i="30"/>
  <c r="AK17" i="30" s="1"/>
  <c r="AK20" i="30" s="1"/>
  <c r="P8" i="30"/>
  <c r="P17" i="30" s="1"/>
  <c r="P20" i="30" s="1"/>
  <c r="Q8" i="30"/>
  <c r="Q17" i="30" s="1"/>
  <c r="Q20" i="30" s="1"/>
  <c r="V8" i="30"/>
  <c r="V17" i="30" s="1"/>
  <c r="V20" i="30" s="1"/>
  <c r="J8" i="30"/>
  <c r="J17" i="30" s="1"/>
  <c r="J20" i="30" s="1"/>
  <c r="W8" i="30"/>
  <c r="W17" i="30" s="1"/>
  <c r="W20" i="30" s="1"/>
  <c r="O8" i="30"/>
  <c r="O17" i="30" s="1"/>
  <c r="O20" i="30" s="1"/>
  <c r="X8" i="30"/>
  <c r="X17" i="30" s="1"/>
  <c r="X20" i="30" s="1"/>
  <c r="Z8" i="30"/>
  <c r="Z17" i="30" s="1"/>
  <c r="Z20" i="30" s="1"/>
  <c r="AU8" i="30"/>
  <c r="AU17" i="30" s="1"/>
  <c r="AU20" i="30" s="1"/>
  <c r="AF8" i="30"/>
  <c r="AF17" i="30" s="1"/>
  <c r="AF20" i="30" s="1"/>
  <c r="AL8" i="30"/>
  <c r="AL17" i="30" s="1"/>
  <c r="AL20" i="30" s="1"/>
  <c r="AW8" i="30"/>
  <c r="AW17" i="30" s="1"/>
  <c r="AW20" i="30" s="1"/>
  <c r="AP8" i="30"/>
  <c r="AP17" i="30" s="1"/>
  <c r="AP20" i="30" s="1"/>
  <c r="I8" i="30"/>
  <c r="I17" i="30" s="1"/>
  <c r="I20" i="30" s="1"/>
  <c r="AH8" i="30"/>
  <c r="AH17" i="30" s="1"/>
  <c r="AH20" i="30" s="1"/>
  <c r="AN8" i="30"/>
  <c r="AN17" i="30" s="1"/>
  <c r="AN20" i="30" s="1"/>
  <c r="S8" i="30"/>
  <c r="S17" i="30" s="1"/>
  <c r="S20" i="30" s="1"/>
  <c r="AD8" i="30"/>
  <c r="AD17" i="30" s="1"/>
  <c r="AD20" i="30" s="1"/>
  <c r="AS8" i="30"/>
  <c r="AS17" i="30" s="1"/>
  <c r="AS20" i="30" s="1"/>
  <c r="E8" i="30"/>
  <c r="E17" i="30" s="1"/>
  <c r="E20" i="30" s="1"/>
  <c r="AX8" i="30"/>
  <c r="AX17" i="30" s="1"/>
  <c r="AX20" i="30" s="1"/>
  <c r="U8" i="30"/>
  <c r="U17" i="30" s="1"/>
  <c r="U20" i="30" s="1"/>
  <c r="AC8" i="30"/>
  <c r="AC17" i="30" s="1"/>
  <c r="AC20" i="30" s="1"/>
  <c r="M8" i="30"/>
  <c r="M17" i="30" s="1"/>
  <c r="M20" i="30" s="1"/>
  <c r="AY8" i="30"/>
  <c r="AY17" i="30" s="1"/>
  <c r="AY20" i="30" s="1"/>
  <c r="AZ8" i="30"/>
  <c r="AZ17" i="30" s="1"/>
  <c r="AZ20" i="30" s="1"/>
  <c r="BA8" i="30"/>
  <c r="BA17" i="30" s="1"/>
  <c r="BA20" i="30" s="1"/>
  <c r="BB8" i="30"/>
  <c r="BB17" i="30" s="1"/>
  <c r="BB20" i="30" s="1"/>
  <c r="BC8" i="30"/>
  <c r="BC17" i="30" s="1"/>
  <c r="BC20" i="30" s="1"/>
  <c r="BD8" i="30"/>
  <c r="BD17" i="30" s="1"/>
  <c r="BD20" i="30" s="1"/>
  <c r="BE8" i="30"/>
  <c r="BE17" i="30" s="1"/>
  <c r="BE20" i="30" s="1"/>
  <c r="BF8" i="30"/>
  <c r="BF17" i="30" s="1"/>
  <c r="BF20" i="30" s="1"/>
  <c r="BG8" i="30"/>
  <c r="BG17" i="30" s="1"/>
  <c r="BG20" i="30" s="1"/>
  <c r="BM179" i="29"/>
  <c r="BM180" i="29" s="1"/>
  <c r="D8" i="30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67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3" i="27"/>
  <c r="AG65" i="27"/>
  <c r="BJ213" i="27"/>
  <c r="BJ215" i="27"/>
  <c r="BJ203" i="27"/>
  <c r="BJ206" i="27"/>
  <c r="BJ217" i="27" s="1"/>
  <c r="BJ201" i="27"/>
  <c r="BJ199" i="27" s="1"/>
  <c r="BJ205" i="27"/>
  <c r="BJ216" i="27" s="1"/>
  <c r="BJ211" i="27"/>
  <c r="BL197" i="27"/>
  <c r="BL39" i="27"/>
  <c r="BL38" i="27"/>
  <c r="BM37" i="27"/>
  <c r="BK212" i="27"/>
  <c r="BK210" i="27"/>
  <c r="BK211" i="27"/>
  <c r="BK207" i="27"/>
  <c r="BK218" i="27" s="1"/>
  <c r="BK202" i="27"/>
  <c r="BK200" i="27"/>
  <c r="BK198" i="27"/>
  <c r="BK196" i="27"/>
  <c r="AG136" i="27"/>
  <c r="AG147" i="27" s="1"/>
  <c r="AG111" i="27"/>
  <c r="BI208" i="27"/>
  <c r="BI41" i="27" s="1"/>
  <c r="U21" i="30" l="1"/>
  <c r="U22" i="30" s="1"/>
  <c r="AL21" i="30"/>
  <c r="AL22" i="30" s="1"/>
  <c r="K21" i="30"/>
  <c r="K22" i="30" s="1"/>
  <c r="BG21" i="30"/>
  <c r="BG22" i="30" s="1"/>
  <c r="BC21" i="30"/>
  <c r="BC22" i="30" s="1"/>
  <c r="AY21" i="30"/>
  <c r="AY22" i="30" s="1"/>
  <c r="AX21" i="30"/>
  <c r="AX22" i="30" s="1"/>
  <c r="S21" i="30"/>
  <c r="S22" i="30" s="1"/>
  <c r="I21" i="30"/>
  <c r="I22" i="30" s="1"/>
  <c r="AF21" i="30"/>
  <c r="AF22" i="30" s="1"/>
  <c r="O21" i="30"/>
  <c r="O22" i="30" s="1"/>
  <c r="Q21" i="30"/>
  <c r="Q22" i="30" s="1"/>
  <c r="N21" i="30"/>
  <c r="N22" i="30" s="1"/>
  <c r="AI21" i="30"/>
  <c r="AI22" i="30" s="1"/>
  <c r="AV21" i="30"/>
  <c r="AV22" i="30" s="1"/>
  <c r="AG21" i="30"/>
  <c r="AG22" i="30" s="1"/>
  <c r="AR21" i="30"/>
  <c r="AR22" i="30" s="1"/>
  <c r="AZ21" i="30"/>
  <c r="AZ22" i="30" s="1"/>
  <c r="AH21" i="30"/>
  <c r="AH22" i="30" s="1"/>
  <c r="V21" i="30"/>
  <c r="V22" i="30" s="1"/>
  <c r="L21" i="30"/>
  <c r="L22" i="30" s="1"/>
  <c r="AA21" i="30"/>
  <c r="AA22" i="30" s="1"/>
  <c r="BF21" i="30"/>
  <c r="BF22" i="30" s="1"/>
  <c r="BB21" i="30"/>
  <c r="BB22" i="30" s="1"/>
  <c r="M21" i="30"/>
  <c r="M22" i="30" s="1"/>
  <c r="E21" i="30"/>
  <c r="E22" i="30" s="1"/>
  <c r="AP21" i="30"/>
  <c r="AP22" i="30" s="1"/>
  <c r="AU21" i="30"/>
  <c r="AU22" i="30" s="1"/>
  <c r="W21" i="30"/>
  <c r="W22" i="30" s="1"/>
  <c r="P21" i="30"/>
  <c r="P22" i="30" s="1"/>
  <c r="R21" i="30"/>
  <c r="R22" i="30" s="1"/>
  <c r="AO21" i="30"/>
  <c r="AO22" i="30" s="1"/>
  <c r="AT21" i="30"/>
  <c r="AT22" i="30" s="1"/>
  <c r="H21" i="30"/>
  <c r="H22" i="30" s="1"/>
  <c r="AJ21" i="30"/>
  <c r="AJ22" i="30" s="1"/>
  <c r="BD21" i="30"/>
  <c r="BD22" i="30" s="1"/>
  <c r="AD21" i="30"/>
  <c r="AD22" i="30" s="1"/>
  <c r="X21" i="30"/>
  <c r="X22" i="30" s="1"/>
  <c r="T21" i="30"/>
  <c r="T22" i="30" s="1"/>
  <c r="Y21" i="30"/>
  <c r="Y22" i="30" s="1"/>
  <c r="BE21" i="30"/>
  <c r="BE22" i="30" s="1"/>
  <c r="BA21" i="30"/>
  <c r="BA22" i="30" s="1"/>
  <c r="AC21" i="30"/>
  <c r="AC22" i="30" s="1"/>
  <c r="AS21" i="30"/>
  <c r="AS22" i="30" s="1"/>
  <c r="AN21" i="30"/>
  <c r="AN22" i="30" s="1"/>
  <c r="AW21" i="30"/>
  <c r="AW22" i="30" s="1"/>
  <c r="Z21" i="30"/>
  <c r="Z22" i="30" s="1"/>
  <c r="J21" i="30"/>
  <c r="J22" i="30" s="1"/>
  <c r="AK21" i="30"/>
  <c r="AK22" i="30" s="1"/>
  <c r="AE21" i="30"/>
  <c r="AE22" i="30" s="1"/>
  <c r="AB21" i="30"/>
  <c r="AB22" i="30" s="1"/>
  <c r="F21" i="30"/>
  <c r="F22" i="30" s="1"/>
  <c r="AM21" i="30"/>
  <c r="AM22" i="30" s="1"/>
  <c r="AQ21" i="30"/>
  <c r="AQ22" i="30" s="1"/>
  <c r="BS167" i="29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7" i="27"/>
  <c r="AG44" i="27" s="1"/>
  <c r="AF42" i="25" s="1"/>
  <c r="AH55" i="27"/>
  <c r="BK215" i="27"/>
  <c r="BK213" i="27"/>
  <c r="BK203" i="27"/>
  <c r="BK206" i="27"/>
  <c r="BK217" i="27" s="1"/>
  <c r="BK205" i="27"/>
  <c r="BK216" i="27" s="1"/>
  <c r="BK201" i="27"/>
  <c r="BK199" i="27" s="1"/>
  <c r="BJ208" i="27"/>
  <c r="BJ41" i="27" s="1"/>
  <c r="AG134" i="27"/>
  <c r="AG149" i="27" s="1"/>
  <c r="AH113" i="27"/>
  <c r="BM197" i="27"/>
  <c r="BM38" i="27"/>
  <c r="BN37" i="27"/>
  <c r="BM39" i="27"/>
  <c r="BL212" i="27"/>
  <c r="BL207" i="27"/>
  <c r="BL218" i="27" s="1"/>
  <c r="BL210" i="27"/>
  <c r="BL202" i="27"/>
  <c r="BL200" i="27"/>
  <c r="BL198" i="27"/>
  <c r="BL196" i="27"/>
  <c r="BL211" i="27" s="1"/>
  <c r="BR218" i="29" l="1"/>
  <c r="BU139" i="29"/>
  <c r="BT38" i="29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7" i="29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3" i="27"/>
  <c r="AH65" i="27"/>
  <c r="BK208" i="27"/>
  <c r="BK41" i="27" s="1"/>
  <c r="BL215" i="27"/>
  <c r="BL213" i="27"/>
  <c r="BL203" i="27"/>
  <c r="BL201" i="27"/>
  <c r="BL199" i="27" s="1"/>
  <c r="BL205" i="27"/>
  <c r="BL216" i="27" s="1"/>
  <c r="BL206" i="27"/>
  <c r="BL217" i="27" s="1"/>
  <c r="BM207" i="27"/>
  <c r="BM218" i="27" s="1"/>
  <c r="BM210" i="27"/>
  <c r="BM202" i="27"/>
  <c r="BM200" i="27"/>
  <c r="BM198" i="27"/>
  <c r="BM196" i="27"/>
  <c r="BM211" i="27" s="1"/>
  <c r="BN197" i="27"/>
  <c r="BO37" i="27"/>
  <c r="BN39" i="27"/>
  <c r="BN38" i="27"/>
  <c r="AH136" i="27"/>
  <c r="AH147" i="27" s="1"/>
  <c r="AH111" i="27"/>
  <c r="BR178" i="29" l="1"/>
  <c r="BR179" i="29" s="1"/>
  <c r="BR180" i="29" s="1"/>
  <c r="BR157" i="29"/>
  <c r="BR160" i="29" s="1"/>
  <c r="BV139" i="29"/>
  <c r="BU39" i="29"/>
  <c r="BU38" i="29"/>
  <c r="BV35" i="29"/>
  <c r="BS216" i="29"/>
  <c r="BU167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5" i="27"/>
  <c r="AH67" i="27"/>
  <c r="AH44" i="27" s="1"/>
  <c r="AG42" i="25" s="1"/>
  <c r="BL208" i="27"/>
  <c r="BL41" i="27" s="1"/>
  <c r="AH134" i="27"/>
  <c r="AH149" i="27" s="1"/>
  <c r="AI113" i="27"/>
  <c r="BM213" i="27"/>
  <c r="BM215" i="27"/>
  <c r="BM203" i="27"/>
  <c r="BM205" i="27"/>
  <c r="BM216" i="27" s="1"/>
  <c r="BM206" i="27"/>
  <c r="BM217" i="27" s="1"/>
  <c r="BM201" i="27"/>
  <c r="BM199" i="27" s="1"/>
  <c r="BO197" i="27"/>
  <c r="BP37" i="27"/>
  <c r="BO38" i="27"/>
  <c r="BO39" i="27"/>
  <c r="BM212" i="27"/>
  <c r="BN212" i="27"/>
  <c r="BN210" i="27"/>
  <c r="BN207" i="27"/>
  <c r="BN218" i="27" s="1"/>
  <c r="BN202" i="27"/>
  <c r="BN200" i="27"/>
  <c r="BN196" i="27"/>
  <c r="BN211" i="27" s="1"/>
  <c r="BN198" i="27"/>
  <c r="BT216" i="29" l="1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V167" i="29"/>
  <c r="BV166" i="29"/>
  <c r="BV151" i="29"/>
  <c r="BV152" i="29" s="1"/>
  <c r="BV153" i="29" s="1"/>
  <c r="BU42" i="29"/>
  <c r="AI65" i="27"/>
  <c r="AI53" i="27"/>
  <c r="BM208" i="27"/>
  <c r="BM41" i="27" s="1"/>
  <c r="BP197" i="27"/>
  <c r="BP39" i="27"/>
  <c r="BP38" i="27"/>
  <c r="BQ37" i="27"/>
  <c r="BN213" i="27"/>
  <c r="BN215" i="27"/>
  <c r="BN203" i="27"/>
  <c r="BN206" i="27"/>
  <c r="BN217" i="27" s="1"/>
  <c r="BN201" i="27"/>
  <c r="BN199" i="27" s="1"/>
  <c r="BN205" i="27"/>
  <c r="BN216" i="27" s="1"/>
  <c r="BO210" i="27"/>
  <c r="BO207" i="27"/>
  <c r="BO218" i="27" s="1"/>
  <c r="BO202" i="27"/>
  <c r="BO200" i="27"/>
  <c r="BO198" i="27"/>
  <c r="BO196" i="27"/>
  <c r="BO212" i="27" s="1"/>
  <c r="AI136" i="27"/>
  <c r="AI147" i="27" s="1"/>
  <c r="AI111" i="27"/>
  <c r="BU216" i="29" l="1"/>
  <c r="BX139" i="29"/>
  <c r="BW38" i="29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7" i="29"/>
  <c r="BW166" i="29"/>
  <c r="BW151" i="29"/>
  <c r="BW152" i="29" s="1"/>
  <c r="BW153" i="29" s="1"/>
  <c r="BV42" i="29"/>
  <c r="AI67" i="27"/>
  <c r="AI44" i="27" s="1"/>
  <c r="AH42" i="25" s="1"/>
  <c r="AJ55" i="27"/>
  <c r="BO211" i="27"/>
  <c r="BO215" i="27"/>
  <c r="BO213" i="27"/>
  <c r="BO203" i="27"/>
  <c r="BO201" i="27"/>
  <c r="BO199" i="27" s="1"/>
  <c r="BO205" i="27"/>
  <c r="BO216" i="27" s="1"/>
  <c r="BO206" i="27"/>
  <c r="BO217" i="27" s="1"/>
  <c r="AI134" i="27"/>
  <c r="AI149" i="27" s="1"/>
  <c r="AJ113" i="27"/>
  <c r="BQ197" i="27"/>
  <c r="BQ39" i="27"/>
  <c r="BR37" i="27"/>
  <c r="BQ38" i="27"/>
  <c r="BN208" i="27"/>
  <c r="BN41" i="27" s="1"/>
  <c r="BP210" i="27"/>
  <c r="BP207" i="27"/>
  <c r="BP218" i="27" s="1"/>
  <c r="BP202" i="27"/>
  <c r="BP200" i="27"/>
  <c r="BP198" i="27"/>
  <c r="BP196" i="27"/>
  <c r="BP212" i="27" s="1"/>
  <c r="BW169" i="29" l="1"/>
  <c r="BW171" i="29"/>
  <c r="BW216" i="29" s="1"/>
  <c r="BV218" i="29"/>
  <c r="BY139" i="29"/>
  <c r="BX38" i="29"/>
  <c r="BY35" i="29"/>
  <c r="BX39" i="29"/>
  <c r="BX167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5" i="27"/>
  <c r="AJ53" i="27"/>
  <c r="BR197" i="27"/>
  <c r="BS37" i="27"/>
  <c r="BR39" i="27"/>
  <c r="BR38" i="27"/>
  <c r="BP211" i="27"/>
  <c r="BP215" i="27"/>
  <c r="BP213" i="27"/>
  <c r="BP203" i="27"/>
  <c r="BP201" i="27"/>
  <c r="BP199" i="27" s="1"/>
  <c r="BP205" i="27"/>
  <c r="BP216" i="27" s="1"/>
  <c r="BP206" i="27"/>
  <c r="BP217" i="27" s="1"/>
  <c r="BQ210" i="27"/>
  <c r="BQ207" i="27"/>
  <c r="BQ218" i="27" s="1"/>
  <c r="BQ202" i="27"/>
  <c r="BQ200" i="27"/>
  <c r="BQ198" i="27"/>
  <c r="BQ196" i="27"/>
  <c r="BQ211" i="27" s="1"/>
  <c r="BO208" i="27"/>
  <c r="BO41" i="27" s="1"/>
  <c r="AJ136" i="27"/>
  <c r="AJ147" i="27" s="1"/>
  <c r="AJ111" i="27"/>
  <c r="BW218" i="29" l="1"/>
  <c r="BX198" i="29"/>
  <c r="BX199" i="29" s="1"/>
  <c r="BX215" i="29"/>
  <c r="BZ139" i="29"/>
  <c r="BY39" i="29"/>
  <c r="BZ35" i="29"/>
  <c r="BY38" i="29"/>
  <c r="BY166" i="29"/>
  <c r="BY167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5" i="27"/>
  <c r="AJ67" i="27"/>
  <c r="AJ44" i="27" s="1"/>
  <c r="AI42" i="25" s="1"/>
  <c r="BP208" i="27"/>
  <c r="BP41" i="27" s="1"/>
  <c r="BQ212" i="27"/>
  <c r="BQ213" i="27"/>
  <c r="BQ215" i="27"/>
  <c r="BQ203" i="27"/>
  <c r="BQ206" i="27"/>
  <c r="BQ217" i="27" s="1"/>
  <c r="BQ201" i="27"/>
  <c r="BQ199" i="27" s="1"/>
  <c r="BQ205" i="27"/>
  <c r="BQ216" i="27" s="1"/>
  <c r="AJ134" i="27"/>
  <c r="AJ149" i="27" s="1"/>
  <c r="AK113" i="27"/>
  <c r="BS197" i="27"/>
  <c r="BT37" i="27"/>
  <c r="BS39" i="27"/>
  <c r="BS38" i="27"/>
  <c r="BR210" i="27"/>
  <c r="BR207" i="27"/>
  <c r="BR218" i="27" s="1"/>
  <c r="BR202" i="27"/>
  <c r="BR200" i="27"/>
  <c r="BR196" i="27"/>
  <c r="BR211" i="27" s="1"/>
  <c r="BR198" i="27"/>
  <c r="BX218" i="29" l="1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67" i="29"/>
  <c r="BZ151" i="29"/>
  <c r="BZ152" i="29" s="1"/>
  <c r="BZ153" i="29" s="1"/>
  <c r="BY42" i="29"/>
  <c r="CA139" i="29"/>
  <c r="BZ39" i="29"/>
  <c r="BZ38" i="29"/>
  <c r="CA35" i="29"/>
  <c r="AK65" i="27"/>
  <c r="AK53" i="27"/>
  <c r="BR212" i="27"/>
  <c r="AL57" i="27"/>
  <c r="AL66" i="27" s="1"/>
  <c r="AL38" i="27" s="1"/>
  <c r="BR213" i="27"/>
  <c r="BR215" i="27"/>
  <c r="BR203" i="27"/>
  <c r="BR205" i="27"/>
  <c r="BR216" i="27" s="1"/>
  <c r="BR206" i="27"/>
  <c r="BR217" i="27" s="1"/>
  <c r="BR201" i="27"/>
  <c r="BR199" i="27" s="1"/>
  <c r="BT197" i="27"/>
  <c r="BT39" i="27"/>
  <c r="BT38" i="27"/>
  <c r="BU37" i="27"/>
  <c r="AK136" i="27"/>
  <c r="AK147" i="27" s="1"/>
  <c r="AK111" i="27"/>
  <c r="BQ208" i="27"/>
  <c r="BQ41" i="27" s="1"/>
  <c r="BS210" i="27"/>
  <c r="BS207" i="27"/>
  <c r="BS218" i="27" s="1"/>
  <c r="BS202" i="27"/>
  <c r="BS200" i="27"/>
  <c r="BS198" i="27"/>
  <c r="BS196" i="27"/>
  <c r="BS212" i="27" s="1"/>
  <c r="BY218" i="29" l="1"/>
  <c r="BZ215" i="29"/>
  <c r="BZ198" i="29"/>
  <c r="BZ199" i="29" s="1"/>
  <c r="CB139" i="29"/>
  <c r="CA38" i="29"/>
  <c r="CA39" i="29"/>
  <c r="CB35" i="29"/>
  <c r="BZ169" i="29"/>
  <c r="BZ171" i="29"/>
  <c r="BZ218" i="29" s="1"/>
  <c r="CA167" i="29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7" i="27"/>
  <c r="AK44" i="27" s="1"/>
  <c r="AJ42" i="25" s="1"/>
  <c r="AL55" i="27"/>
  <c r="AL65" i="27" s="1"/>
  <c r="BT210" i="27"/>
  <c r="BT207" i="27"/>
  <c r="BT218" i="27" s="1"/>
  <c r="BT202" i="27"/>
  <c r="BT200" i="27"/>
  <c r="BT198" i="27"/>
  <c r="BT196" i="27"/>
  <c r="BT211" i="27" s="1"/>
  <c r="BS215" i="27"/>
  <c r="BS213" i="27"/>
  <c r="BS203" i="27"/>
  <c r="BS206" i="27"/>
  <c r="BS217" i="27" s="1"/>
  <c r="BS205" i="27"/>
  <c r="BS216" i="27" s="1"/>
  <c r="BS201" i="27"/>
  <c r="BS199" i="27" s="1"/>
  <c r="BS211" i="27"/>
  <c r="BR208" i="27"/>
  <c r="BR41" i="27" s="1"/>
  <c r="AK134" i="27"/>
  <c r="AK149" i="27" s="1"/>
  <c r="AL113" i="27"/>
  <c r="BU197" i="27"/>
  <c r="BU39" i="27"/>
  <c r="BU38" i="27"/>
  <c r="BV37" i="27"/>
  <c r="BZ216" i="29" l="1"/>
  <c r="CB167" i="29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B39" i="29"/>
  <c r="CC35" i="29"/>
  <c r="AL53" i="27"/>
  <c r="AL67" i="27" s="1"/>
  <c r="AL44" i="27" s="1"/>
  <c r="AK42" i="25" s="1"/>
  <c r="BV197" i="27"/>
  <c r="BW37" i="27"/>
  <c r="BV39" i="27"/>
  <c r="BV38" i="27"/>
  <c r="BU207" i="27"/>
  <c r="BU218" i="27" s="1"/>
  <c r="BU210" i="27"/>
  <c r="BU202" i="27"/>
  <c r="BU200" i="27"/>
  <c r="BU198" i="27"/>
  <c r="BU196" i="27"/>
  <c r="BU211" i="27" s="1"/>
  <c r="BS208" i="27"/>
  <c r="BS41" i="27" s="1"/>
  <c r="BT212" i="27"/>
  <c r="BT215" i="27"/>
  <c r="BT213" i="27"/>
  <c r="BT203" i="27"/>
  <c r="BT206" i="27"/>
  <c r="BT217" i="27" s="1"/>
  <c r="BT201" i="27"/>
  <c r="BT199" i="27" s="1"/>
  <c r="BT205" i="27"/>
  <c r="BT216" i="27" s="1"/>
  <c r="AL136" i="27"/>
  <c r="AL147" i="27" s="1"/>
  <c r="AL111" i="27"/>
  <c r="CA218" i="29" l="1"/>
  <c r="CC167" i="29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35" i="29"/>
  <c r="AM55" i="27"/>
  <c r="AM65" i="27" s="1"/>
  <c r="BU212" i="27"/>
  <c r="BT208" i="27"/>
  <c r="BT41" i="27" s="1"/>
  <c r="BW197" i="27"/>
  <c r="BX37" i="27"/>
  <c r="BW39" i="27"/>
  <c r="BW38" i="27"/>
  <c r="AL134" i="27"/>
  <c r="AL149" i="27" s="1"/>
  <c r="AM113" i="27"/>
  <c r="BU213" i="27"/>
  <c r="BU215" i="27"/>
  <c r="BU203" i="27"/>
  <c r="BU206" i="27"/>
  <c r="BU217" i="27" s="1"/>
  <c r="BU205" i="27"/>
  <c r="BU216" i="27" s="1"/>
  <c r="BU201" i="27"/>
  <c r="BU199" i="27" s="1"/>
  <c r="BV210" i="27"/>
  <c r="BV207" i="27"/>
  <c r="BV218" i="27" s="1"/>
  <c r="BV202" i="27"/>
  <c r="BV200" i="27"/>
  <c r="BV196" i="27"/>
  <c r="BV212" i="27" s="1"/>
  <c r="BV198" i="27"/>
  <c r="CB218" i="29" l="1"/>
  <c r="CD167" i="29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35" i="29"/>
  <c r="AM53" i="27"/>
  <c r="BU208" i="27"/>
  <c r="BU41" i="27" s="1"/>
  <c r="BV211" i="27"/>
  <c r="BV213" i="27"/>
  <c r="BV215" i="27"/>
  <c r="BV203" i="27"/>
  <c r="BV206" i="27"/>
  <c r="BV217" i="27" s="1"/>
  <c r="BV201" i="27"/>
  <c r="BV199" i="27" s="1"/>
  <c r="BV205" i="27"/>
  <c r="BV216" i="27" s="1"/>
  <c r="BW210" i="27"/>
  <c r="BW207" i="27"/>
  <c r="BW218" i="27" s="1"/>
  <c r="BW202" i="27"/>
  <c r="BW200" i="27"/>
  <c r="BW198" i="27"/>
  <c r="BW196" i="27"/>
  <c r="BW212" i="27" s="1"/>
  <c r="BX197" i="27"/>
  <c r="BX39" i="27"/>
  <c r="BX38" i="27"/>
  <c r="BY37" i="27"/>
  <c r="AM136" i="27"/>
  <c r="AM147" i="27" s="1"/>
  <c r="AM111" i="27"/>
  <c r="CC218" i="29" l="1"/>
  <c r="CE167" i="29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E39" i="29"/>
  <c r="CF35" i="29"/>
  <c r="BV45" i="27"/>
  <c r="AM67" i="27"/>
  <c r="AM44" i="27" s="1"/>
  <c r="AL42" i="25" s="1"/>
  <c r="AN55" i="27"/>
  <c r="BW211" i="27"/>
  <c r="AM134" i="27"/>
  <c r="AM149" i="27" s="1"/>
  <c r="AN113" i="27"/>
  <c r="BY197" i="27"/>
  <c r="BZ37" i="27"/>
  <c r="BY39" i="27"/>
  <c r="BV208" i="27"/>
  <c r="BV41" i="27" s="1"/>
  <c r="BX210" i="27"/>
  <c r="BX207" i="27"/>
  <c r="BX218" i="27" s="1"/>
  <c r="BX202" i="27"/>
  <c r="BX200" i="27"/>
  <c r="BX198" i="27"/>
  <c r="BX196" i="27"/>
  <c r="BX211" i="27" s="1"/>
  <c r="BW215" i="27"/>
  <c r="BW213" i="27"/>
  <c r="BW203" i="27"/>
  <c r="BW206" i="27"/>
  <c r="BW217" i="27" s="1"/>
  <c r="BW201" i="27"/>
  <c r="BW199" i="27" s="1"/>
  <c r="BW205" i="27"/>
  <c r="BW216" i="27" s="1"/>
  <c r="CD216" i="29" l="1"/>
  <c r="CF38" i="29"/>
  <c r="CF42" i="29" s="1"/>
  <c r="CF39" i="29"/>
  <c r="CE169" i="29"/>
  <c r="CE171" i="29"/>
  <c r="CE216" i="29" s="1"/>
  <c r="CF167" i="29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AN65" i="27"/>
  <c r="AN53" i="27"/>
  <c r="BX212" i="27"/>
  <c r="BY210" i="27"/>
  <c r="BY207" i="27"/>
  <c r="BY218" i="27" s="1"/>
  <c r="BY202" i="27"/>
  <c r="BY200" i="27"/>
  <c r="BY198" i="27"/>
  <c r="BY196" i="27"/>
  <c r="BY212" i="27" s="1"/>
  <c r="BW208" i="27"/>
  <c r="BW41" i="27" s="1"/>
  <c r="BZ197" i="27"/>
  <c r="CA37" i="27"/>
  <c r="BZ39" i="27"/>
  <c r="BZ38" i="27"/>
  <c r="AN136" i="27"/>
  <c r="AN147" i="27" s="1"/>
  <c r="AN115" i="27"/>
  <c r="AN137" i="27" s="1"/>
  <c r="AN148" i="27" s="1"/>
  <c r="AN39" i="27" s="1"/>
  <c r="BX215" i="27"/>
  <c r="BX213" i="27"/>
  <c r="BX203" i="27"/>
  <c r="BX205" i="27"/>
  <c r="BX216" i="27" s="1"/>
  <c r="BX201" i="27"/>
  <c r="BX199" i="27" s="1"/>
  <c r="BX206" i="27"/>
  <c r="BX217" i="27" s="1"/>
  <c r="CE218" i="29" l="1"/>
  <c r="CF198" i="29"/>
  <c r="CF199" i="29" s="1"/>
  <c r="CF215" i="29"/>
  <c r="CF169" i="29"/>
  <c r="CF171" i="29"/>
  <c r="CF218" i="29" s="1"/>
  <c r="BX45" i="27"/>
  <c r="AO55" i="27"/>
  <c r="AN67" i="27"/>
  <c r="AN44" i="27" s="1"/>
  <c r="AM42" i="25" s="1"/>
  <c r="BZ210" i="27"/>
  <c r="BZ207" i="27"/>
  <c r="BZ218" i="27" s="1"/>
  <c r="BZ202" i="27"/>
  <c r="BZ200" i="27"/>
  <c r="BZ196" i="27"/>
  <c r="BZ212" i="27" s="1"/>
  <c r="BZ198" i="27"/>
  <c r="BY213" i="27"/>
  <c r="BY215" i="27"/>
  <c r="BY203" i="27"/>
  <c r="BY205" i="27"/>
  <c r="BY216" i="27" s="1"/>
  <c r="BY206" i="27"/>
  <c r="BY217" i="27" s="1"/>
  <c r="BY201" i="27"/>
  <c r="BY199" i="27" s="1"/>
  <c r="BX208" i="27"/>
  <c r="BX41" i="27" s="1"/>
  <c r="AN111" i="27"/>
  <c r="BY211" i="27"/>
  <c r="CA197" i="27"/>
  <c r="CB37" i="27"/>
  <c r="CA38" i="27"/>
  <c r="CF216" i="29" l="1"/>
  <c r="BY45" i="27"/>
  <c r="AO65" i="27"/>
  <c r="AO53" i="27"/>
  <c r="BZ211" i="27"/>
  <c r="AN134" i="27"/>
  <c r="AN149" i="27" s="1"/>
  <c r="AO113" i="27"/>
  <c r="BY208" i="27"/>
  <c r="BY41" i="27" s="1"/>
  <c r="CA210" i="27"/>
  <c r="CA207" i="27"/>
  <c r="CA218" i="27" s="1"/>
  <c r="CA202" i="27"/>
  <c r="CA200" i="27"/>
  <c r="CA198" i="27"/>
  <c r="CA196" i="27"/>
  <c r="CA212" i="27" s="1"/>
  <c r="BZ213" i="27"/>
  <c r="BZ215" i="27"/>
  <c r="BZ45" i="27" s="1"/>
  <c r="BZ203" i="27"/>
  <c r="BZ205" i="27"/>
  <c r="BZ216" i="27" s="1"/>
  <c r="BZ201" i="27"/>
  <c r="BZ199" i="27" s="1"/>
  <c r="BZ206" i="27"/>
  <c r="BZ217" i="27" s="1"/>
  <c r="CB197" i="27"/>
  <c r="CB39" i="27"/>
  <c r="CB38" i="27"/>
  <c r="CC37" i="27"/>
  <c r="AP55" i="27" l="1"/>
  <c r="AO67" i="27"/>
  <c r="AO44" i="27" s="1"/>
  <c r="AN42" i="25" s="1"/>
  <c r="BZ208" i="27"/>
  <c r="BZ41" i="27" s="1"/>
  <c r="AO136" i="27"/>
  <c r="AO147" i="27" s="1"/>
  <c r="AO111" i="27"/>
  <c r="CA215" i="27"/>
  <c r="CA45" i="27" s="1"/>
  <c r="CA213" i="27"/>
  <c r="CA203" i="27"/>
  <c r="CA205" i="27"/>
  <c r="CA216" i="27" s="1"/>
  <c r="CA206" i="27"/>
  <c r="CA217" i="27" s="1"/>
  <c r="CA201" i="27"/>
  <c r="CA199" i="27" s="1"/>
  <c r="CA211" i="27"/>
  <c r="CC197" i="27"/>
  <c r="CC39" i="27"/>
  <c r="CD37" i="27"/>
  <c r="CC38" i="27"/>
  <c r="CB207" i="27"/>
  <c r="CB218" i="27" s="1"/>
  <c r="CB210" i="27"/>
  <c r="CB202" i="27"/>
  <c r="CB200" i="27"/>
  <c r="CB198" i="27"/>
  <c r="CB196" i="27"/>
  <c r="CB211" i="27" s="1"/>
  <c r="AP65" i="27" l="1"/>
  <c r="AP53" i="27"/>
  <c r="CB215" i="27"/>
  <c r="CB45" i="27" s="1"/>
  <c r="CB213" i="27"/>
  <c r="CB203" i="27"/>
  <c r="CB201" i="27"/>
  <c r="CB199" i="27" s="1"/>
  <c r="CB205" i="27"/>
  <c r="CB216" i="27" s="1"/>
  <c r="CB206" i="27"/>
  <c r="CB217" i="27" s="1"/>
  <c r="CD197" i="27"/>
  <c r="CE37" i="27"/>
  <c r="CD39" i="27"/>
  <c r="CD38" i="27"/>
  <c r="CB212" i="27"/>
  <c r="AO134" i="27"/>
  <c r="AO149" i="27" s="1"/>
  <c r="AP113" i="27"/>
  <c r="CC207" i="27"/>
  <c r="CC218" i="27" s="1"/>
  <c r="CC210" i="27"/>
  <c r="CC202" i="27"/>
  <c r="CC200" i="27"/>
  <c r="CC198" i="27"/>
  <c r="CC196" i="27"/>
  <c r="CC211" i="27" s="1"/>
  <c r="CA208" i="27"/>
  <c r="CA41" i="27" s="1"/>
  <c r="AP67" i="27" l="1"/>
  <c r="AP44" i="27" s="1"/>
  <c r="AO42" i="25" s="1"/>
  <c r="AQ55" i="27"/>
  <c r="CD210" i="27"/>
  <c r="CD207" i="27"/>
  <c r="CD218" i="27" s="1"/>
  <c r="CD202" i="27"/>
  <c r="CD200" i="27"/>
  <c r="CD196" i="27"/>
  <c r="CD212" i="27" s="1"/>
  <c r="CD198" i="27"/>
  <c r="CC213" i="27"/>
  <c r="CC215" i="27"/>
  <c r="CC45" i="27" s="1"/>
  <c r="CC203" i="27"/>
  <c r="CC206" i="27"/>
  <c r="CC217" i="27" s="1"/>
  <c r="CC201" i="27"/>
  <c r="CC199" i="27" s="1"/>
  <c r="CC205" i="27"/>
  <c r="CC216" i="27" s="1"/>
  <c r="CC212" i="27"/>
  <c r="AP136" i="27"/>
  <c r="AP147" i="27" s="1"/>
  <c r="AP111" i="27"/>
  <c r="CB208" i="27"/>
  <c r="CB41" i="27" s="1"/>
  <c r="CE197" i="27"/>
  <c r="CF37" i="27"/>
  <c r="CE39" i="27"/>
  <c r="CE38" i="27"/>
  <c r="AQ65" i="27" l="1"/>
  <c r="AQ53" i="27"/>
  <c r="CD211" i="27"/>
  <c r="AP134" i="27"/>
  <c r="AP149" i="27" s="1"/>
  <c r="AQ113" i="27"/>
  <c r="CD213" i="27"/>
  <c r="CD215" i="27"/>
  <c r="CD45" i="27" s="1"/>
  <c r="CD203" i="27"/>
  <c r="CD205" i="27"/>
  <c r="CD216" i="27" s="1"/>
  <c r="CD201" i="27"/>
  <c r="CD199" i="27" s="1"/>
  <c r="CD206" i="27"/>
  <c r="CD217" i="27" s="1"/>
  <c r="CF197" i="27"/>
  <c r="CF39" i="27"/>
  <c r="CF38" i="27"/>
  <c r="CG37" i="27"/>
  <c r="CE210" i="27"/>
  <c r="CE207" i="27"/>
  <c r="CE218" i="27" s="1"/>
  <c r="CE202" i="27"/>
  <c r="CE200" i="27"/>
  <c r="CE198" i="27"/>
  <c r="CE196" i="27"/>
  <c r="CE211" i="27" s="1"/>
  <c r="CC208" i="27"/>
  <c r="CC41" i="27" s="1"/>
  <c r="AR55" i="27" l="1"/>
  <c r="AQ67" i="27"/>
  <c r="AQ44" i="27" s="1"/>
  <c r="AP42" i="25" s="1"/>
  <c r="CE212" i="27"/>
  <c r="CF210" i="27"/>
  <c r="CF207" i="27"/>
  <c r="CF218" i="27" s="1"/>
  <c r="CF202" i="27"/>
  <c r="CF200" i="27"/>
  <c r="CF198" i="27"/>
  <c r="CF196" i="27"/>
  <c r="CF211" i="27" s="1"/>
  <c r="CG197" i="27"/>
  <c r="CG39" i="27"/>
  <c r="CG38" i="27"/>
  <c r="CH37" i="27"/>
  <c r="CE215" i="27"/>
  <c r="CE45" i="27" s="1"/>
  <c r="CE213" i="27"/>
  <c r="CE203" i="27"/>
  <c r="CE206" i="27"/>
  <c r="CE217" i="27" s="1"/>
  <c r="CE205" i="27"/>
  <c r="CE216" i="27" s="1"/>
  <c r="CE201" i="27"/>
  <c r="CE199" i="27" s="1"/>
  <c r="CD208" i="27"/>
  <c r="CD41" i="27" s="1"/>
  <c r="AQ136" i="27"/>
  <c r="AQ147" i="27" s="1"/>
  <c r="AQ111" i="27"/>
  <c r="AR53" i="27" l="1"/>
  <c r="AR65" i="27"/>
  <c r="CF212" i="27"/>
  <c r="CF215" i="27"/>
  <c r="CF45" i="27" s="1"/>
  <c r="CF213" i="27"/>
  <c r="CF203" i="27"/>
  <c r="CF205" i="27"/>
  <c r="CF216" i="27" s="1"/>
  <c r="CF201" i="27"/>
  <c r="CF199" i="27" s="1"/>
  <c r="CF206" i="27"/>
  <c r="CF217" i="27" s="1"/>
  <c r="AQ134" i="27"/>
  <c r="AQ149" i="27" s="1"/>
  <c r="AR113" i="27"/>
  <c r="CE208" i="27"/>
  <c r="CE41" i="27" s="1"/>
  <c r="CH197" i="27"/>
  <c r="CI37" i="27"/>
  <c r="CH39" i="27"/>
  <c r="CH38" i="27"/>
  <c r="CG210" i="27"/>
  <c r="CG207" i="27"/>
  <c r="CG218" i="27" s="1"/>
  <c r="CG202" i="27"/>
  <c r="CG200" i="27"/>
  <c r="CG198" i="27"/>
  <c r="CG196" i="27"/>
  <c r="CG211" i="27" s="1"/>
  <c r="AS55" i="27" l="1"/>
  <c r="AR67" i="27"/>
  <c r="AR44" i="27" s="1"/>
  <c r="AQ42" i="25" s="1"/>
  <c r="CG212" i="27"/>
  <c r="CI197" i="27"/>
  <c r="CJ37" i="27"/>
  <c r="CI39" i="27"/>
  <c r="CI38" i="27"/>
  <c r="CG213" i="27"/>
  <c r="CG215" i="27"/>
  <c r="CG45" i="27" s="1"/>
  <c r="CG203" i="27"/>
  <c r="CG205" i="27"/>
  <c r="CG216" i="27" s="1"/>
  <c r="CG201" i="27"/>
  <c r="CG199" i="27" s="1"/>
  <c r="CG206" i="27"/>
  <c r="CG217" i="27" s="1"/>
  <c r="CH210" i="27"/>
  <c r="CH207" i="27"/>
  <c r="CH218" i="27" s="1"/>
  <c r="CH202" i="27"/>
  <c r="CH200" i="27"/>
  <c r="CH196" i="27"/>
  <c r="CH211" i="27" s="1"/>
  <c r="CH198" i="27"/>
  <c r="CF208" i="27"/>
  <c r="CF41" i="27" s="1"/>
  <c r="AR136" i="27"/>
  <c r="AR147" i="27" s="1"/>
  <c r="AR111" i="27"/>
  <c r="AS53" i="27" l="1"/>
  <c r="AS65" i="27"/>
  <c r="CG208" i="27"/>
  <c r="CG41" i="27" s="1"/>
  <c r="AR134" i="27"/>
  <c r="AR149" i="27" s="1"/>
  <c r="AS113" i="27"/>
  <c r="CJ197" i="27"/>
  <c r="CJ39" i="27"/>
  <c r="CJ38" i="27"/>
  <c r="CK37" i="27"/>
  <c r="CH212" i="27"/>
  <c r="CI210" i="27"/>
  <c r="CI207" i="27"/>
  <c r="CI218" i="27" s="1"/>
  <c r="CI202" i="27"/>
  <c r="CI200" i="27"/>
  <c r="CI198" i="27"/>
  <c r="CI196" i="27"/>
  <c r="CI212" i="27" s="1"/>
  <c r="CH213" i="27"/>
  <c r="CH215" i="27"/>
  <c r="CH45" i="27" s="1"/>
  <c r="CH203" i="27"/>
  <c r="CH205" i="27"/>
  <c r="CH216" i="27" s="1"/>
  <c r="CH206" i="27"/>
  <c r="CH217" i="27" s="1"/>
  <c r="CH201" i="27"/>
  <c r="CH199" i="27" s="1"/>
  <c r="AT55" i="27" l="1"/>
  <c r="AS67" i="27"/>
  <c r="AS44" i="27" s="1"/>
  <c r="AR42" i="25" s="1"/>
  <c r="CK197" i="27"/>
  <c r="CK38" i="27"/>
  <c r="CL37" i="27"/>
  <c r="CK39" i="27"/>
  <c r="CI215" i="27"/>
  <c r="CI45" i="27" s="1"/>
  <c r="CI213" i="27"/>
  <c r="CI203" i="27"/>
  <c r="CI205" i="27"/>
  <c r="CI216" i="27" s="1"/>
  <c r="CI201" i="27"/>
  <c r="CI199" i="27" s="1"/>
  <c r="CI206" i="27"/>
  <c r="CI217" i="27" s="1"/>
  <c r="CI211" i="27"/>
  <c r="CJ210" i="27"/>
  <c r="CJ207" i="27"/>
  <c r="CJ218" i="27" s="1"/>
  <c r="CJ202" i="27"/>
  <c r="CJ200" i="27"/>
  <c r="CJ198" i="27"/>
  <c r="CJ196" i="27"/>
  <c r="CJ211" i="27" s="1"/>
  <c r="AS136" i="27"/>
  <c r="AS147" i="27" s="1"/>
  <c r="AS111" i="27"/>
  <c r="CH208" i="27"/>
  <c r="CH41" i="27" s="1"/>
  <c r="AT65" i="27" l="1"/>
  <c r="AT53" i="27"/>
  <c r="CJ212" i="27"/>
  <c r="AS134" i="27"/>
  <c r="AS149" i="27" s="1"/>
  <c r="AT113" i="27"/>
  <c r="CJ215" i="27"/>
  <c r="CJ45" i="27" s="1"/>
  <c r="CJ213" i="27"/>
  <c r="CJ203" i="27"/>
  <c r="CJ201" i="27"/>
  <c r="CJ199" i="27" s="1"/>
  <c r="CJ205" i="27"/>
  <c r="CJ216" i="27" s="1"/>
  <c r="CJ206" i="27"/>
  <c r="CJ217" i="27" s="1"/>
  <c r="CI208" i="27"/>
  <c r="CI41" i="27" s="1"/>
  <c r="CL197" i="27"/>
  <c r="CM37" i="27"/>
  <c r="CL39" i="27"/>
  <c r="CL38" i="27"/>
  <c r="CK207" i="27"/>
  <c r="CK218" i="27" s="1"/>
  <c r="CK210" i="27"/>
  <c r="CK202" i="27"/>
  <c r="CK200" i="27"/>
  <c r="CK198" i="27"/>
  <c r="CK196" i="27"/>
  <c r="CK212" i="27" s="1"/>
  <c r="AT67" i="27" l="1"/>
  <c r="AT44" i="27" s="1"/>
  <c r="AS42" i="25" s="1"/>
  <c r="AU55" i="27"/>
  <c r="CJ208" i="27"/>
  <c r="CJ41" i="27" s="1"/>
  <c r="CK211" i="27"/>
  <c r="CM197" i="27"/>
  <c r="CN37" i="27"/>
  <c r="CM39" i="27"/>
  <c r="CM38" i="27"/>
  <c r="CK213" i="27"/>
  <c r="CK215" i="27"/>
  <c r="CK45" i="27" s="1"/>
  <c r="CK203" i="27"/>
  <c r="CK206" i="27"/>
  <c r="CK217" i="27" s="1"/>
  <c r="CK201" i="27"/>
  <c r="CK199" i="27" s="1"/>
  <c r="CK205" i="27"/>
  <c r="CK216" i="27" s="1"/>
  <c r="CL210" i="27"/>
  <c r="CL207" i="27"/>
  <c r="CL218" i="27" s="1"/>
  <c r="CL202" i="27"/>
  <c r="CL200" i="27"/>
  <c r="CL196" i="27"/>
  <c r="CL211" i="27" s="1"/>
  <c r="CL198" i="27"/>
  <c r="AT136" i="27"/>
  <c r="AT147" i="27" s="1"/>
  <c r="AT111" i="27"/>
  <c r="AU53" i="27" l="1"/>
  <c r="AU65" i="27"/>
  <c r="CL212" i="27"/>
  <c r="CL213" i="27"/>
  <c r="CL215" i="27"/>
  <c r="CL45" i="27" s="1"/>
  <c r="CL203" i="27"/>
  <c r="CL201" i="27"/>
  <c r="CL199" i="27" s="1"/>
  <c r="CL205" i="27"/>
  <c r="CL216" i="27" s="1"/>
  <c r="CL206" i="27"/>
  <c r="CL217" i="27" s="1"/>
  <c r="CK208" i="27"/>
  <c r="CK41" i="27" s="1"/>
  <c r="CN197" i="27"/>
  <c r="CN40" i="27"/>
  <c r="CN39" i="27"/>
  <c r="CN38" i="27"/>
  <c r="CO37" i="27"/>
  <c r="AT134" i="27"/>
  <c r="AT149" i="27" s="1"/>
  <c r="AU113" i="27"/>
  <c r="CM210" i="27"/>
  <c r="CM207" i="27"/>
  <c r="CM218" i="27" s="1"/>
  <c r="CM202" i="27"/>
  <c r="CM200" i="27"/>
  <c r="CM198" i="27"/>
  <c r="CM196" i="27"/>
  <c r="CM212" i="27" s="1"/>
  <c r="AV55" i="27" l="1"/>
  <c r="AU67" i="27"/>
  <c r="AU44" i="27" s="1"/>
  <c r="AT42" i="25" s="1"/>
  <c r="CM211" i="27"/>
  <c r="AU136" i="27"/>
  <c r="AU147" i="27" s="1"/>
  <c r="AU111" i="27"/>
  <c r="CL208" i="27"/>
  <c r="CL41" i="27" s="1"/>
  <c r="CO197" i="27"/>
  <c r="CO39" i="27"/>
  <c r="CP37" i="27"/>
  <c r="CO40" i="27"/>
  <c r="CO38" i="27"/>
  <c r="CM215" i="27"/>
  <c r="CM45" i="27" s="1"/>
  <c r="CM213" i="27"/>
  <c r="CM203" i="27"/>
  <c r="CM201" i="27"/>
  <c r="CM199" i="27" s="1"/>
  <c r="CM206" i="27"/>
  <c r="CM217" i="27" s="1"/>
  <c r="CM205" i="27"/>
  <c r="CM216" i="27" s="1"/>
  <c r="CN210" i="27"/>
  <c r="CN207" i="27"/>
  <c r="CN218" i="27" s="1"/>
  <c r="CN202" i="27"/>
  <c r="CN200" i="27"/>
  <c r="CN198" i="27"/>
  <c r="CN196" i="27"/>
  <c r="CN212" i="27" s="1"/>
  <c r="AV53" i="27" l="1"/>
  <c r="AV65" i="27"/>
  <c r="CN211" i="27"/>
  <c r="CO210" i="27"/>
  <c r="CO207" i="27"/>
  <c r="CO218" i="27" s="1"/>
  <c r="CO202" i="27"/>
  <c r="CO200" i="27"/>
  <c r="CO198" i="27"/>
  <c r="CO196" i="27"/>
  <c r="CO211" i="27" s="1"/>
  <c r="AU134" i="27"/>
  <c r="AU149" i="27" s="1"/>
  <c r="AV113" i="27"/>
  <c r="CM208" i="27"/>
  <c r="CM41" i="27" s="1"/>
  <c r="CP197" i="27"/>
  <c r="CQ37" i="27"/>
  <c r="CP40" i="27"/>
  <c r="CP39" i="27"/>
  <c r="CP38" i="27"/>
  <c r="CN215" i="27"/>
  <c r="CN45" i="27" s="1"/>
  <c r="CN213" i="27"/>
  <c r="CN203" i="27"/>
  <c r="CN201" i="27"/>
  <c r="CN199" i="27" s="1"/>
  <c r="CN205" i="27"/>
  <c r="CN216" i="27" s="1"/>
  <c r="CN206" i="27"/>
  <c r="CN217" i="27" s="1"/>
  <c r="AV67" i="27" l="1"/>
  <c r="AV44" i="27" s="1"/>
  <c r="AU42" i="25" s="1"/>
  <c r="AW55" i="27"/>
  <c r="CN208" i="27"/>
  <c r="CN41" i="27" s="1"/>
  <c r="CN42" i="27" s="1"/>
  <c r="CP210" i="27"/>
  <c r="CP207" i="27"/>
  <c r="CP218" i="27" s="1"/>
  <c r="CP202" i="27"/>
  <c r="CP200" i="27"/>
  <c r="CP196" i="27"/>
  <c r="CP211" i="27" s="1"/>
  <c r="CP198" i="27"/>
  <c r="CO212" i="27"/>
  <c r="CO213" i="27"/>
  <c r="CO215" i="27"/>
  <c r="CO45" i="27" s="1"/>
  <c r="CO203" i="27"/>
  <c r="CO201" i="27"/>
  <c r="CO199" i="27" s="1"/>
  <c r="CO205" i="27"/>
  <c r="CO216" i="27" s="1"/>
  <c r="CO206" i="27"/>
  <c r="CO217" i="27" s="1"/>
  <c r="AV136" i="27"/>
  <c r="AV147" i="27" s="1"/>
  <c r="AV111" i="27"/>
  <c r="CQ197" i="27"/>
  <c r="CR37" i="27"/>
  <c r="CQ39" i="27"/>
  <c r="CQ38" i="27"/>
  <c r="CQ40" i="27"/>
  <c r="AW53" i="27" l="1"/>
  <c r="AW65" i="27"/>
  <c r="CO208" i="27"/>
  <c r="CO41" i="27" s="1"/>
  <c r="CO42" i="27" s="1"/>
  <c r="CP212" i="27"/>
  <c r="CP213" i="27"/>
  <c r="CP215" i="27"/>
  <c r="CP45" i="27" s="1"/>
  <c r="CP203" i="27"/>
  <c r="CP206" i="27"/>
  <c r="CP217" i="27" s="1"/>
  <c r="CP205" i="27"/>
  <c r="CP216" i="27" s="1"/>
  <c r="CP201" i="27"/>
  <c r="CP199" i="27" s="1"/>
  <c r="CR197" i="27"/>
  <c r="CR40" i="27"/>
  <c r="CR39" i="27"/>
  <c r="CR38" i="27"/>
  <c r="CS37" i="27"/>
  <c r="CQ210" i="27"/>
  <c r="CQ207" i="27"/>
  <c r="CQ218" i="27" s="1"/>
  <c r="CQ202" i="27"/>
  <c r="CQ200" i="27"/>
  <c r="CQ198" i="27"/>
  <c r="CQ196" i="27"/>
  <c r="CQ212" i="27" s="1"/>
  <c r="AV134" i="27"/>
  <c r="AV149" i="27" s="1"/>
  <c r="AW113" i="27"/>
  <c r="CP208" i="27" l="1"/>
  <c r="CP41" i="27" s="1"/>
  <c r="CP42" i="27" s="1"/>
  <c r="AW67" i="27"/>
  <c r="AW44" i="27" s="1"/>
  <c r="AV42" i="25" s="1"/>
  <c r="AX55" i="27"/>
  <c r="CQ211" i="27"/>
  <c r="CQ215" i="27"/>
  <c r="CQ45" i="27" s="1"/>
  <c r="CQ213" i="27"/>
  <c r="CQ203" i="27"/>
  <c r="CQ201" i="27"/>
  <c r="CQ199" i="27" s="1"/>
  <c r="CQ206" i="27"/>
  <c r="CQ217" i="27" s="1"/>
  <c r="CQ205" i="27"/>
  <c r="CQ216" i="27" s="1"/>
  <c r="AW136" i="27"/>
  <c r="AW147" i="27" s="1"/>
  <c r="AW111" i="27"/>
  <c r="CR210" i="27"/>
  <c r="CR207" i="27"/>
  <c r="CR218" i="27" s="1"/>
  <c r="CR202" i="27"/>
  <c r="CR200" i="27"/>
  <c r="CR198" i="27"/>
  <c r="CR196" i="27"/>
  <c r="CR211" i="27" s="1"/>
  <c r="CS197" i="27"/>
  <c r="CS40" i="27"/>
  <c r="CS39" i="27"/>
  <c r="CS38" i="27"/>
  <c r="CT37" i="27"/>
  <c r="AX65" i="27" l="1"/>
  <c r="AX53" i="27"/>
  <c r="CR215" i="27"/>
  <c r="CR45" i="27" s="1"/>
  <c r="CQ6" i="25" s="1"/>
  <c r="CR213" i="27"/>
  <c r="CR203" i="27"/>
  <c r="CR201" i="27"/>
  <c r="CR199" i="27" s="1"/>
  <c r="CR206" i="27"/>
  <c r="CR217" i="27" s="1"/>
  <c r="CR205" i="27"/>
  <c r="CR216" i="27" s="1"/>
  <c r="CQ208" i="27"/>
  <c r="CQ41" i="27" s="1"/>
  <c r="CQ42" i="27" s="1"/>
  <c r="CR212" i="27"/>
  <c r="AW134" i="27"/>
  <c r="AW149" i="27" s="1"/>
  <c r="AX113" i="27"/>
  <c r="CT197" i="27"/>
  <c r="CU37" i="27"/>
  <c r="CT40" i="27"/>
  <c r="CT39" i="27"/>
  <c r="CT38" i="27"/>
  <c r="CS207" i="27"/>
  <c r="CS218" i="27" s="1"/>
  <c r="CS210" i="27"/>
  <c r="CS202" i="27"/>
  <c r="CS200" i="27"/>
  <c r="CS198" i="27"/>
  <c r="CS196" i="27"/>
  <c r="CS211" i="27" s="1"/>
  <c r="AX67" i="27" l="1"/>
  <c r="AX44" i="27" s="1"/>
  <c r="AW42" i="25" s="1"/>
  <c r="AY55" i="27"/>
  <c r="CT210" i="27"/>
  <c r="CT207" i="27"/>
  <c r="CT218" i="27" s="1"/>
  <c r="CT202" i="27"/>
  <c r="CT200" i="27"/>
  <c r="CT196" i="27"/>
  <c r="CT212" i="27" s="1"/>
  <c r="CT198" i="27"/>
  <c r="CU197" i="27"/>
  <c r="CV37" i="27"/>
  <c r="CU39" i="27"/>
  <c r="CU40" i="27"/>
  <c r="CU38" i="27"/>
  <c r="CR208" i="27"/>
  <c r="CR41" i="27" s="1"/>
  <c r="CR42" i="27" s="1"/>
  <c r="CS213" i="27"/>
  <c r="CS215" i="27"/>
  <c r="CS45" i="27" s="1"/>
  <c r="CR6" i="25" s="1"/>
  <c r="CS203" i="27"/>
  <c r="CS206" i="27"/>
  <c r="CS217" i="27" s="1"/>
  <c r="CS205" i="27"/>
  <c r="CS216" i="27" s="1"/>
  <c r="CS201" i="27"/>
  <c r="CS199" i="27" s="1"/>
  <c r="CS212" i="27"/>
  <c r="AX136" i="27"/>
  <c r="AX147" i="27" s="1"/>
  <c r="AX111" i="27"/>
  <c r="AY53" i="27" l="1"/>
  <c r="AY65" i="27"/>
  <c r="CT211" i="27"/>
  <c r="CU210" i="27"/>
  <c r="CU207" i="27"/>
  <c r="CU218" i="27" s="1"/>
  <c r="CU202" i="27"/>
  <c r="CU200" i="27"/>
  <c r="CU198" i="27"/>
  <c r="CU196" i="27"/>
  <c r="CU212" i="27" s="1"/>
  <c r="CT213" i="27"/>
  <c r="CT215" i="27"/>
  <c r="CT45" i="27" s="1"/>
  <c r="CS6" i="25" s="1"/>
  <c r="CT203" i="27"/>
  <c r="CT205" i="27"/>
  <c r="CT216" i="27" s="1"/>
  <c r="CT201" i="27"/>
  <c r="CT199" i="27" s="1"/>
  <c r="CT206" i="27"/>
  <c r="CT217" i="27" s="1"/>
  <c r="AX134" i="27"/>
  <c r="AX149" i="27" s="1"/>
  <c r="AY113" i="27"/>
  <c r="CS208" i="27"/>
  <c r="CS41" i="27" s="1"/>
  <c r="CS42" i="27" s="1"/>
  <c r="CV197" i="27"/>
  <c r="CV40" i="27"/>
  <c r="CV39" i="27"/>
  <c r="CV38" i="27"/>
  <c r="CW37" i="27"/>
  <c r="AZ55" i="27" l="1"/>
  <c r="AY67" i="27"/>
  <c r="AY44" i="27" s="1"/>
  <c r="AX42" i="25" s="1"/>
  <c r="CW197" i="27"/>
  <c r="CW38" i="27"/>
  <c r="CW40" i="27"/>
  <c r="CW39" i="27"/>
  <c r="CX37" i="27"/>
  <c r="CV210" i="27"/>
  <c r="CV200" i="27"/>
  <c r="CV198" i="27"/>
  <c r="CV196" i="27"/>
  <c r="CV211" i="27" s="1"/>
  <c r="CT208" i="27"/>
  <c r="CT41" i="27" s="1"/>
  <c r="CT42" i="27" s="1"/>
  <c r="CU215" i="27"/>
  <c r="CU45" i="27" s="1"/>
  <c r="CT6" i="25" s="1"/>
  <c r="CU213" i="27"/>
  <c r="CU203" i="27"/>
  <c r="CU206" i="27"/>
  <c r="CU217" i="27" s="1"/>
  <c r="CU201" i="27"/>
  <c r="CU199" i="27" s="1"/>
  <c r="CU205" i="27"/>
  <c r="CU216" i="27" s="1"/>
  <c r="CU211" i="27"/>
  <c r="AY136" i="27"/>
  <c r="AY147" i="27" s="1"/>
  <c r="AY111" i="27"/>
  <c r="AZ65" i="27" l="1"/>
  <c r="AZ53" i="27"/>
  <c r="CV212" i="27"/>
  <c r="AY134" i="27"/>
  <c r="AY149" i="27" s="1"/>
  <c r="AZ113" i="27"/>
  <c r="CX197" i="27"/>
  <c r="CY37" i="27"/>
  <c r="CX40" i="27"/>
  <c r="CX39" i="27"/>
  <c r="CX38" i="27"/>
  <c r="CV215" i="27"/>
  <c r="CV45" i="27" s="1"/>
  <c r="CV213" i="27"/>
  <c r="CV201" i="27"/>
  <c r="CV206" i="27"/>
  <c r="CV217" i="27" s="1"/>
  <c r="CU208" i="27"/>
  <c r="CU41" i="27" s="1"/>
  <c r="CU42" i="27" s="1"/>
  <c r="CV207" i="27"/>
  <c r="CV218" i="27" s="1"/>
  <c r="CW210" i="27"/>
  <c r="CW207" i="27"/>
  <c r="CW218" i="27" s="1"/>
  <c r="CW202" i="27"/>
  <c r="CW200" i="27"/>
  <c r="CW198" i="27"/>
  <c r="CW196" i="27"/>
  <c r="CW212" i="27" s="1"/>
  <c r="BA55" i="27" l="1"/>
  <c r="AZ67" i="27"/>
  <c r="AZ44" i="27" s="1"/>
  <c r="AY42" i="25" s="1"/>
  <c r="CW211" i="27"/>
  <c r="CV205" i="27"/>
  <c r="CV216" i="27" s="1"/>
  <c r="CX210" i="27"/>
  <c r="CX207" i="27"/>
  <c r="CX218" i="27" s="1"/>
  <c r="CX202" i="27"/>
  <c r="CX200" i="27"/>
  <c r="CX196" i="27"/>
  <c r="CX211" i="27" s="1"/>
  <c r="CX198" i="27"/>
  <c r="CW213" i="27"/>
  <c r="CW215" i="27"/>
  <c r="CW45" i="27" s="1"/>
  <c r="CW203" i="27"/>
  <c r="CW206" i="27"/>
  <c r="CW217" i="27" s="1"/>
  <c r="CW205" i="27"/>
  <c r="CW216" i="27" s="1"/>
  <c r="AZ136" i="27"/>
  <c r="AZ147" i="27" s="1"/>
  <c r="AZ111" i="27"/>
  <c r="CV202" i="27"/>
  <c r="CV203" i="27" s="1"/>
  <c r="CY197" i="27"/>
  <c r="CZ37" i="27"/>
  <c r="CY38" i="27"/>
  <c r="CY40" i="27"/>
  <c r="CY39" i="27"/>
  <c r="BA65" i="27" l="1"/>
  <c r="BA53" i="27"/>
  <c r="CV199" i="27"/>
  <c r="CW201" i="27" s="1"/>
  <c r="CW199" i="27" s="1"/>
  <c r="CX201" i="27" s="1"/>
  <c r="CX199" i="27" s="1"/>
  <c r="CX212" i="27"/>
  <c r="CV208" i="27"/>
  <c r="CV41" i="27" s="1"/>
  <c r="CV42" i="27" s="1"/>
  <c r="CW208" i="27"/>
  <c r="CW41" i="27" s="1"/>
  <c r="CW42" i="27" s="1"/>
  <c r="CZ197" i="27"/>
  <c r="CZ40" i="27"/>
  <c r="CZ39" i="27"/>
  <c r="CZ38" i="27"/>
  <c r="DA37" i="27"/>
  <c r="CY210" i="27"/>
  <c r="CY207" i="27"/>
  <c r="CY218" i="27" s="1"/>
  <c r="CY202" i="27"/>
  <c r="CY200" i="27"/>
  <c r="CY198" i="27"/>
  <c r="CY196" i="27"/>
  <c r="CY211" i="27" s="1"/>
  <c r="AZ134" i="27"/>
  <c r="AZ149" i="27" s="1"/>
  <c r="BA113" i="27"/>
  <c r="CX213" i="27"/>
  <c r="CX215" i="27"/>
  <c r="CX45" i="27" s="1"/>
  <c r="CX203" i="27"/>
  <c r="CX205" i="27"/>
  <c r="CX216" i="27" s="1"/>
  <c r="CX206" i="27"/>
  <c r="CX217" i="27" s="1"/>
  <c r="BA67" i="27" l="1"/>
  <c r="BA44" i="27" s="1"/>
  <c r="AZ42" i="25" s="1"/>
  <c r="BB55" i="27"/>
  <c r="CY212" i="27"/>
  <c r="CX208" i="27"/>
  <c r="CX41" i="27" s="1"/>
  <c r="CX42" i="27" s="1"/>
  <c r="CZ210" i="27"/>
  <c r="CZ207" i="27"/>
  <c r="CZ218" i="27" s="1"/>
  <c r="CZ202" i="27"/>
  <c r="CZ200" i="27"/>
  <c r="CZ198" i="27"/>
  <c r="CZ196" i="27"/>
  <c r="CZ211" i="27" s="1"/>
  <c r="CY215" i="27"/>
  <c r="CY45" i="27" s="1"/>
  <c r="CY213" i="27"/>
  <c r="CY203" i="27"/>
  <c r="CY201" i="27"/>
  <c r="CY199" i="27" s="1"/>
  <c r="CY206" i="27"/>
  <c r="CY217" i="27" s="1"/>
  <c r="CY205" i="27"/>
  <c r="CY216" i="27" s="1"/>
  <c r="BA111" i="27"/>
  <c r="BA136" i="27"/>
  <c r="BA147" i="27" s="1"/>
  <c r="DA197" i="27"/>
  <c r="DB37" i="27"/>
  <c r="DA40" i="27"/>
  <c r="DA39" i="27"/>
  <c r="DA38" i="27"/>
  <c r="BB65" i="27" l="1"/>
  <c r="BB53" i="27"/>
  <c r="CZ212" i="27"/>
  <c r="CY208" i="27"/>
  <c r="CY41" i="27" s="1"/>
  <c r="CY42" i="27" s="1"/>
  <c r="BA134" i="27"/>
  <c r="BA149" i="27" s="1"/>
  <c r="BB113" i="27"/>
  <c r="CZ215" i="27"/>
  <c r="CZ45" i="27" s="1"/>
  <c r="CZ213" i="27"/>
  <c r="CZ203" i="27"/>
  <c r="CZ206" i="27"/>
  <c r="CZ217" i="27" s="1"/>
  <c r="CZ201" i="27"/>
  <c r="CZ199" i="27" s="1"/>
  <c r="CZ205" i="27"/>
  <c r="CZ216" i="27" s="1"/>
  <c r="DA207" i="27"/>
  <c r="DA218" i="27" s="1"/>
  <c r="DA210" i="27"/>
  <c r="DA202" i="27"/>
  <c r="DA200" i="27"/>
  <c r="DA198" i="27"/>
  <c r="DA196" i="27"/>
  <c r="DA211" i="27" s="1"/>
  <c r="DB197" i="27"/>
  <c r="DC37" i="27"/>
  <c r="DB40" i="27"/>
  <c r="DB39" i="27"/>
  <c r="DB38" i="27"/>
  <c r="BC55" i="27" l="1"/>
  <c r="BB67" i="27"/>
  <c r="BB44" i="27" s="1"/>
  <c r="BA42" i="25" s="1"/>
  <c r="DA212" i="27"/>
  <c r="DB210" i="27"/>
  <c r="DB207" i="27"/>
  <c r="DB218" i="27" s="1"/>
  <c r="DB202" i="27"/>
  <c r="DB200" i="27"/>
  <c r="DB196" i="27"/>
  <c r="DB211" i="27" s="1"/>
  <c r="DB198" i="27"/>
  <c r="BB136" i="27"/>
  <c r="BB147" i="27" s="1"/>
  <c r="BB111" i="27"/>
  <c r="DC197" i="27"/>
  <c r="DD37" i="27"/>
  <c r="DC39" i="27"/>
  <c r="DC38" i="27"/>
  <c r="DC40" i="27"/>
  <c r="DA213" i="27"/>
  <c r="DA215" i="27"/>
  <c r="DA45" i="27" s="1"/>
  <c r="DA203" i="27"/>
  <c r="DA201" i="27"/>
  <c r="DA199" i="27" s="1"/>
  <c r="DA206" i="27"/>
  <c r="DA217" i="27" s="1"/>
  <c r="DA205" i="27"/>
  <c r="DA216" i="27" s="1"/>
  <c r="CZ208" i="27"/>
  <c r="CZ41" i="27" s="1"/>
  <c r="CZ42" i="27" s="1"/>
  <c r="BC65" i="27" l="1"/>
  <c r="BC53" i="27"/>
  <c r="DB212" i="27"/>
  <c r="DB213" i="27"/>
  <c r="DB215" i="27"/>
  <c r="DB45" i="27" s="1"/>
  <c r="DB203" i="27"/>
  <c r="DB201" i="27"/>
  <c r="DB199" i="27" s="1"/>
  <c r="DB205" i="27"/>
  <c r="DB216" i="27" s="1"/>
  <c r="DB206" i="27"/>
  <c r="DB217" i="27" s="1"/>
  <c r="DD197" i="27"/>
  <c r="DD40" i="27"/>
  <c r="DD39" i="27"/>
  <c r="DD38" i="27"/>
  <c r="DE37" i="27"/>
  <c r="DA208" i="27"/>
  <c r="DA41" i="27" s="1"/>
  <c r="DA42" i="27" s="1"/>
  <c r="DC210" i="27"/>
  <c r="DC207" i="27"/>
  <c r="DC218" i="27" s="1"/>
  <c r="DC202" i="27"/>
  <c r="DC200" i="27"/>
  <c r="DC198" i="27"/>
  <c r="DC196" i="27"/>
  <c r="DC211" i="27" s="1"/>
  <c r="BB134" i="27"/>
  <c r="BB149" i="27" s="1"/>
  <c r="BC113" i="27"/>
  <c r="BD55" i="27" l="1"/>
  <c r="BC67" i="27"/>
  <c r="BC44" i="27" s="1"/>
  <c r="BB42" i="25" s="1"/>
  <c r="DC212" i="27"/>
  <c r="DD210" i="27"/>
  <c r="DD207" i="27"/>
  <c r="DD218" i="27" s="1"/>
  <c r="DD202" i="27"/>
  <c r="DD200" i="27"/>
  <c r="DD198" i="27"/>
  <c r="DD196" i="27"/>
  <c r="DD211" i="27" s="1"/>
  <c r="DB208" i="27"/>
  <c r="DB41" i="27" s="1"/>
  <c r="DB42" i="27" s="1"/>
  <c r="DE197" i="27"/>
  <c r="DE40" i="27"/>
  <c r="DE39" i="27"/>
  <c r="DE38" i="27"/>
  <c r="DF37" i="27"/>
  <c r="DC215" i="27"/>
  <c r="DC45" i="27" s="1"/>
  <c r="DC213" i="27"/>
  <c r="DC203" i="27"/>
  <c r="DC206" i="27"/>
  <c r="DC217" i="27" s="1"/>
  <c r="DC201" i="27"/>
  <c r="DC199" i="27" s="1"/>
  <c r="DC205" i="27"/>
  <c r="DC216" i="27" s="1"/>
  <c r="BC136" i="27"/>
  <c r="BC147" i="27" s="1"/>
  <c r="BC111" i="27"/>
  <c r="BD65" i="27" l="1"/>
  <c r="BD53" i="27"/>
  <c r="DD212" i="27"/>
  <c r="BC134" i="27"/>
  <c r="BC149" i="27" s="1"/>
  <c r="BD113" i="27"/>
  <c r="DD215" i="27"/>
  <c r="DD45" i="27" s="1"/>
  <c r="DD213" i="27"/>
  <c r="DD203" i="27"/>
  <c r="DD201" i="27"/>
  <c r="DD199" i="27" s="1"/>
  <c r="DD206" i="27"/>
  <c r="DD217" i="27" s="1"/>
  <c r="DD205" i="27"/>
  <c r="DD216" i="27" s="1"/>
  <c r="DE210" i="27"/>
  <c r="DE207" i="27"/>
  <c r="DE218" i="27" s="1"/>
  <c r="DE202" i="27"/>
  <c r="DE200" i="27"/>
  <c r="DE198" i="27"/>
  <c r="DE196" i="27"/>
  <c r="DE211" i="27" s="1"/>
  <c r="DF197" i="27"/>
  <c r="DG37" i="27"/>
  <c r="DF40" i="27"/>
  <c r="DF39" i="27"/>
  <c r="DF38" i="27"/>
  <c r="DC208" i="27"/>
  <c r="DC41" i="27" s="1"/>
  <c r="DC42" i="27" s="1"/>
  <c r="BD67" i="27" l="1"/>
  <c r="BD44" i="27" s="1"/>
  <c r="BC42" i="25" s="1"/>
  <c r="BE55" i="27"/>
  <c r="CA182" i="27"/>
  <c r="DE212" i="27"/>
  <c r="DG197" i="27"/>
  <c r="DH37" i="27"/>
  <c r="DG39" i="27"/>
  <c r="DG38" i="27"/>
  <c r="DG40" i="27"/>
  <c r="DE213" i="27"/>
  <c r="DE215" i="27"/>
  <c r="DE45" i="27" s="1"/>
  <c r="DE203" i="27"/>
  <c r="DE205" i="27"/>
  <c r="DE216" i="27" s="1"/>
  <c r="DE201" i="27"/>
  <c r="DE199" i="27" s="1"/>
  <c r="DE206" i="27"/>
  <c r="DE217" i="27" s="1"/>
  <c r="DF210" i="27"/>
  <c r="DF207" i="27"/>
  <c r="DF218" i="27" s="1"/>
  <c r="DF202" i="27"/>
  <c r="DF200" i="27"/>
  <c r="DF196" i="27"/>
  <c r="DF211" i="27" s="1"/>
  <c r="DF198" i="27"/>
  <c r="DD208" i="27"/>
  <c r="DD41" i="27" s="1"/>
  <c r="DD42" i="27" s="1"/>
  <c r="BD136" i="27"/>
  <c r="BD147" i="27" s="1"/>
  <c r="BD111" i="27"/>
  <c r="BE65" i="27" l="1"/>
  <c r="BE53" i="27"/>
  <c r="DF212" i="27"/>
  <c r="BD134" i="27"/>
  <c r="BD149" i="27" s="1"/>
  <c r="BE113" i="27"/>
  <c r="DF213" i="27"/>
  <c r="DF215" i="27"/>
  <c r="DF45" i="27" s="1"/>
  <c r="DF203" i="27"/>
  <c r="DF205" i="27"/>
  <c r="DF216" i="27" s="1"/>
  <c r="DF201" i="27"/>
  <c r="DF199" i="27" s="1"/>
  <c r="DF206" i="27"/>
  <c r="DF217" i="27" s="1"/>
  <c r="DE208" i="27"/>
  <c r="DE41" i="27" s="1"/>
  <c r="DE42" i="27" s="1"/>
  <c r="DH197" i="27"/>
  <c r="DH40" i="27"/>
  <c r="DH39" i="27"/>
  <c r="DH38" i="27"/>
  <c r="DI37" i="27"/>
  <c r="DG210" i="27"/>
  <c r="DG207" i="27"/>
  <c r="DG218" i="27" s="1"/>
  <c r="DG202" i="27"/>
  <c r="DG200" i="27"/>
  <c r="DG198" i="27"/>
  <c r="DG196" i="27"/>
  <c r="DG211" i="27" s="1"/>
  <c r="BE67" i="27" l="1"/>
  <c r="BE44" i="27" s="1"/>
  <c r="BD42" i="25" s="1"/>
  <c r="BF55" i="27"/>
  <c r="DG212" i="27"/>
  <c r="DF208" i="27"/>
  <c r="DF41" i="27" s="1"/>
  <c r="DF42" i="27" s="1"/>
  <c r="DH210" i="27"/>
  <c r="DH207" i="27"/>
  <c r="DH218" i="27" s="1"/>
  <c r="DH202" i="27"/>
  <c r="DH200" i="27"/>
  <c r="DH198" i="27"/>
  <c r="DH196" i="27"/>
  <c r="DH212" i="27" s="1"/>
  <c r="DG215" i="27"/>
  <c r="DG45" i="27" s="1"/>
  <c r="DG213" i="27"/>
  <c r="DG203" i="27"/>
  <c r="DG206" i="27"/>
  <c r="DG217" i="27" s="1"/>
  <c r="DG201" i="27"/>
  <c r="DG199" i="27" s="1"/>
  <c r="DG205" i="27"/>
  <c r="DG216" i="27" s="1"/>
  <c r="BE111" i="27"/>
  <c r="BE136" i="27"/>
  <c r="BE147" i="27" s="1"/>
  <c r="DI197" i="27"/>
  <c r="DI38" i="27"/>
  <c r="DI40" i="27"/>
  <c r="DI39" i="27"/>
  <c r="DJ37" i="27"/>
  <c r="BF65" i="27" l="1"/>
  <c r="BF53" i="27"/>
  <c r="DH211" i="27"/>
  <c r="BE134" i="27"/>
  <c r="BE149" i="27" s="1"/>
  <c r="BF113" i="27"/>
  <c r="DH215" i="27"/>
  <c r="DH45" i="27" s="1"/>
  <c r="DH213" i="27"/>
  <c r="DH203" i="27"/>
  <c r="DH205" i="27"/>
  <c r="DH216" i="27" s="1"/>
  <c r="DH206" i="27"/>
  <c r="DH217" i="27" s="1"/>
  <c r="DH201" i="27"/>
  <c r="DH199" i="27" s="1"/>
  <c r="DJ197" i="27"/>
  <c r="DK37" i="27"/>
  <c r="DJ40" i="27"/>
  <c r="DJ39" i="27"/>
  <c r="DJ38" i="27"/>
  <c r="DI207" i="27"/>
  <c r="DI218" i="27" s="1"/>
  <c r="DI210" i="27"/>
  <c r="DI202" i="27"/>
  <c r="DI200" i="27"/>
  <c r="DI198" i="27"/>
  <c r="DI196" i="27"/>
  <c r="DI211" i="27" s="1"/>
  <c r="DG208" i="27"/>
  <c r="DG41" i="27" s="1"/>
  <c r="DG42" i="27" s="1"/>
  <c r="BG55" i="27" l="1"/>
  <c r="BF67" i="27"/>
  <c r="BF44" i="27" s="1"/>
  <c r="BE42" i="25" s="1"/>
  <c r="DI212" i="27"/>
  <c r="DH208" i="27"/>
  <c r="DH41" i="27" s="1"/>
  <c r="DH42" i="27" s="1"/>
  <c r="BF136" i="27"/>
  <c r="BF147" i="27" s="1"/>
  <c r="BF111" i="27"/>
  <c r="DK197" i="27"/>
  <c r="DL37" i="27"/>
  <c r="DK38" i="27"/>
  <c r="DK40" i="27"/>
  <c r="DK39" i="27"/>
  <c r="DI213" i="27"/>
  <c r="DI215" i="27"/>
  <c r="DI45" i="27" s="1"/>
  <c r="DI203" i="27"/>
  <c r="DI201" i="27"/>
  <c r="DI199" i="27" s="1"/>
  <c r="DI206" i="27"/>
  <c r="DI217" i="27" s="1"/>
  <c r="DI205" i="27"/>
  <c r="DI216" i="27" s="1"/>
  <c r="DJ210" i="27"/>
  <c r="DJ207" i="27"/>
  <c r="DJ218" i="27" s="1"/>
  <c r="DJ202" i="27"/>
  <c r="DJ200" i="27"/>
  <c r="DJ196" i="27"/>
  <c r="DJ211" i="27" s="1"/>
  <c r="DJ198" i="27"/>
  <c r="BG65" i="27" l="1"/>
  <c r="BG53" i="27"/>
  <c r="DJ212" i="27"/>
  <c r="DK210" i="27"/>
  <c r="DK207" i="27"/>
  <c r="DK218" i="27" s="1"/>
  <c r="DK202" i="27"/>
  <c r="DK200" i="27"/>
  <c r="DK198" i="27"/>
  <c r="DK196" i="27"/>
  <c r="DK212" i="27" s="1"/>
  <c r="DL197" i="27"/>
  <c r="DL40" i="27"/>
  <c r="DL39" i="27"/>
  <c r="DL38" i="27"/>
  <c r="DM37" i="27"/>
  <c r="DJ213" i="27"/>
  <c r="DJ215" i="27"/>
  <c r="DJ45" i="27" s="1"/>
  <c r="DJ203" i="27"/>
  <c r="DJ201" i="27"/>
  <c r="DJ199" i="27" s="1"/>
  <c r="DJ205" i="27"/>
  <c r="DJ216" i="27" s="1"/>
  <c r="DJ206" i="27"/>
  <c r="DJ217" i="27" s="1"/>
  <c r="DI208" i="27"/>
  <c r="DI41" i="27" s="1"/>
  <c r="DI42" i="27" s="1"/>
  <c r="BF134" i="27"/>
  <c r="BF149" i="27" s="1"/>
  <c r="BG113" i="27"/>
  <c r="BH55" i="27" l="1"/>
  <c r="BG67" i="27"/>
  <c r="BG44" i="27" s="1"/>
  <c r="BF42" i="25" s="1"/>
  <c r="DK211" i="27"/>
  <c r="BG136" i="27"/>
  <c r="BG147" i="27" s="1"/>
  <c r="BG111" i="27"/>
  <c r="DM197" i="27"/>
  <c r="DN37" i="27"/>
  <c r="DM40" i="27"/>
  <c r="DM39" i="27"/>
  <c r="DM38" i="27"/>
  <c r="DK215" i="27"/>
  <c r="DK45" i="27" s="1"/>
  <c r="DK213" i="27"/>
  <c r="DK203" i="27"/>
  <c r="DK201" i="27"/>
  <c r="DK199" i="27" s="1"/>
  <c r="DK206" i="27"/>
  <c r="DK217" i="27" s="1"/>
  <c r="DK205" i="27"/>
  <c r="DK216" i="27" s="1"/>
  <c r="DJ208" i="27"/>
  <c r="DJ41" i="27" s="1"/>
  <c r="DJ42" i="27" s="1"/>
  <c r="DL210" i="27"/>
  <c r="DL207" i="27"/>
  <c r="DL218" i="27" s="1"/>
  <c r="DL202" i="27"/>
  <c r="DL200" i="27"/>
  <c r="DL198" i="27"/>
  <c r="DL196" i="27"/>
  <c r="DL212" i="27" s="1"/>
  <c r="BH53" i="27" l="1"/>
  <c r="BH65" i="27"/>
  <c r="DQ170" i="27"/>
  <c r="EC170" i="27"/>
  <c r="ED170" i="27"/>
  <c r="DI170" i="27"/>
  <c r="DY170" i="27"/>
  <c r="DU170" i="27"/>
  <c r="DD170" i="27"/>
  <c r="CO170" i="27"/>
  <c r="DT170" i="27"/>
  <c r="CT170" i="27"/>
  <c r="DF170" i="27"/>
  <c r="DE170" i="27"/>
  <c r="CU170" i="27"/>
  <c r="DS170" i="27"/>
  <c r="DV170" i="27"/>
  <c r="DO170" i="27"/>
  <c r="EE170" i="27"/>
  <c r="CP170" i="27"/>
  <c r="CY170" i="27"/>
  <c r="DX170" i="27"/>
  <c r="DM170" i="27"/>
  <c r="CR170" i="27"/>
  <c r="EK170" i="27"/>
  <c r="DR170" i="27"/>
  <c r="DK170" i="27"/>
  <c r="CW170" i="27"/>
  <c r="EI170" i="27"/>
  <c r="DW170" i="27"/>
  <c r="DN170" i="27"/>
  <c r="EB170" i="27"/>
  <c r="CX170" i="27"/>
  <c r="DB170" i="27"/>
  <c r="EH170" i="27"/>
  <c r="CV170" i="27"/>
  <c r="CQ170" i="27"/>
  <c r="DL170" i="27"/>
  <c r="DH170" i="27"/>
  <c r="EJ170" i="27"/>
  <c r="CS170" i="27"/>
  <c r="CZ170" i="27"/>
  <c r="DC170" i="27"/>
  <c r="EF170" i="27"/>
  <c r="DA170" i="27"/>
  <c r="EG170" i="27"/>
  <c r="DP170" i="27"/>
  <c r="EA170" i="27"/>
  <c r="DJ170" i="27"/>
  <c r="DZ170" i="27"/>
  <c r="DG170" i="27"/>
  <c r="DL211" i="27"/>
  <c r="DL215" i="27"/>
  <c r="DL45" i="27" s="1"/>
  <c r="DL213" i="27"/>
  <c r="DL203" i="27"/>
  <c r="DL205" i="27"/>
  <c r="DL216" i="27" s="1"/>
  <c r="DL201" i="27"/>
  <c r="DL199" i="27" s="1"/>
  <c r="DL206" i="27"/>
  <c r="DL217" i="27" s="1"/>
  <c r="DM210" i="27"/>
  <c r="DM207" i="27"/>
  <c r="DM218" i="27" s="1"/>
  <c r="DM202" i="27"/>
  <c r="DM200" i="27"/>
  <c r="DM198" i="27"/>
  <c r="DM196" i="27"/>
  <c r="DM211" i="27" s="1"/>
  <c r="DK208" i="27"/>
  <c r="DK41" i="27" s="1"/>
  <c r="DK42" i="27" s="1"/>
  <c r="BG134" i="27"/>
  <c r="BG149" i="27" s="1"/>
  <c r="BH113" i="27"/>
  <c r="DN197" i="27"/>
  <c r="DO37" i="27"/>
  <c r="DN40" i="27"/>
  <c r="DN39" i="27"/>
  <c r="DN38" i="27"/>
  <c r="BH67" i="27" l="1"/>
  <c r="BH44" i="27" s="1"/>
  <c r="BG42" i="25" s="1"/>
  <c r="BI55" i="27"/>
  <c r="EA175" i="27"/>
  <c r="EJ175" i="27"/>
  <c r="DH175" i="27"/>
  <c r="EH175" i="27"/>
  <c r="CX175" i="27"/>
  <c r="DN175" i="27"/>
  <c r="EI175" i="27"/>
  <c r="CY175" i="27"/>
  <c r="CP175" i="27"/>
  <c r="EE175" i="27"/>
  <c r="DV175" i="27"/>
  <c r="CU175" i="27"/>
  <c r="CT175" i="27"/>
  <c r="DD175" i="27"/>
  <c r="DY175" i="27"/>
  <c r="ED175" i="27"/>
  <c r="DA175" i="27"/>
  <c r="CZ175" i="27"/>
  <c r="CQ175" i="27"/>
  <c r="CW175" i="27"/>
  <c r="DR175" i="27"/>
  <c r="DX175" i="27"/>
  <c r="DE175" i="27"/>
  <c r="DT175" i="27"/>
  <c r="DG175" i="27"/>
  <c r="DW175" i="27"/>
  <c r="DL175" i="27"/>
  <c r="DK175" i="27"/>
  <c r="CR175" i="27"/>
  <c r="DS175" i="27"/>
  <c r="DU175" i="27"/>
  <c r="EC175" i="27"/>
  <c r="DQ175" i="27"/>
  <c r="DZ175" i="27"/>
  <c r="EG175" i="27"/>
  <c r="DJ175" i="27"/>
  <c r="DP175" i="27"/>
  <c r="EF175" i="27"/>
  <c r="DC175" i="27"/>
  <c r="CS175" i="27"/>
  <c r="CV175" i="27"/>
  <c r="DB175" i="27"/>
  <c r="EB175" i="27"/>
  <c r="EK175" i="27"/>
  <c r="DM175" i="27"/>
  <c r="DO175" i="27"/>
  <c r="DF175" i="27"/>
  <c r="CO175" i="27"/>
  <c r="DI175" i="27"/>
  <c r="DM212" i="27"/>
  <c r="DO197" i="27"/>
  <c r="DP37" i="27"/>
  <c r="DO39" i="27"/>
  <c r="DO40" i="27"/>
  <c r="DO38" i="27"/>
  <c r="DL208" i="27"/>
  <c r="DL41" i="27" s="1"/>
  <c r="DL42" i="27" s="1"/>
  <c r="DN210" i="27"/>
  <c r="DN207" i="27"/>
  <c r="DN218" i="27" s="1"/>
  <c r="DN202" i="27"/>
  <c r="DN200" i="27"/>
  <c r="DN196" i="27"/>
  <c r="DN211" i="27" s="1"/>
  <c r="DN198" i="27"/>
  <c r="BH136" i="27"/>
  <c r="BH147" i="27" s="1"/>
  <c r="BH111" i="27"/>
  <c r="DM213" i="27"/>
  <c r="DM215" i="27"/>
  <c r="DM45" i="27" s="1"/>
  <c r="DM203" i="27"/>
  <c r="DM206" i="27"/>
  <c r="DM217" i="27" s="1"/>
  <c r="DM201" i="27"/>
  <c r="DM199" i="27" s="1"/>
  <c r="DM205" i="27"/>
  <c r="DM216" i="27" s="1"/>
  <c r="BI65" i="27" l="1"/>
  <c r="BI53" i="27"/>
  <c r="DN212" i="27"/>
  <c r="DN213" i="27"/>
  <c r="DN215" i="27"/>
  <c r="DN45" i="27" s="1"/>
  <c r="DN203" i="27"/>
  <c r="DN201" i="27"/>
  <c r="DN199" i="27" s="1"/>
  <c r="DN205" i="27"/>
  <c r="DN216" i="27" s="1"/>
  <c r="DN206" i="27"/>
  <c r="DN217" i="27" s="1"/>
  <c r="DM208" i="27"/>
  <c r="DM41" i="27" s="1"/>
  <c r="DM42" i="27" s="1"/>
  <c r="DO210" i="27"/>
  <c r="DO207" i="27"/>
  <c r="DO218" i="27" s="1"/>
  <c r="DO202" i="27"/>
  <c r="DO200" i="27"/>
  <c r="DO198" i="27"/>
  <c r="DO196" i="27"/>
  <c r="DO211" i="27" s="1"/>
  <c r="BH134" i="27"/>
  <c r="BH149" i="27" s="1"/>
  <c r="BI113" i="27"/>
  <c r="DP197" i="27"/>
  <c r="DP40" i="27"/>
  <c r="DP39" i="27"/>
  <c r="DP38" i="27"/>
  <c r="DQ37" i="27"/>
  <c r="BI67" i="27" l="1"/>
  <c r="BI44" i="27" s="1"/>
  <c r="BH42" i="25" s="1"/>
  <c r="BJ55" i="27"/>
  <c r="DO212" i="27"/>
  <c r="DQ197" i="27"/>
  <c r="DQ40" i="27"/>
  <c r="DQ39" i="27"/>
  <c r="DQ38" i="27"/>
  <c r="DR37" i="27"/>
  <c r="DN208" i="27"/>
  <c r="DN41" i="27" s="1"/>
  <c r="DN42" i="27" s="1"/>
  <c r="DP210" i="27"/>
  <c r="DP207" i="27"/>
  <c r="DP218" i="27" s="1"/>
  <c r="DP202" i="27"/>
  <c r="DP200" i="27"/>
  <c r="DP198" i="27"/>
  <c r="DP196" i="27"/>
  <c r="DP212" i="27" s="1"/>
  <c r="BI111" i="27"/>
  <c r="BI136" i="27"/>
  <c r="BI147" i="27" s="1"/>
  <c r="DO215" i="27"/>
  <c r="DO45" i="27" s="1"/>
  <c r="DO213" i="27"/>
  <c r="DO203" i="27"/>
  <c r="DO205" i="27"/>
  <c r="DO216" i="27" s="1"/>
  <c r="DO201" i="27"/>
  <c r="DO199" i="27" s="1"/>
  <c r="DO206" i="27"/>
  <c r="DO217" i="27" s="1"/>
  <c r="BJ65" i="27" l="1"/>
  <c r="BJ53" i="27"/>
  <c r="DO208" i="27"/>
  <c r="DO41" i="27" s="1"/>
  <c r="DO42" i="27" s="1"/>
  <c r="DP211" i="27"/>
  <c r="BI134" i="27"/>
  <c r="BI149" i="27" s="1"/>
  <c r="BJ113" i="27"/>
  <c r="DR197" i="27"/>
  <c r="DS37" i="27"/>
  <c r="DR40" i="27"/>
  <c r="DR39" i="27"/>
  <c r="DR38" i="27"/>
  <c r="DP215" i="27"/>
  <c r="DP45" i="27" s="1"/>
  <c r="DP213" i="27"/>
  <c r="DP203" i="27"/>
  <c r="DP201" i="27"/>
  <c r="DP199" i="27" s="1"/>
  <c r="DP206" i="27"/>
  <c r="DP217" i="27" s="1"/>
  <c r="DP205" i="27"/>
  <c r="DP216" i="27" s="1"/>
  <c r="DQ207" i="27"/>
  <c r="DQ218" i="27" s="1"/>
  <c r="DQ210" i="27"/>
  <c r="DQ202" i="27"/>
  <c r="DQ200" i="27"/>
  <c r="DQ198" i="27"/>
  <c r="DQ196" i="27"/>
  <c r="DQ211" i="27" s="1"/>
  <c r="BJ67" i="27" l="1"/>
  <c r="BJ44" i="27" s="1"/>
  <c r="BI42" i="25" s="1"/>
  <c r="BK55" i="27"/>
  <c r="DQ212" i="27"/>
  <c r="BJ136" i="27"/>
  <c r="BJ147" i="27" s="1"/>
  <c r="BJ111" i="27"/>
  <c r="DR210" i="27"/>
  <c r="DR207" i="27"/>
  <c r="DR218" i="27" s="1"/>
  <c r="DR202" i="27"/>
  <c r="DR200" i="27"/>
  <c r="DR196" i="27"/>
  <c r="DR211" i="27" s="1"/>
  <c r="DR198" i="27"/>
  <c r="DS197" i="27"/>
  <c r="DT37" i="27"/>
  <c r="DS39" i="27"/>
  <c r="DS38" i="27"/>
  <c r="DS40" i="27"/>
  <c r="DQ213" i="27"/>
  <c r="DQ215" i="27"/>
  <c r="DQ45" i="27" s="1"/>
  <c r="DQ203" i="27"/>
  <c r="DQ206" i="27"/>
  <c r="DQ217" i="27" s="1"/>
  <c r="DQ205" i="27"/>
  <c r="DQ216" i="27" s="1"/>
  <c r="DQ201" i="27"/>
  <c r="DQ199" i="27" s="1"/>
  <c r="DP208" i="27"/>
  <c r="DP41" i="27" s="1"/>
  <c r="DP42" i="27" s="1"/>
  <c r="BK65" i="27" l="1"/>
  <c r="BK53" i="27"/>
  <c r="DR212" i="27"/>
  <c r="DT197" i="27"/>
  <c r="DT40" i="27"/>
  <c r="DT39" i="27"/>
  <c r="DT38" i="27"/>
  <c r="DU37" i="27"/>
  <c r="DQ208" i="27"/>
  <c r="DQ41" i="27" s="1"/>
  <c r="DQ42" i="27" s="1"/>
  <c r="DS210" i="27"/>
  <c r="DS207" i="27"/>
  <c r="DS218" i="27" s="1"/>
  <c r="DS202" i="27"/>
  <c r="DS200" i="27"/>
  <c r="DS198" i="27"/>
  <c r="DS196" i="27"/>
  <c r="DS211" i="27" s="1"/>
  <c r="DR213" i="27"/>
  <c r="DR215" i="27"/>
  <c r="DR45" i="27" s="1"/>
  <c r="DR203" i="27"/>
  <c r="DR205" i="27"/>
  <c r="DR216" i="27" s="1"/>
  <c r="DR201" i="27"/>
  <c r="DR199" i="27" s="1"/>
  <c r="DR206" i="27"/>
  <c r="DR217" i="27" s="1"/>
  <c r="BJ134" i="27"/>
  <c r="BJ149" i="27" s="1"/>
  <c r="BK113" i="27"/>
  <c r="BL55" i="27" l="1"/>
  <c r="BK67" i="27"/>
  <c r="BK44" i="27" s="1"/>
  <c r="BJ42" i="25" s="1"/>
  <c r="DS212" i="27"/>
  <c r="DR208" i="27"/>
  <c r="DR41" i="27" s="1"/>
  <c r="DR42" i="27" s="1"/>
  <c r="DU197" i="27"/>
  <c r="DU39" i="27"/>
  <c r="DU38" i="27"/>
  <c r="DV37" i="27"/>
  <c r="DU40" i="27"/>
  <c r="BK136" i="27"/>
  <c r="BK147" i="27" s="1"/>
  <c r="BK111" i="27"/>
  <c r="DS215" i="27"/>
  <c r="DS45" i="27" s="1"/>
  <c r="DS213" i="27"/>
  <c r="DS203" i="27"/>
  <c r="DS201" i="27"/>
  <c r="DS199" i="27" s="1"/>
  <c r="DS205" i="27"/>
  <c r="DS216" i="27" s="1"/>
  <c r="DS206" i="27"/>
  <c r="DS217" i="27" s="1"/>
  <c r="DT210" i="27"/>
  <c r="DT207" i="27"/>
  <c r="DT218" i="27" s="1"/>
  <c r="DT202" i="27"/>
  <c r="DT200" i="27"/>
  <c r="DT198" i="27"/>
  <c r="DT196" i="27"/>
  <c r="DT211" i="27" s="1"/>
  <c r="BL65" i="27" l="1"/>
  <c r="BL53" i="27"/>
  <c r="DT212" i="27"/>
  <c r="DT215" i="27"/>
  <c r="DT45" i="27" s="1"/>
  <c r="DT213" i="27"/>
  <c r="DT203" i="27"/>
  <c r="DT201" i="27"/>
  <c r="DT199" i="27" s="1"/>
  <c r="DT205" i="27"/>
  <c r="DT216" i="27" s="1"/>
  <c r="DT206" i="27"/>
  <c r="DT217" i="27" s="1"/>
  <c r="DV197" i="27"/>
  <c r="DW37" i="27"/>
  <c r="DV40" i="27"/>
  <c r="DV39" i="27"/>
  <c r="DV38" i="27"/>
  <c r="DU210" i="27"/>
  <c r="DU207" i="27"/>
  <c r="DU218" i="27" s="1"/>
  <c r="DU202" i="27"/>
  <c r="DU200" i="27"/>
  <c r="DU198" i="27"/>
  <c r="DU196" i="27"/>
  <c r="DU211" i="27" s="1"/>
  <c r="DS208" i="27"/>
  <c r="DS41" i="27" s="1"/>
  <c r="DS42" i="27" s="1"/>
  <c r="BK134" i="27"/>
  <c r="BK149" i="27" s="1"/>
  <c r="BL113" i="27"/>
  <c r="BM55" i="27" l="1"/>
  <c r="BL67" i="27"/>
  <c r="BL44" i="27" s="1"/>
  <c r="BK42" i="25" s="1"/>
  <c r="DU212" i="27"/>
  <c r="DT208" i="27"/>
  <c r="DT41" i="27" s="1"/>
  <c r="DT42" i="27" s="1"/>
  <c r="BL136" i="27"/>
  <c r="BL147" i="27" s="1"/>
  <c r="BL111" i="27"/>
  <c r="DU213" i="27"/>
  <c r="DU215" i="27"/>
  <c r="DU45" i="27" s="1"/>
  <c r="DU203" i="27"/>
  <c r="DU206" i="27"/>
  <c r="DU217" i="27" s="1"/>
  <c r="DU201" i="27"/>
  <c r="DU199" i="27" s="1"/>
  <c r="DU205" i="27"/>
  <c r="DU216" i="27" s="1"/>
  <c r="DV210" i="27"/>
  <c r="DV207" i="27"/>
  <c r="DV218" i="27" s="1"/>
  <c r="DV202" i="27"/>
  <c r="DV200" i="27"/>
  <c r="DV196" i="27"/>
  <c r="DV212" i="27" s="1"/>
  <c r="DV198" i="27"/>
  <c r="DW197" i="27"/>
  <c r="DX37" i="27"/>
  <c r="DW39" i="27"/>
  <c r="DW40" i="27"/>
  <c r="DW38" i="27"/>
  <c r="BM53" i="27" l="1"/>
  <c r="BM65" i="27"/>
  <c r="DV211" i="27"/>
  <c r="DV213" i="27"/>
  <c r="DV215" i="27"/>
  <c r="DV45" i="27" s="1"/>
  <c r="DV203" i="27"/>
  <c r="DV201" i="27"/>
  <c r="DV199" i="27" s="1"/>
  <c r="DV206" i="27"/>
  <c r="DV217" i="27" s="1"/>
  <c r="DV205" i="27"/>
  <c r="DV216" i="27" s="1"/>
  <c r="DW210" i="27"/>
  <c r="DW207" i="27"/>
  <c r="DW218" i="27" s="1"/>
  <c r="DW202" i="27"/>
  <c r="DW200" i="27"/>
  <c r="DW198" i="27"/>
  <c r="DW196" i="27"/>
  <c r="DW212" i="27" s="1"/>
  <c r="BL134" i="27"/>
  <c r="BL149" i="27" s="1"/>
  <c r="BM113" i="27"/>
  <c r="DX197" i="27"/>
  <c r="DX40" i="27"/>
  <c r="DX39" i="27"/>
  <c r="DX38" i="27"/>
  <c r="DY37" i="27"/>
  <c r="DU208" i="27"/>
  <c r="DU41" i="27" s="1"/>
  <c r="DU42" i="27" s="1"/>
  <c r="BM67" i="27" l="1"/>
  <c r="BM44" i="27" s="1"/>
  <c r="BL42" i="25" s="1"/>
  <c r="BN55" i="27"/>
  <c r="DW211" i="27"/>
  <c r="DY197" i="27"/>
  <c r="DY40" i="27"/>
  <c r="DZ37" i="27"/>
  <c r="DY39" i="27"/>
  <c r="DY38" i="27"/>
  <c r="DX210" i="27"/>
  <c r="DX207" i="27"/>
  <c r="DX218" i="27" s="1"/>
  <c r="DX202" i="27"/>
  <c r="DX200" i="27"/>
  <c r="DX198" i="27"/>
  <c r="DX196" i="27"/>
  <c r="DX211" i="27" s="1"/>
  <c r="DW215" i="27"/>
  <c r="DW45" i="27" s="1"/>
  <c r="DW213" i="27"/>
  <c r="DW203" i="27"/>
  <c r="DW206" i="27"/>
  <c r="DW217" i="27" s="1"/>
  <c r="DW201" i="27"/>
  <c r="DW199" i="27" s="1"/>
  <c r="DW205" i="27"/>
  <c r="DW216" i="27" s="1"/>
  <c r="BM136" i="27"/>
  <c r="BM147" i="27" s="1"/>
  <c r="BM111" i="27"/>
  <c r="DV208" i="27"/>
  <c r="DV41" i="27" s="1"/>
  <c r="DV42" i="27" s="1"/>
  <c r="BN53" i="27" l="1"/>
  <c r="BN65" i="27"/>
  <c r="DX212" i="27"/>
  <c r="BM134" i="27"/>
  <c r="BM149" i="27" s="1"/>
  <c r="BN113" i="27"/>
  <c r="DY207" i="27"/>
  <c r="DY218" i="27" s="1"/>
  <c r="DY210" i="27"/>
  <c r="DY202" i="27"/>
  <c r="DY200" i="27"/>
  <c r="DY198" i="27"/>
  <c r="DY196" i="27"/>
  <c r="DY211" i="27" s="1"/>
  <c r="DW208" i="27"/>
  <c r="DW41" i="27" s="1"/>
  <c r="DW42" i="27" s="1"/>
  <c r="DX215" i="27"/>
  <c r="DX45" i="27" s="1"/>
  <c r="DX213" i="27"/>
  <c r="DX203" i="27"/>
  <c r="DX206" i="27"/>
  <c r="DX217" i="27" s="1"/>
  <c r="DX205" i="27"/>
  <c r="DX216" i="27" s="1"/>
  <c r="DX201" i="27"/>
  <c r="DX199" i="27" s="1"/>
  <c r="DZ197" i="27"/>
  <c r="EA37" i="27"/>
  <c r="DZ40" i="27"/>
  <c r="DZ39" i="27"/>
  <c r="DZ38" i="27"/>
  <c r="BO55" i="27" l="1"/>
  <c r="BN67" i="27"/>
  <c r="BN44" i="27" s="1"/>
  <c r="BM42" i="25" s="1"/>
  <c r="DY212" i="27"/>
  <c r="EA197" i="27"/>
  <c r="EB37" i="27"/>
  <c r="EA38" i="27"/>
  <c r="EA40" i="27"/>
  <c r="EA39" i="27"/>
  <c r="BN136" i="27"/>
  <c r="BN147" i="27" s="1"/>
  <c r="BN111" i="27"/>
  <c r="DZ210" i="27"/>
  <c r="DZ207" i="27"/>
  <c r="DZ218" i="27" s="1"/>
  <c r="DZ202" i="27"/>
  <c r="DZ200" i="27"/>
  <c r="DZ196" i="27"/>
  <c r="DZ211" i="27" s="1"/>
  <c r="DZ198" i="27"/>
  <c r="DX208" i="27"/>
  <c r="DX41" i="27" s="1"/>
  <c r="DX42" i="27" s="1"/>
  <c r="DY213" i="27"/>
  <c r="DY215" i="27"/>
  <c r="DY45" i="27" s="1"/>
  <c r="DY203" i="27"/>
  <c r="DY205" i="27"/>
  <c r="DY216" i="27" s="1"/>
  <c r="DY201" i="27"/>
  <c r="DY199" i="27" s="1"/>
  <c r="DY206" i="27"/>
  <c r="DY217" i="27" s="1"/>
  <c r="BO53" i="27" l="1"/>
  <c r="BO65" i="27"/>
  <c r="DZ212" i="27"/>
  <c r="DY208" i="27"/>
  <c r="DY41" i="27" s="1"/>
  <c r="DY42" i="27" s="1"/>
  <c r="EB197" i="27"/>
  <c r="EB40" i="27"/>
  <c r="EB39" i="27"/>
  <c r="EB38" i="27"/>
  <c r="EC37" i="27"/>
  <c r="BN134" i="27"/>
  <c r="BN149" i="27" s="1"/>
  <c r="BO113" i="27"/>
  <c r="DZ213" i="27"/>
  <c r="DZ215" i="27"/>
  <c r="DZ45" i="27" s="1"/>
  <c r="DZ203" i="27"/>
  <c r="DZ205" i="27"/>
  <c r="DZ216" i="27" s="1"/>
  <c r="DZ201" i="27"/>
  <c r="DZ199" i="27" s="1"/>
  <c r="DZ206" i="27"/>
  <c r="DZ217" i="27" s="1"/>
  <c r="EA210" i="27"/>
  <c r="EA207" i="27"/>
  <c r="EA218" i="27" s="1"/>
  <c r="EA202" i="27"/>
  <c r="EA200" i="27"/>
  <c r="EA198" i="27"/>
  <c r="EA196" i="27"/>
  <c r="EA212" i="27" s="1"/>
  <c r="BO67" i="27" l="1"/>
  <c r="BO44" i="27" s="1"/>
  <c r="BN42" i="25" s="1"/>
  <c r="BP55" i="27"/>
  <c r="CA174" i="27"/>
  <c r="EA211" i="27"/>
  <c r="DZ208" i="27"/>
  <c r="DZ41" i="27" s="1"/>
  <c r="DZ42" i="27" s="1"/>
  <c r="BO136" i="27"/>
  <c r="BO147" i="27" s="1"/>
  <c r="BO111" i="27"/>
  <c r="EC197" i="27"/>
  <c r="EC40" i="27"/>
  <c r="EC39" i="27"/>
  <c r="EC38" i="27"/>
  <c r="ED37" i="27"/>
  <c r="EA215" i="27"/>
  <c r="EA45" i="27" s="1"/>
  <c r="EA213" i="27"/>
  <c r="EA203" i="27"/>
  <c r="EA201" i="27"/>
  <c r="EA199" i="27" s="1"/>
  <c r="EA206" i="27"/>
  <c r="EA217" i="27" s="1"/>
  <c r="EA205" i="27"/>
  <c r="EA216" i="27" s="1"/>
  <c r="EB210" i="27"/>
  <c r="EB207" i="27"/>
  <c r="EB218" i="27" s="1"/>
  <c r="EB202" i="27"/>
  <c r="EB200" i="27"/>
  <c r="EB198" i="27"/>
  <c r="EB196" i="27"/>
  <c r="EB212" i="27" s="1"/>
  <c r="BP65" i="27" l="1"/>
  <c r="BP53" i="27"/>
  <c r="CA189" i="27"/>
  <c r="EB211" i="27"/>
  <c r="EB215" i="27"/>
  <c r="EB45" i="27" s="1"/>
  <c r="EB213" i="27"/>
  <c r="EB203" i="27"/>
  <c r="EB205" i="27"/>
  <c r="EB216" i="27" s="1"/>
  <c r="EB201" i="27"/>
  <c r="EB199" i="27" s="1"/>
  <c r="EB206" i="27"/>
  <c r="EB217" i="27" s="1"/>
  <c r="EA208" i="27"/>
  <c r="EA41" i="27" s="1"/>
  <c r="EA42" i="27" s="1"/>
  <c r="ED197" i="27"/>
  <c r="EE37" i="27"/>
  <c r="ED40" i="27"/>
  <c r="ED39" i="27"/>
  <c r="ED38" i="27"/>
  <c r="EC210" i="27"/>
  <c r="EC207" i="27"/>
  <c r="EC218" i="27" s="1"/>
  <c r="EC202" i="27"/>
  <c r="EC200" i="27"/>
  <c r="EC198" i="27"/>
  <c r="EC196" i="27"/>
  <c r="EC212" i="27" s="1"/>
  <c r="BO134" i="27"/>
  <c r="BO149" i="27" s="1"/>
  <c r="BP113" i="27"/>
  <c r="BP67" i="27" l="1"/>
  <c r="BP44" i="27" s="1"/>
  <c r="BO42" i="25" s="1"/>
  <c r="BQ55" i="27"/>
  <c r="EC211" i="27"/>
  <c r="EE197" i="27"/>
  <c r="EF37" i="27"/>
  <c r="EE39" i="27"/>
  <c r="EE38" i="27"/>
  <c r="EE40" i="27"/>
  <c r="EC213" i="27"/>
  <c r="EC215" i="27"/>
  <c r="EC45" i="27" s="1"/>
  <c r="EC203" i="27"/>
  <c r="EC205" i="27"/>
  <c r="EC216" i="27" s="1"/>
  <c r="EC201" i="27"/>
  <c r="EC199" i="27" s="1"/>
  <c r="EC206" i="27"/>
  <c r="EC217" i="27" s="1"/>
  <c r="ED210" i="27"/>
  <c r="ED207" i="27"/>
  <c r="ED218" i="27" s="1"/>
  <c r="ED202" i="27"/>
  <c r="ED200" i="27"/>
  <c r="ED196" i="27"/>
  <c r="ED211" i="27" s="1"/>
  <c r="ED198" i="27"/>
  <c r="EB208" i="27"/>
  <c r="EB41" i="27" s="1"/>
  <c r="EB42" i="27" s="1"/>
  <c r="BP136" i="27"/>
  <c r="BP147" i="27" s="1"/>
  <c r="BP111" i="27"/>
  <c r="BQ53" i="27" l="1"/>
  <c r="BQ65" i="27"/>
  <c r="ED212" i="27"/>
  <c r="EC208" i="27"/>
  <c r="EC41" i="27" s="1"/>
  <c r="EC42" i="27" s="1"/>
  <c r="BP134" i="27"/>
  <c r="BP149" i="27" s="1"/>
  <c r="BQ113" i="27"/>
  <c r="ED213" i="27"/>
  <c r="ED215" i="27"/>
  <c r="ED45" i="27" s="1"/>
  <c r="ED203" i="27"/>
  <c r="ED206" i="27"/>
  <c r="ED217" i="27" s="1"/>
  <c r="ED205" i="27"/>
  <c r="ED216" i="27" s="1"/>
  <c r="ED201" i="27"/>
  <c r="ED199" i="27" s="1"/>
  <c r="EF197" i="27"/>
  <c r="EF40" i="27"/>
  <c r="EF39" i="27"/>
  <c r="EF38" i="27"/>
  <c r="EG37" i="27"/>
  <c r="EE210" i="27"/>
  <c r="EE207" i="27"/>
  <c r="EE218" i="27" s="1"/>
  <c r="EE202" i="27"/>
  <c r="EE200" i="27"/>
  <c r="EE198" i="27"/>
  <c r="EE196" i="27"/>
  <c r="EE211" i="27" s="1"/>
  <c r="BR55" i="27" l="1"/>
  <c r="BQ67" i="27"/>
  <c r="BQ44" i="27" s="1"/>
  <c r="BP42" i="25" s="1"/>
  <c r="EE212" i="27"/>
  <c r="EG197" i="27"/>
  <c r="EG39" i="27"/>
  <c r="EG40" i="27"/>
  <c r="EH37" i="27"/>
  <c r="EG38" i="27"/>
  <c r="ED208" i="27"/>
  <c r="ED41" i="27" s="1"/>
  <c r="ED42" i="27" s="1"/>
  <c r="BQ111" i="27"/>
  <c r="BQ136" i="27"/>
  <c r="BQ147" i="27" s="1"/>
  <c r="EE215" i="27"/>
  <c r="EE45" i="27" s="1"/>
  <c r="EE213" i="27"/>
  <c r="EE203" i="27"/>
  <c r="EE201" i="27"/>
  <c r="EE199" i="27" s="1"/>
  <c r="EE205" i="27"/>
  <c r="EE216" i="27" s="1"/>
  <c r="EE206" i="27"/>
  <c r="EE217" i="27" s="1"/>
  <c r="EF210" i="27"/>
  <c r="EF207" i="27"/>
  <c r="EF218" i="27" s="1"/>
  <c r="EF202" i="27"/>
  <c r="EF200" i="27"/>
  <c r="EF198" i="27"/>
  <c r="EF196" i="27"/>
  <c r="EF212" i="27" s="1"/>
  <c r="BR65" i="27" l="1"/>
  <c r="BR53" i="27"/>
  <c r="EF211" i="27"/>
  <c r="EE208" i="27"/>
  <c r="EE41" i="27" s="1"/>
  <c r="EE42" i="27" s="1"/>
  <c r="BQ134" i="27"/>
  <c r="BQ149" i="27" s="1"/>
  <c r="BR113" i="27"/>
  <c r="EH197" i="27"/>
  <c r="EI37" i="27"/>
  <c r="EH40" i="27"/>
  <c r="EH39" i="27"/>
  <c r="EH38" i="27"/>
  <c r="EG207" i="27"/>
  <c r="EG218" i="27" s="1"/>
  <c r="EG210" i="27"/>
  <c r="EG202" i="27"/>
  <c r="EG200" i="27"/>
  <c r="EG198" i="27"/>
  <c r="EG196" i="27"/>
  <c r="EG211" i="27" s="1"/>
  <c r="EF215" i="27"/>
  <c r="EF45" i="27" s="1"/>
  <c r="EF213" i="27"/>
  <c r="EF203" i="27"/>
  <c r="EF201" i="27"/>
  <c r="EF199" i="27" s="1"/>
  <c r="EF206" i="27"/>
  <c r="EF217" i="27" s="1"/>
  <c r="EF205" i="27"/>
  <c r="EF216" i="27" s="1"/>
  <c r="BS55" i="27" l="1"/>
  <c r="BR67" i="27"/>
  <c r="BR44" i="27" s="1"/>
  <c r="BQ42" i="25" s="1"/>
  <c r="EG212" i="27"/>
  <c r="EF208" i="27"/>
  <c r="EF41" i="27" s="1"/>
  <c r="EF42" i="27" s="1"/>
  <c r="EI197" i="27"/>
  <c r="EJ37" i="27"/>
  <c r="EI39" i="27"/>
  <c r="EI40" i="27"/>
  <c r="EI38" i="27"/>
  <c r="EG213" i="27"/>
  <c r="EG215" i="27"/>
  <c r="EG45" i="27" s="1"/>
  <c r="EG203" i="27"/>
  <c r="EG206" i="27"/>
  <c r="EG217" i="27" s="1"/>
  <c r="EG201" i="27"/>
  <c r="EG199" i="27" s="1"/>
  <c r="EG205" i="27"/>
  <c r="EG216" i="27" s="1"/>
  <c r="EH210" i="27"/>
  <c r="EH207" i="27"/>
  <c r="EH218" i="27" s="1"/>
  <c r="EH202" i="27"/>
  <c r="EH200" i="27"/>
  <c r="EH196" i="27"/>
  <c r="EH211" i="27" s="1"/>
  <c r="EH198" i="27"/>
  <c r="BR136" i="27"/>
  <c r="BR147" i="27" s="1"/>
  <c r="BR111" i="27"/>
  <c r="BS53" i="27" l="1"/>
  <c r="BS65" i="27"/>
  <c r="EH212" i="27"/>
  <c r="EI212" i="27"/>
  <c r="EI210" i="27"/>
  <c r="EI211" i="27"/>
  <c r="EI200" i="27"/>
  <c r="EI198" i="27"/>
  <c r="EI207" i="27" s="1"/>
  <c r="EI218" i="27" s="1"/>
  <c r="EI196" i="27"/>
  <c r="EH213" i="27"/>
  <c r="EH215" i="27"/>
  <c r="EH45" i="27" s="1"/>
  <c r="EH203" i="27"/>
  <c r="EH206" i="27"/>
  <c r="EH217" i="27" s="1"/>
  <c r="EH201" i="27"/>
  <c r="EH199" i="27" s="1"/>
  <c r="EH205" i="27"/>
  <c r="EH216" i="27" s="1"/>
  <c r="EG208" i="27"/>
  <c r="EG41" i="27" s="1"/>
  <c r="EG42" i="27" s="1"/>
  <c r="BR134" i="27"/>
  <c r="BR149" i="27" s="1"/>
  <c r="BS113" i="27"/>
  <c r="EJ197" i="27"/>
  <c r="EJ41" i="27"/>
  <c r="EJ40" i="27"/>
  <c r="EJ39" i="27"/>
  <c r="EJ38" i="27"/>
  <c r="EK37" i="27"/>
  <c r="BS67" i="27" l="1"/>
  <c r="BS44" i="27" s="1"/>
  <c r="BR42" i="25" s="1"/>
  <c r="BT55" i="27"/>
  <c r="EI215" i="27"/>
  <c r="EI45" i="27" s="1"/>
  <c r="EI213" i="27"/>
  <c r="EI206" i="27"/>
  <c r="EI217" i="27" s="1"/>
  <c r="EI205" i="27"/>
  <c r="EI216" i="27" s="1"/>
  <c r="EI201" i="27"/>
  <c r="EH208" i="27"/>
  <c r="EH41" i="27" s="1"/>
  <c r="EH42" i="27" s="1"/>
  <c r="EJ42" i="27"/>
  <c r="EJ211" i="27"/>
  <c r="EJ210" i="27"/>
  <c r="EJ212" i="27"/>
  <c r="EJ207" i="27"/>
  <c r="EJ218" i="27" s="1"/>
  <c r="EJ202" i="27"/>
  <c r="EJ200" i="27"/>
  <c r="EJ198" i="27"/>
  <c r="EJ196" i="27"/>
  <c r="BS136" i="27"/>
  <c r="BS147" i="27" s="1"/>
  <c r="BS111" i="27"/>
  <c r="EK197" i="27"/>
  <c r="EK41" i="27"/>
  <c r="EK38" i="27"/>
  <c r="EK39" i="27"/>
  <c r="EL37" i="27"/>
  <c r="EK40" i="27"/>
  <c r="BT65" i="27" l="1"/>
  <c r="BT53" i="27"/>
  <c r="EK42" i="27"/>
  <c r="EI202" i="27"/>
  <c r="EI203" i="27" s="1"/>
  <c r="EI208" i="27"/>
  <c r="EI41" i="27" s="1"/>
  <c r="EI42" i="27" s="1"/>
  <c r="EJ215" i="27"/>
  <c r="EJ45" i="27" s="1"/>
  <c r="EJ213" i="27"/>
  <c r="EJ203" i="27"/>
  <c r="EJ206" i="27"/>
  <c r="EJ217" i="27" s="1"/>
  <c r="EJ205" i="27"/>
  <c r="EJ216" i="27" s="1"/>
  <c r="EL197" i="27"/>
  <c r="EM37" i="27"/>
  <c r="EL41" i="27"/>
  <c r="EL40" i="27"/>
  <c r="EL39" i="27"/>
  <c r="EL38" i="27"/>
  <c r="EK211" i="27"/>
  <c r="EK210" i="27"/>
  <c r="EK207" i="27"/>
  <c r="EK218" i="27" s="1"/>
  <c r="EK212" i="27"/>
  <c r="EK202" i="27"/>
  <c r="EK200" i="27"/>
  <c r="EK198" i="27"/>
  <c r="EK196" i="27"/>
  <c r="BS134" i="27"/>
  <c r="BS149" i="27" s="1"/>
  <c r="BT113" i="27"/>
  <c r="BT67" i="27" l="1"/>
  <c r="BT44" i="27" s="1"/>
  <c r="BS42" i="25" s="1"/>
  <c r="BU55" i="27"/>
  <c r="EI199" i="27"/>
  <c r="EJ201" i="27" s="1"/>
  <c r="EJ199" i="27" s="1"/>
  <c r="EK201" i="27" s="1"/>
  <c r="EK199" i="27" s="1"/>
  <c r="EL42" i="27"/>
  <c r="EK213" i="27"/>
  <c r="EK215" i="27"/>
  <c r="EK45" i="27" s="1"/>
  <c r="EK203" i="27"/>
  <c r="EK205" i="27"/>
  <c r="EK216" i="27" s="1"/>
  <c r="EK206" i="27"/>
  <c r="EK217" i="27" s="1"/>
  <c r="BT136" i="27"/>
  <c r="BT147" i="27" s="1"/>
  <c r="BT111" i="27"/>
  <c r="EJ208" i="27"/>
  <c r="EM197" i="27"/>
  <c r="EN37" i="27"/>
  <c r="EM39" i="27"/>
  <c r="EM38" i="27"/>
  <c r="EM41" i="27"/>
  <c r="EM40" i="27"/>
  <c r="EL212" i="27"/>
  <c r="EL210" i="27"/>
  <c r="EL207" i="27"/>
  <c r="EL218" i="27" s="1"/>
  <c r="EL211" i="27"/>
  <c r="EL202" i="27"/>
  <c r="EL200" i="27"/>
  <c r="EL196" i="27"/>
  <c r="EL198" i="27"/>
  <c r="BU65" i="27" l="1"/>
  <c r="BU53" i="27"/>
  <c r="EK208" i="27"/>
  <c r="EL213" i="27"/>
  <c r="EL215" i="27"/>
  <c r="EL45" i="27" s="1"/>
  <c r="EL203" i="27"/>
  <c r="EL206" i="27"/>
  <c r="EL217" i="27" s="1"/>
  <c r="EL201" i="27"/>
  <c r="EL199" i="27" s="1"/>
  <c r="EL205" i="27"/>
  <c r="EL216" i="27" s="1"/>
  <c r="EL46" i="27" s="1"/>
  <c r="EN197" i="27"/>
  <c r="EN41" i="27"/>
  <c r="EN40" i="27"/>
  <c r="EN39" i="27"/>
  <c r="EN38" i="27"/>
  <c r="EO37" i="27"/>
  <c r="EM212" i="27"/>
  <c r="EM210" i="27"/>
  <c r="EM211" i="27"/>
  <c r="EM207" i="27"/>
  <c r="EM218" i="27" s="1"/>
  <c r="EM202" i="27"/>
  <c r="EM200" i="27"/>
  <c r="EM198" i="27"/>
  <c r="EM196" i="27"/>
  <c r="EM42" i="27"/>
  <c r="BT134" i="27"/>
  <c r="BT149" i="27" s="1"/>
  <c r="BU113" i="27"/>
  <c r="BU67" i="27" l="1"/>
  <c r="BU44" i="27" s="1"/>
  <c r="BT42" i="25" s="1"/>
  <c r="BV55" i="27"/>
  <c r="EN42" i="27"/>
  <c r="EL208" i="27"/>
  <c r="EM215" i="27"/>
  <c r="EM45" i="27" s="1"/>
  <c r="EM213" i="27"/>
  <c r="EM203" i="27"/>
  <c r="EM206" i="27"/>
  <c r="EM217" i="27" s="1"/>
  <c r="EM201" i="27"/>
  <c r="EM199" i="27" s="1"/>
  <c r="EM205" i="27"/>
  <c r="EM216" i="27" s="1"/>
  <c r="EM46" i="27" s="1"/>
  <c r="EN211" i="27"/>
  <c r="EN212" i="27"/>
  <c r="EN210" i="27"/>
  <c r="EN207" i="27"/>
  <c r="EN218" i="27" s="1"/>
  <c r="EN202" i="27"/>
  <c r="EN200" i="27"/>
  <c r="EN198" i="27"/>
  <c r="EN196" i="27"/>
  <c r="BU136" i="27"/>
  <c r="BU147" i="27" s="1"/>
  <c r="BU111" i="27"/>
  <c r="EO197" i="27"/>
  <c r="EO40" i="27"/>
  <c r="EO38" i="27"/>
  <c r="EP37" i="27"/>
  <c r="EO41" i="27"/>
  <c r="EO39" i="27"/>
  <c r="BV53" i="27" l="1"/>
  <c r="BV65" i="27"/>
  <c r="CN162" i="27"/>
  <c r="CN164" i="27" s="1"/>
  <c r="EO42" i="27"/>
  <c r="BU134" i="27"/>
  <c r="BU149" i="27" s="1"/>
  <c r="BV113" i="27"/>
  <c r="EO211" i="27"/>
  <c r="EO212" i="27"/>
  <c r="EO207" i="27"/>
  <c r="EO218" i="27" s="1"/>
  <c r="EO210" i="27"/>
  <c r="EO202" i="27"/>
  <c r="EO200" i="27"/>
  <c r="EO198" i="27"/>
  <c r="EO196" i="27"/>
  <c r="EP197" i="27"/>
  <c r="EQ37" i="27"/>
  <c r="EP41" i="27"/>
  <c r="EP40" i="27"/>
  <c r="EP39" i="27"/>
  <c r="EP38" i="27"/>
  <c r="EM208" i="27"/>
  <c r="EN215" i="27"/>
  <c r="EN45" i="27" s="1"/>
  <c r="EN213" i="27"/>
  <c r="EN203" i="27"/>
  <c r="EN206" i="27"/>
  <c r="EN217" i="27" s="1"/>
  <c r="EN201" i="27"/>
  <c r="EN199" i="27" s="1"/>
  <c r="EN205" i="27"/>
  <c r="EN216" i="27" s="1"/>
  <c r="EN46" i="27" s="1"/>
  <c r="BV67" i="27" l="1"/>
  <c r="BV44" i="27" s="1"/>
  <c r="BU42" i="25" s="1"/>
  <c r="BW55" i="27"/>
  <c r="CO162" i="27"/>
  <c r="CO164" i="27" s="1"/>
  <c r="EP212" i="27"/>
  <c r="EP210" i="27"/>
  <c r="EP207" i="27"/>
  <c r="EP218" i="27" s="1"/>
  <c r="EP211" i="27"/>
  <c r="EP202" i="27"/>
  <c r="EP200" i="27"/>
  <c r="EP196" i="27"/>
  <c r="EP198" i="27"/>
  <c r="EN208" i="27"/>
  <c r="EO213" i="27"/>
  <c r="EO215" i="27"/>
  <c r="EO45" i="27" s="1"/>
  <c r="EO203" i="27"/>
  <c r="EO201" i="27"/>
  <c r="EO199" i="27" s="1"/>
  <c r="EO205" i="27"/>
  <c r="EO216" i="27" s="1"/>
  <c r="EO46" i="27" s="1"/>
  <c r="EO206" i="27"/>
  <c r="EO217" i="27" s="1"/>
  <c r="BV136" i="27"/>
  <c r="BV147" i="27" s="1"/>
  <c r="BV111" i="27"/>
  <c r="EP42" i="27"/>
  <c r="EQ197" i="27"/>
  <c r="ER37" i="27"/>
  <c r="EQ39" i="27"/>
  <c r="EQ41" i="27"/>
  <c r="EQ40" i="27"/>
  <c r="EQ38" i="27"/>
  <c r="BW53" i="27" l="1"/>
  <c r="BW65" i="27"/>
  <c r="CP162" i="27"/>
  <c r="CP164" i="27" s="1"/>
  <c r="EP213" i="27"/>
  <c r="EP215" i="27"/>
  <c r="EP45" i="27" s="1"/>
  <c r="EP203" i="27"/>
  <c r="EP206" i="27"/>
  <c r="EP217" i="27" s="1"/>
  <c r="EP205" i="27"/>
  <c r="EP216" i="27" s="1"/>
  <c r="EP46" i="27" s="1"/>
  <c r="EP201" i="27"/>
  <c r="EP199" i="27" s="1"/>
  <c r="EQ42" i="27"/>
  <c r="EQ212" i="27"/>
  <c r="EQ210" i="27"/>
  <c r="EQ211" i="27"/>
  <c r="EQ207" i="27"/>
  <c r="EQ218" i="27" s="1"/>
  <c r="EQ202" i="27"/>
  <c r="EQ200" i="27"/>
  <c r="EQ198" i="27"/>
  <c r="EQ196" i="27"/>
  <c r="EO208" i="27"/>
  <c r="BV134" i="27"/>
  <c r="BV149" i="27" s="1"/>
  <c r="BW113" i="27"/>
  <c r="ER197" i="27"/>
  <c r="ER41" i="27"/>
  <c r="ER40" i="27"/>
  <c r="ER39" i="27"/>
  <c r="ER38" i="27"/>
  <c r="ES37" i="27"/>
  <c r="BX55" i="27" l="1"/>
  <c r="BW67" i="27"/>
  <c r="BW44" i="27" s="1"/>
  <c r="BV42" i="25" s="1"/>
  <c r="CQ162" i="27"/>
  <c r="CQ164" i="27" s="1"/>
  <c r="ER42" i="27"/>
  <c r="ES197" i="27"/>
  <c r="ES41" i="27"/>
  <c r="ES39" i="27"/>
  <c r="ET37" i="27"/>
  <c r="ES40" i="27"/>
  <c r="ES38" i="27"/>
  <c r="ER211" i="27"/>
  <c r="ER210" i="27"/>
  <c r="ER212" i="27"/>
  <c r="ER207" i="27"/>
  <c r="ER218" i="27" s="1"/>
  <c r="ER202" i="27"/>
  <c r="ER200" i="27"/>
  <c r="ER198" i="27"/>
  <c r="ER196" i="27"/>
  <c r="EP208" i="27"/>
  <c r="BW136" i="27"/>
  <c r="BW147" i="27" s="1"/>
  <c r="BW111" i="27"/>
  <c r="EQ215" i="27"/>
  <c r="EQ45" i="27" s="1"/>
  <c r="EQ213" i="27"/>
  <c r="EQ203" i="27"/>
  <c r="EQ201" i="27"/>
  <c r="EQ199" i="27" s="1"/>
  <c r="EQ205" i="27"/>
  <c r="EQ216" i="27" s="1"/>
  <c r="EQ46" i="27" s="1"/>
  <c r="EQ206" i="27"/>
  <c r="EQ217" i="27" s="1"/>
  <c r="BX65" i="27" l="1"/>
  <c r="BX53" i="27"/>
  <c r="CR162" i="27"/>
  <c r="CR164" i="27" s="1"/>
  <c r="EQ208" i="27"/>
  <c r="ES42" i="27"/>
  <c r="ET197" i="27"/>
  <c r="EU37" i="27"/>
  <c r="ET41" i="27"/>
  <c r="ET40" i="27"/>
  <c r="ET39" i="27"/>
  <c r="ET38" i="27"/>
  <c r="BW134" i="27"/>
  <c r="BW149" i="27" s="1"/>
  <c r="BX113" i="27"/>
  <c r="ER215" i="27"/>
  <c r="ER45" i="27" s="1"/>
  <c r="ER213" i="27"/>
  <c r="ER203" i="27"/>
  <c r="ER205" i="27"/>
  <c r="ER216" i="27" s="1"/>
  <c r="ER46" i="27" s="1"/>
  <c r="ER206" i="27"/>
  <c r="ER217" i="27" s="1"/>
  <c r="ER201" i="27"/>
  <c r="ER199" i="27" s="1"/>
  <c r="ES211" i="27"/>
  <c r="ES210" i="27"/>
  <c r="ES207" i="27"/>
  <c r="ES218" i="27" s="1"/>
  <c r="ES212" i="27"/>
  <c r="ES202" i="27"/>
  <c r="ES200" i="27"/>
  <c r="ES198" i="27"/>
  <c r="ES196" i="27"/>
  <c r="BX67" i="27" l="1"/>
  <c r="BX44" i="27" s="1"/>
  <c r="BW42" i="25" s="1"/>
  <c r="BY55" i="27"/>
  <c r="CS162" i="27"/>
  <c r="CS164" i="27" s="1"/>
  <c r="ER208" i="27"/>
  <c r="ET42" i="27"/>
  <c r="EU197" i="27"/>
  <c r="EV37" i="27"/>
  <c r="EU39" i="27"/>
  <c r="EU38" i="27"/>
  <c r="EU41" i="27"/>
  <c r="EU40" i="27"/>
  <c r="BX136" i="27"/>
  <c r="BX147" i="27" s="1"/>
  <c r="BX111" i="27"/>
  <c r="ES213" i="27"/>
  <c r="ES215" i="27"/>
  <c r="ES45" i="27" s="1"/>
  <c r="ES203" i="27"/>
  <c r="ES201" i="27"/>
  <c r="ES199" i="27" s="1"/>
  <c r="ES205" i="27"/>
  <c r="ES216" i="27" s="1"/>
  <c r="ES46" i="27" s="1"/>
  <c r="ES206" i="27"/>
  <c r="ES217" i="27" s="1"/>
  <c r="ET212" i="27"/>
  <c r="ET210" i="27"/>
  <c r="ET207" i="27"/>
  <c r="ET218" i="27" s="1"/>
  <c r="ET211" i="27"/>
  <c r="ET202" i="27"/>
  <c r="ET200" i="27"/>
  <c r="ET196" i="27"/>
  <c r="ET198" i="27"/>
  <c r="BY57" i="27" l="1"/>
  <c r="BY66" i="27" s="1"/>
  <c r="BY65" i="27"/>
  <c r="CT162" i="27"/>
  <c r="CT164" i="27" s="1"/>
  <c r="ES208" i="27"/>
  <c r="EU212" i="27"/>
  <c r="EU210" i="27"/>
  <c r="EU211" i="27"/>
  <c r="EU207" i="27"/>
  <c r="EU218" i="27" s="1"/>
  <c r="EU202" i="27"/>
  <c r="EU200" i="27"/>
  <c r="EU198" i="27"/>
  <c r="EU196" i="27"/>
  <c r="BX134" i="27"/>
  <c r="BX149" i="27" s="1"/>
  <c r="BY113" i="27"/>
  <c r="EU42" i="27"/>
  <c r="EV197" i="27"/>
  <c r="EV41" i="27"/>
  <c r="EV40" i="27"/>
  <c r="EV39" i="27"/>
  <c r="EV38" i="27"/>
  <c r="EW37" i="27"/>
  <c r="ET213" i="27"/>
  <c r="ET215" i="27"/>
  <c r="ET45" i="27" s="1"/>
  <c r="ET203" i="27"/>
  <c r="ET201" i="27"/>
  <c r="ET199" i="27" s="1"/>
  <c r="ET206" i="27"/>
  <c r="ET217" i="27" s="1"/>
  <c r="ET205" i="27"/>
  <c r="ET216" i="27" s="1"/>
  <c r="ET46" i="27" s="1"/>
  <c r="BY53" i="27" l="1"/>
  <c r="BY67" i="27" s="1"/>
  <c r="BY44" i="27" s="1"/>
  <c r="BX42" i="25" s="1"/>
  <c r="BY38" i="27"/>
  <c r="CU162" i="27"/>
  <c r="CU164" i="27" s="1"/>
  <c r="EV42" i="27"/>
  <c r="EV211" i="27"/>
  <c r="EV212" i="27"/>
  <c r="EV210" i="27"/>
  <c r="EV207" i="27"/>
  <c r="EV218" i="27" s="1"/>
  <c r="EV202" i="27"/>
  <c r="EV200" i="27"/>
  <c r="EV198" i="27"/>
  <c r="EV196" i="27"/>
  <c r="ET208" i="27"/>
  <c r="EU215" i="27"/>
  <c r="EU45" i="27" s="1"/>
  <c r="EU213" i="27"/>
  <c r="EU203" i="27"/>
  <c r="EU206" i="27"/>
  <c r="EU217" i="27" s="1"/>
  <c r="EU201" i="27"/>
  <c r="EU199" i="27" s="1"/>
  <c r="EU205" i="27"/>
  <c r="EU216" i="27" s="1"/>
  <c r="EU46" i="27" s="1"/>
  <c r="BY111" i="27"/>
  <c r="BY136" i="27"/>
  <c r="BY147" i="27" s="1"/>
  <c r="EW197" i="27"/>
  <c r="EW40" i="27"/>
  <c r="EW38" i="27"/>
  <c r="EX37" i="27"/>
  <c r="EW41" i="27"/>
  <c r="EW39" i="27"/>
  <c r="BZ55" i="27" l="1"/>
  <c r="BZ65" i="27" s="1"/>
  <c r="CV162" i="27"/>
  <c r="CV164" i="27" s="1"/>
  <c r="EW42" i="27"/>
  <c r="EX197" i="27"/>
  <c r="EY37" i="27"/>
  <c r="EX41" i="27"/>
  <c r="EX40" i="27"/>
  <c r="EX39" i="27"/>
  <c r="EX38" i="27"/>
  <c r="BY134" i="27"/>
  <c r="BY149" i="27" s="1"/>
  <c r="BZ113" i="27"/>
  <c r="EU208" i="27"/>
  <c r="EV215" i="27"/>
  <c r="EV45" i="27" s="1"/>
  <c r="EV213" i="27"/>
  <c r="EV203" i="27"/>
  <c r="EV206" i="27"/>
  <c r="EV217" i="27" s="1"/>
  <c r="EV205" i="27"/>
  <c r="EV216" i="27" s="1"/>
  <c r="EV46" i="27" s="1"/>
  <c r="EV201" i="27"/>
  <c r="EV199" i="27" s="1"/>
  <c r="EW211" i="27"/>
  <c r="EW212" i="27"/>
  <c r="EW207" i="27"/>
  <c r="EW218" i="27" s="1"/>
  <c r="EW210" i="27"/>
  <c r="EW202" i="27"/>
  <c r="EW200" i="27"/>
  <c r="EW198" i="27"/>
  <c r="EW196" i="27"/>
  <c r="BZ53" i="27" l="1"/>
  <c r="BZ67" i="27" s="1"/>
  <c r="BZ44" i="27" s="1"/>
  <c r="BY42" i="25" s="1"/>
  <c r="CA55" i="27"/>
  <c r="CW162" i="27"/>
  <c r="CW164" i="27" s="1"/>
  <c r="EV208" i="27"/>
  <c r="BZ136" i="27"/>
  <c r="BZ147" i="27" s="1"/>
  <c r="BZ111" i="27"/>
  <c r="EW213" i="27"/>
  <c r="EW215" i="27"/>
  <c r="EW45" i="27" s="1"/>
  <c r="EW203" i="27"/>
  <c r="EW205" i="27"/>
  <c r="EW216" i="27" s="1"/>
  <c r="EW46" i="27" s="1"/>
  <c r="EW201" i="27"/>
  <c r="EW199" i="27" s="1"/>
  <c r="EW206" i="27"/>
  <c r="EW217" i="27" s="1"/>
  <c r="EX42" i="27"/>
  <c r="EY197" i="27"/>
  <c r="EZ37" i="27"/>
  <c r="EY38" i="27"/>
  <c r="EY41" i="27"/>
  <c r="EY40" i="27"/>
  <c r="EY39" i="27"/>
  <c r="EX212" i="27"/>
  <c r="EX210" i="27"/>
  <c r="EX207" i="27"/>
  <c r="EX218" i="27" s="1"/>
  <c r="EX211" i="27"/>
  <c r="EX202" i="27"/>
  <c r="EX200" i="27"/>
  <c r="EX196" i="27"/>
  <c r="EX198" i="27"/>
  <c r="CA65" i="27" l="1"/>
  <c r="CA53" i="27"/>
  <c r="CX162" i="27"/>
  <c r="CX164" i="27" s="1"/>
  <c r="EY42" i="27"/>
  <c r="EW208" i="27"/>
  <c r="EZ197" i="27"/>
  <c r="EZ41" i="27"/>
  <c r="EZ40" i="27"/>
  <c r="EZ39" i="27"/>
  <c r="EZ38" i="27"/>
  <c r="FA37" i="27"/>
  <c r="BZ134" i="27"/>
  <c r="BZ149" i="27" s="1"/>
  <c r="CA113" i="27"/>
  <c r="CA115" i="27" s="1"/>
  <c r="CA137" i="27" s="1"/>
  <c r="CA148" i="27" s="1"/>
  <c r="CA39" i="27" s="1"/>
  <c r="EX213" i="27"/>
  <c r="EX215" i="27"/>
  <c r="EX45" i="27" s="1"/>
  <c r="EX203" i="27"/>
  <c r="EX205" i="27"/>
  <c r="EX216" i="27" s="1"/>
  <c r="EX46" i="27" s="1"/>
  <c r="EX201" i="27"/>
  <c r="EX199" i="27" s="1"/>
  <c r="EX206" i="27"/>
  <c r="EX217" i="27" s="1"/>
  <c r="EY212" i="27"/>
  <c r="EY210" i="27"/>
  <c r="EY211" i="27"/>
  <c r="EY207" i="27"/>
  <c r="EY218" i="27" s="1"/>
  <c r="EY202" i="27"/>
  <c r="EY200" i="27"/>
  <c r="EY198" i="27"/>
  <c r="EY196" i="27"/>
  <c r="CB55" i="27" l="1"/>
  <c r="CA67" i="27"/>
  <c r="CA44" i="27" s="1"/>
  <c r="BZ42" i="25" s="1"/>
  <c r="CY162" i="27"/>
  <c r="CY164" i="27" s="1"/>
  <c r="FA197" i="27"/>
  <c r="FA41" i="27"/>
  <c r="FA39" i="27"/>
  <c r="FA40" i="27"/>
  <c r="FA38" i="27"/>
  <c r="FB37" i="27"/>
  <c r="EY215" i="27"/>
  <c r="EY45" i="27" s="1"/>
  <c r="EY213" i="27"/>
  <c r="EY203" i="27"/>
  <c r="EY205" i="27"/>
  <c r="EY216" i="27" s="1"/>
  <c r="EY46" i="27" s="1"/>
  <c r="EY201" i="27"/>
  <c r="EY199" i="27" s="1"/>
  <c r="EY206" i="27"/>
  <c r="EY217" i="27" s="1"/>
  <c r="CA136" i="27"/>
  <c r="CA147" i="27" s="1"/>
  <c r="CA111" i="27"/>
  <c r="EX208" i="27"/>
  <c r="EZ42" i="27"/>
  <c r="EZ211" i="27"/>
  <c r="EZ210" i="27"/>
  <c r="EZ212" i="27"/>
  <c r="EZ202" i="27"/>
  <c r="EZ207" i="27"/>
  <c r="EZ218" i="27" s="1"/>
  <c r="EZ200" i="27"/>
  <c r="EZ198" i="27"/>
  <c r="EZ196" i="27"/>
  <c r="CB53" i="27" l="1"/>
  <c r="CB65" i="27"/>
  <c r="CZ162" i="27"/>
  <c r="CZ164" i="27" s="1"/>
  <c r="CA134" i="27"/>
  <c r="CA149" i="27" s="1"/>
  <c r="CB113" i="27"/>
  <c r="EZ215" i="27"/>
  <c r="EZ45" i="27" s="1"/>
  <c r="EZ213" i="27"/>
  <c r="EZ203" i="27"/>
  <c r="EZ205" i="27"/>
  <c r="EZ216" i="27" s="1"/>
  <c r="EZ46" i="27" s="1"/>
  <c r="EZ201" i="27"/>
  <c r="EZ199" i="27" s="1"/>
  <c r="EZ206" i="27"/>
  <c r="EZ217" i="27" s="1"/>
  <c r="FB197" i="27"/>
  <c r="FC37" i="27"/>
  <c r="FB41" i="27"/>
  <c r="FB40" i="27"/>
  <c r="FB39" i="27"/>
  <c r="FB38" i="27"/>
  <c r="EY208" i="27"/>
  <c r="FA42" i="27"/>
  <c r="FA211" i="27"/>
  <c r="FA210" i="27"/>
  <c r="FA207" i="27"/>
  <c r="FA218" i="27" s="1"/>
  <c r="FA212" i="27"/>
  <c r="FA202" i="27"/>
  <c r="FA200" i="27"/>
  <c r="FA198" i="27"/>
  <c r="FA196" i="27"/>
  <c r="CC55" i="27" l="1"/>
  <c r="CB67" i="27"/>
  <c r="CB44" i="27" s="1"/>
  <c r="CA42" i="25" s="1"/>
  <c r="DA162" i="27"/>
  <c r="DA164" i="27" s="1"/>
  <c r="EZ208" i="27"/>
  <c r="FB42" i="27"/>
  <c r="FB212" i="27"/>
  <c r="FB210" i="27"/>
  <c r="FB207" i="27"/>
  <c r="FB218" i="27" s="1"/>
  <c r="FB211" i="27"/>
  <c r="FB202" i="27"/>
  <c r="FB200" i="27"/>
  <c r="FB196" i="27"/>
  <c r="FB198" i="27"/>
  <c r="FA213" i="27"/>
  <c r="FA215" i="27"/>
  <c r="FA45" i="27" s="1"/>
  <c r="FA203" i="27"/>
  <c r="FA201" i="27"/>
  <c r="FA199" i="27" s="1"/>
  <c r="FA206" i="27"/>
  <c r="FA217" i="27" s="1"/>
  <c r="FA205" i="27"/>
  <c r="FA216" i="27" s="1"/>
  <c r="FA46" i="27" s="1"/>
  <c r="CB136" i="27"/>
  <c r="CB147" i="27" s="1"/>
  <c r="CB111" i="27"/>
  <c r="FC197" i="27"/>
  <c r="FD37" i="27"/>
  <c r="FC41" i="27"/>
  <c r="FC40" i="27"/>
  <c r="FC39" i="27"/>
  <c r="FC38" i="27"/>
  <c r="CC53" i="27" l="1"/>
  <c r="CC65" i="27"/>
  <c r="DB162" i="27"/>
  <c r="DB164" i="27" s="1"/>
  <c r="FC42" i="27"/>
  <c r="FC212" i="27"/>
  <c r="FC210" i="27"/>
  <c r="FC211" i="27"/>
  <c r="FC207" i="27"/>
  <c r="FC218" i="27" s="1"/>
  <c r="FC202" i="27"/>
  <c r="FC200" i="27"/>
  <c r="FC198" i="27"/>
  <c r="FC196" i="27"/>
  <c r="FB213" i="27"/>
  <c r="FB215" i="27"/>
  <c r="FB45" i="27" s="1"/>
  <c r="FB203" i="27"/>
  <c r="FB206" i="27"/>
  <c r="FB217" i="27" s="1"/>
  <c r="FB201" i="27"/>
  <c r="FB199" i="27" s="1"/>
  <c r="FB205" i="27"/>
  <c r="FB216" i="27" s="1"/>
  <c r="FB46" i="27" s="1"/>
  <c r="CB134" i="27"/>
  <c r="CB149" i="27" s="1"/>
  <c r="CC113" i="27"/>
  <c r="FA208" i="27"/>
  <c r="FD197" i="27"/>
  <c r="FD41" i="27"/>
  <c r="FD40" i="27"/>
  <c r="FD39" i="27"/>
  <c r="FD38" i="27"/>
  <c r="FE37" i="27"/>
  <c r="CD55" i="27" l="1"/>
  <c r="CC67" i="27"/>
  <c r="CC44" i="27" s="1"/>
  <c r="CB42" i="25" s="1"/>
  <c r="DC162" i="27"/>
  <c r="DC164" i="27" s="1"/>
  <c r="CC136" i="27"/>
  <c r="CC147" i="27" s="1"/>
  <c r="CC111" i="27"/>
  <c r="FE197" i="27"/>
  <c r="FE39" i="27"/>
  <c r="FF37" i="27"/>
  <c r="FE41" i="27"/>
  <c r="FE40" i="27"/>
  <c r="FE38" i="27"/>
  <c r="FB208" i="27"/>
  <c r="FD42" i="27"/>
  <c r="FD211" i="27"/>
  <c r="FD212" i="27"/>
  <c r="FD210" i="27"/>
  <c r="FD207" i="27"/>
  <c r="FD218" i="27" s="1"/>
  <c r="FD202" i="27"/>
  <c r="FD200" i="27"/>
  <c r="FD198" i="27"/>
  <c r="FD196" i="27"/>
  <c r="FC215" i="27"/>
  <c r="FC45" i="27" s="1"/>
  <c r="FC213" i="27"/>
  <c r="FC203" i="27"/>
  <c r="FC205" i="27"/>
  <c r="FC216" i="27" s="1"/>
  <c r="FC46" i="27" s="1"/>
  <c r="FC206" i="27"/>
  <c r="FC217" i="27" s="1"/>
  <c r="FC201" i="27"/>
  <c r="FC199" i="27" s="1"/>
  <c r="CD53" i="27" l="1"/>
  <c r="CD65" i="27"/>
  <c r="FE42" i="27"/>
  <c r="DD162" i="27"/>
  <c r="DD164" i="27" s="1"/>
  <c r="FC208" i="27"/>
  <c r="FE211" i="27"/>
  <c r="FE212" i="27"/>
  <c r="FE207" i="27"/>
  <c r="FE218" i="27" s="1"/>
  <c r="FE210" i="27"/>
  <c r="FE202" i="27"/>
  <c r="FE200" i="27"/>
  <c r="FE198" i="27"/>
  <c r="FE196" i="27"/>
  <c r="CC134" i="27"/>
  <c r="CC149" i="27" s="1"/>
  <c r="CD113" i="27"/>
  <c r="FD215" i="27"/>
  <c r="FD45" i="27" s="1"/>
  <c r="FD213" i="27"/>
  <c r="FD203" i="27"/>
  <c r="FD206" i="27"/>
  <c r="FD217" i="27" s="1"/>
  <c r="FD201" i="27"/>
  <c r="FD199" i="27" s="1"/>
  <c r="FD205" i="27"/>
  <c r="FD216" i="27" s="1"/>
  <c r="FD46" i="27" s="1"/>
  <c r="FF197" i="27"/>
  <c r="FG37" i="27"/>
  <c r="FF41" i="27"/>
  <c r="FF40" i="27"/>
  <c r="FF39" i="27"/>
  <c r="FF38" i="27"/>
  <c r="CD67" i="27" l="1"/>
  <c r="CD44" i="27" s="1"/>
  <c r="CC42" i="25" s="1"/>
  <c r="CE55" i="27"/>
  <c r="DE162" i="27"/>
  <c r="DE164" i="27" s="1"/>
  <c r="FF212" i="27"/>
  <c r="FF210" i="27"/>
  <c r="FF207" i="27"/>
  <c r="FF218" i="27" s="1"/>
  <c r="FF211" i="27"/>
  <c r="FF202" i="27"/>
  <c r="FF200" i="27"/>
  <c r="FF196" i="27"/>
  <c r="FF198" i="27"/>
  <c r="CD136" i="27"/>
  <c r="CD147" i="27" s="1"/>
  <c r="CD111" i="27"/>
  <c r="FF42" i="27"/>
  <c r="FG197" i="27"/>
  <c r="FH37" i="27"/>
  <c r="FG38" i="27"/>
  <c r="FG41" i="27"/>
  <c r="FG40" i="27"/>
  <c r="FG39" i="27"/>
  <c r="FE213" i="27"/>
  <c r="FE215" i="27"/>
  <c r="FE45" i="27" s="1"/>
  <c r="FE203" i="27"/>
  <c r="FE201" i="27"/>
  <c r="FE199" i="27" s="1"/>
  <c r="FE205" i="27"/>
  <c r="FE216" i="27" s="1"/>
  <c r="FE46" i="27" s="1"/>
  <c r="FE206" i="27"/>
  <c r="FE217" i="27" s="1"/>
  <c r="FD208" i="27"/>
  <c r="CE53" i="27" l="1"/>
  <c r="CE65" i="27"/>
  <c r="DF162" i="27"/>
  <c r="DF164" i="27" s="1"/>
  <c r="FE208" i="27"/>
  <c r="FG42" i="27"/>
  <c r="FF213" i="27"/>
  <c r="FF215" i="27"/>
  <c r="FF45" i="27" s="1"/>
  <c r="FF203" i="27"/>
  <c r="FF201" i="27"/>
  <c r="FF199" i="27" s="1"/>
  <c r="FF206" i="27"/>
  <c r="FF217" i="27" s="1"/>
  <c r="FF205" i="27"/>
  <c r="FF216" i="27" s="1"/>
  <c r="FF46" i="27" s="1"/>
  <c r="FH197" i="27"/>
  <c r="FH41" i="27"/>
  <c r="FH40" i="27"/>
  <c r="FH39" i="27"/>
  <c r="FH38" i="27"/>
  <c r="FI37" i="27"/>
  <c r="FG212" i="27"/>
  <c r="FG210" i="27"/>
  <c r="FG211" i="27"/>
  <c r="FG207" i="27"/>
  <c r="FG218" i="27" s="1"/>
  <c r="FG202" i="27"/>
  <c r="FG200" i="27"/>
  <c r="FG198" i="27"/>
  <c r="FG196" i="27"/>
  <c r="CD134" i="27"/>
  <c r="CD149" i="27" s="1"/>
  <c r="CE113" i="27"/>
  <c r="CE67" i="27" l="1"/>
  <c r="CE44" i="27" s="1"/>
  <c r="CD42" i="25" s="1"/>
  <c r="CF55" i="27"/>
  <c r="DG162" i="27"/>
  <c r="DG164" i="27" s="1"/>
  <c r="FH211" i="27"/>
  <c r="FH210" i="27"/>
  <c r="FH212" i="27"/>
  <c r="FH202" i="27"/>
  <c r="FH207" i="27"/>
  <c r="FH218" i="27" s="1"/>
  <c r="FH200" i="27"/>
  <c r="FH198" i="27"/>
  <c r="FH196" i="27"/>
  <c r="FF208" i="27"/>
  <c r="FG215" i="27"/>
  <c r="FG45" i="27" s="1"/>
  <c r="FG213" i="27"/>
  <c r="FG203" i="27"/>
  <c r="FG205" i="27"/>
  <c r="FG216" i="27" s="1"/>
  <c r="FG46" i="27" s="1"/>
  <c r="FG206" i="27"/>
  <c r="FG217" i="27" s="1"/>
  <c r="FG201" i="27"/>
  <c r="FG199" i="27" s="1"/>
  <c r="FI197" i="27"/>
  <c r="FI41" i="27"/>
  <c r="FI40" i="27"/>
  <c r="FI38" i="27"/>
  <c r="FJ37" i="27"/>
  <c r="FI39" i="27"/>
  <c r="CE136" i="27"/>
  <c r="CE147" i="27" s="1"/>
  <c r="CE111" i="27"/>
  <c r="FH42" i="27"/>
  <c r="CF65" i="27" l="1"/>
  <c r="CF53" i="27"/>
  <c r="DH162" i="27"/>
  <c r="DH164" i="27" s="1"/>
  <c r="FI42" i="27"/>
  <c r="FG208" i="27"/>
  <c r="CE134" i="27"/>
  <c r="CE149" i="27" s="1"/>
  <c r="CF113" i="27"/>
  <c r="FH215" i="27"/>
  <c r="FH45" i="27" s="1"/>
  <c r="FH213" i="27"/>
  <c r="FH203" i="27"/>
  <c r="FH205" i="27"/>
  <c r="FH216" i="27" s="1"/>
  <c r="FH46" i="27" s="1"/>
  <c r="FH201" i="27"/>
  <c r="FH199" i="27" s="1"/>
  <c r="FH206" i="27"/>
  <c r="FH217" i="27" s="1"/>
  <c r="FJ197" i="27"/>
  <c r="FK37" i="27"/>
  <c r="FJ41" i="27"/>
  <c r="FJ40" i="27"/>
  <c r="FJ39" i="27"/>
  <c r="FJ38" i="27"/>
  <c r="FI211" i="27"/>
  <c r="FI210" i="27"/>
  <c r="FI207" i="27"/>
  <c r="FI218" i="27" s="1"/>
  <c r="FI212" i="27"/>
  <c r="FI202" i="27"/>
  <c r="FI200" i="27"/>
  <c r="FI198" i="27"/>
  <c r="FI196" i="27"/>
  <c r="CF67" i="27" l="1"/>
  <c r="CF44" i="27" s="1"/>
  <c r="CE42" i="25" s="1"/>
  <c r="CG55" i="27"/>
  <c r="DI162" i="27"/>
  <c r="DI164" i="27" s="1"/>
  <c r="FH208" i="27"/>
  <c r="CF136" i="27"/>
  <c r="CF147" i="27" s="1"/>
  <c r="CF111" i="27"/>
  <c r="FK197" i="27"/>
  <c r="FL37" i="27"/>
  <c r="FK41" i="27"/>
  <c r="FK40" i="27"/>
  <c r="FK39" i="27"/>
  <c r="FK38" i="27"/>
  <c r="FJ42" i="27"/>
  <c r="FI213" i="27"/>
  <c r="FI215" i="27"/>
  <c r="FI45" i="27" s="1"/>
  <c r="FI203" i="27"/>
  <c r="FI201" i="27"/>
  <c r="FI199" i="27" s="1"/>
  <c r="FI206" i="27"/>
  <c r="FI217" i="27" s="1"/>
  <c r="FI205" i="27"/>
  <c r="FI216" i="27" s="1"/>
  <c r="FI46" i="27" s="1"/>
  <c r="FJ212" i="27"/>
  <c r="FJ210" i="27"/>
  <c r="FJ207" i="27"/>
  <c r="FJ218" i="27" s="1"/>
  <c r="FJ211" i="27"/>
  <c r="FJ202" i="27"/>
  <c r="FJ200" i="27"/>
  <c r="FJ196" i="27"/>
  <c r="FJ198" i="27"/>
  <c r="CG65" i="27" l="1"/>
  <c r="CG53" i="27"/>
  <c r="DJ162" i="27"/>
  <c r="DJ164" i="27" s="1"/>
  <c r="FK212" i="27"/>
  <c r="FK210" i="27"/>
  <c r="FK211" i="27"/>
  <c r="FK207" i="27"/>
  <c r="FK218" i="27" s="1"/>
  <c r="FK202" i="27"/>
  <c r="FK200" i="27"/>
  <c r="FK198" i="27"/>
  <c r="FK196" i="27"/>
  <c r="FJ213" i="27"/>
  <c r="FJ215" i="27"/>
  <c r="FJ45" i="27" s="1"/>
  <c r="FJ203" i="27"/>
  <c r="FJ205" i="27"/>
  <c r="FJ216" i="27" s="1"/>
  <c r="FJ46" i="27" s="1"/>
  <c r="FJ206" i="27"/>
  <c r="FJ217" i="27" s="1"/>
  <c r="FJ201" i="27"/>
  <c r="FJ199" i="27" s="1"/>
  <c r="CF134" i="27"/>
  <c r="CF149" i="27" s="1"/>
  <c r="CG113" i="27"/>
  <c r="FI208" i="27"/>
  <c r="FK42" i="27"/>
  <c r="FL197" i="27"/>
  <c r="FL41" i="27"/>
  <c r="FL40" i="27"/>
  <c r="FL39" i="27"/>
  <c r="FL38" i="27"/>
  <c r="FM37" i="27"/>
  <c r="CH55" i="27" l="1"/>
  <c r="CG67" i="27"/>
  <c r="CG44" i="27" s="1"/>
  <c r="CF42" i="25" s="1"/>
  <c r="DK162" i="27"/>
  <c r="DK164" i="27" s="1"/>
  <c r="FL42" i="27"/>
  <c r="FM197" i="27"/>
  <c r="FM41" i="27"/>
  <c r="FM40" i="27"/>
  <c r="FM38" i="27"/>
  <c r="FM39" i="27"/>
  <c r="FN37" i="27"/>
  <c r="FJ208" i="27"/>
  <c r="CG111" i="27"/>
  <c r="CG136" i="27"/>
  <c r="CG147" i="27" s="1"/>
  <c r="FK215" i="27"/>
  <c r="FK45" i="27" s="1"/>
  <c r="FK213" i="27"/>
  <c r="FK203" i="27"/>
  <c r="FK205" i="27"/>
  <c r="FK216" i="27" s="1"/>
  <c r="FK46" i="27" s="1"/>
  <c r="FK206" i="27"/>
  <c r="FK217" i="27" s="1"/>
  <c r="FK201" i="27"/>
  <c r="FK199" i="27" s="1"/>
  <c r="FL211" i="27"/>
  <c r="FL212" i="27"/>
  <c r="FL210" i="27"/>
  <c r="FL207" i="27"/>
  <c r="FL218" i="27" s="1"/>
  <c r="FL202" i="27"/>
  <c r="FL200" i="27"/>
  <c r="FL198" i="27"/>
  <c r="FL196" i="27"/>
  <c r="CH65" i="27" l="1"/>
  <c r="CH53" i="27"/>
  <c r="DL162" i="27"/>
  <c r="DL164" i="27" s="1"/>
  <c r="FK208" i="27"/>
  <c r="CG134" i="27"/>
  <c r="CG149" i="27" s="1"/>
  <c r="CH113" i="27"/>
  <c r="FM42" i="27"/>
  <c r="FN197" i="27"/>
  <c r="FO37" i="27"/>
  <c r="FN41" i="27"/>
  <c r="FN40" i="27"/>
  <c r="FN39" i="27"/>
  <c r="FN38" i="27"/>
  <c r="FL215" i="27"/>
  <c r="FL45" i="27" s="1"/>
  <c r="FL213" i="27"/>
  <c r="FL203" i="27"/>
  <c r="FL205" i="27"/>
  <c r="FL216" i="27" s="1"/>
  <c r="FL46" i="27" s="1"/>
  <c r="FL206" i="27"/>
  <c r="FL217" i="27" s="1"/>
  <c r="FL201" i="27"/>
  <c r="FL199" i="27" s="1"/>
  <c r="FM211" i="27"/>
  <c r="FM212" i="27"/>
  <c r="FM207" i="27"/>
  <c r="FM218" i="27" s="1"/>
  <c r="FM210" i="27"/>
  <c r="FM202" i="27"/>
  <c r="FM200" i="27"/>
  <c r="FM198" i="27"/>
  <c r="FM196" i="27"/>
  <c r="CH67" i="27" l="1"/>
  <c r="CH44" i="27" s="1"/>
  <c r="CG42" i="25" s="1"/>
  <c r="CI55" i="27"/>
  <c r="DM162" i="27"/>
  <c r="DM164" i="27" s="1"/>
  <c r="FN42" i="27"/>
  <c r="FM213" i="27"/>
  <c r="FM215" i="27"/>
  <c r="FM45" i="27" s="1"/>
  <c r="FM203" i="27"/>
  <c r="FM205" i="27"/>
  <c r="FM216" i="27" s="1"/>
  <c r="FM46" i="27" s="1"/>
  <c r="FM206" i="27"/>
  <c r="FM217" i="27" s="1"/>
  <c r="FM201" i="27"/>
  <c r="FM199" i="27" s="1"/>
  <c r="FL208" i="27"/>
  <c r="FN212" i="27"/>
  <c r="FN210" i="27"/>
  <c r="FN207" i="27"/>
  <c r="FN218" i="27" s="1"/>
  <c r="FN211" i="27"/>
  <c r="FN202" i="27"/>
  <c r="FN200" i="27"/>
  <c r="FN196" i="27"/>
  <c r="FN198" i="27"/>
  <c r="CH136" i="27"/>
  <c r="CH147" i="27" s="1"/>
  <c r="CH111" i="27"/>
  <c r="FP37" i="27"/>
  <c r="FO38" i="27"/>
  <c r="FO41" i="27"/>
  <c r="FO40" i="27"/>
  <c r="FO39" i="27"/>
  <c r="CI65" i="27" l="1"/>
  <c r="CI53" i="27"/>
  <c r="DN162" i="27"/>
  <c r="DN164" i="27" s="1"/>
  <c r="FM208" i="27"/>
  <c r="FP41" i="27"/>
  <c r="FP40" i="27"/>
  <c r="FP39" i="27"/>
  <c r="FP38" i="27"/>
  <c r="FQ37" i="27"/>
  <c r="CH134" i="27"/>
  <c r="CH149" i="27" s="1"/>
  <c r="CI113" i="27"/>
  <c r="FO42" i="27"/>
  <c r="FN213" i="27"/>
  <c r="FN215" i="27"/>
  <c r="FN45" i="27" s="1"/>
  <c r="FN203" i="27"/>
  <c r="FN206" i="27"/>
  <c r="FN217" i="27" s="1"/>
  <c r="FN205" i="27"/>
  <c r="FN216" i="27" s="1"/>
  <c r="FN46" i="27" s="1"/>
  <c r="FN201" i="27"/>
  <c r="FN199" i="27" s="1"/>
  <c r="CI67" i="27" l="1"/>
  <c r="CI44" i="27" s="1"/>
  <c r="CH42" i="25" s="1"/>
  <c r="CJ55" i="27"/>
  <c r="DO162" i="27"/>
  <c r="DO164" i="27" s="1"/>
  <c r="FP42" i="27"/>
  <c r="FN208" i="27"/>
  <c r="CI136" i="27"/>
  <c r="CI147" i="27" s="1"/>
  <c r="CI111" i="27"/>
  <c r="FQ40" i="27"/>
  <c r="FR37" i="27"/>
  <c r="FQ41" i="27"/>
  <c r="FQ39" i="27"/>
  <c r="FQ38" i="27"/>
  <c r="CJ65" i="27" l="1"/>
  <c r="CJ53" i="27"/>
  <c r="DP162" i="27"/>
  <c r="DP164" i="27" s="1"/>
  <c r="CI134" i="27"/>
  <c r="CI149" i="27" s="1"/>
  <c r="CJ113" i="27"/>
  <c r="FS37" i="27"/>
  <c r="FR41" i="27"/>
  <c r="FR40" i="27"/>
  <c r="FR39" i="27"/>
  <c r="FR38" i="27"/>
  <c r="FQ42" i="27"/>
  <c r="CJ67" i="27" l="1"/>
  <c r="CJ44" i="27" s="1"/>
  <c r="CI42" i="25" s="1"/>
  <c r="CK55" i="27"/>
  <c r="DQ162" i="27"/>
  <c r="DQ164" i="27" s="1"/>
  <c r="FR42" i="27"/>
  <c r="FT37" i="27"/>
  <c r="FS38" i="27"/>
  <c r="FS41" i="27"/>
  <c r="FS40" i="27"/>
  <c r="FS39" i="27"/>
  <c r="CJ136" i="27"/>
  <c r="CJ147" i="27" s="1"/>
  <c r="CJ111" i="27"/>
  <c r="CK53" i="27" l="1"/>
  <c r="CK65" i="27"/>
  <c r="DR162" i="27"/>
  <c r="DR164" i="27" s="1"/>
  <c r="FS42" i="27"/>
  <c r="CJ134" i="27"/>
  <c r="CJ149" i="27" s="1"/>
  <c r="CK113" i="27"/>
  <c r="FT41" i="27"/>
  <c r="FT40" i="27"/>
  <c r="FT39" i="27"/>
  <c r="FT38" i="27"/>
  <c r="FU37" i="27"/>
  <c r="CK67" i="27" l="1"/>
  <c r="CK44" i="27" s="1"/>
  <c r="CJ42" i="25" s="1"/>
  <c r="CL55" i="27"/>
  <c r="DS162" i="27"/>
  <c r="DS164" i="27" s="1"/>
  <c r="FT42" i="27"/>
  <c r="FU41" i="27"/>
  <c r="FU39" i="27"/>
  <c r="FU38" i="27"/>
  <c r="FV37" i="27"/>
  <c r="FU40" i="27"/>
  <c r="CK111" i="27"/>
  <c r="CK136" i="27"/>
  <c r="CK147" i="27" s="1"/>
  <c r="CL53" i="27" l="1"/>
  <c r="CL65" i="27"/>
  <c r="DT162" i="27"/>
  <c r="DT164" i="27" s="1"/>
  <c r="CK134" i="27"/>
  <c r="CK149" i="27" s="1"/>
  <c r="CL113" i="27"/>
  <c r="FW37" i="27"/>
  <c r="FV41" i="27"/>
  <c r="FV40" i="27"/>
  <c r="FV39" i="27"/>
  <c r="FV38" i="27"/>
  <c r="FU42" i="27"/>
  <c r="CL67" i="27" l="1"/>
  <c r="CL44" i="27" s="1"/>
  <c r="CK42" i="25" s="1"/>
  <c r="CM55" i="27"/>
  <c r="DU162" i="27"/>
  <c r="DU164" i="27" s="1"/>
  <c r="FV42" i="27"/>
  <c r="CL136" i="27"/>
  <c r="CL147" i="27" s="1"/>
  <c r="CL111" i="27"/>
  <c r="FX37" i="27"/>
  <c r="FW41" i="27"/>
  <c r="FW40" i="27"/>
  <c r="FW39" i="27"/>
  <c r="FW38" i="27"/>
  <c r="CM65" i="27" l="1"/>
  <c r="CM53" i="27"/>
  <c r="DV162" i="27"/>
  <c r="DV164" i="27" s="1"/>
  <c r="FW42" i="27"/>
  <c r="FX41" i="27"/>
  <c r="FX40" i="27"/>
  <c r="FX39" i="27"/>
  <c r="FX38" i="27"/>
  <c r="FY37" i="27"/>
  <c r="CL134" i="27"/>
  <c r="CL149" i="27" s="1"/>
  <c r="CM113" i="27"/>
  <c r="CM67" i="27" l="1"/>
  <c r="CM44" i="27" s="1"/>
  <c r="CL42" i="25" s="1"/>
  <c r="CN55" i="27"/>
  <c r="DW162" i="27"/>
  <c r="DW164" i="27" s="1"/>
  <c r="FX42" i="27"/>
  <c r="CM136" i="27"/>
  <c r="CM147" i="27" s="1"/>
  <c r="CM111" i="27"/>
  <c r="FY40" i="27"/>
  <c r="FY38" i="27"/>
  <c r="FY39" i="27"/>
  <c r="FZ37" i="27"/>
  <c r="FY41" i="27"/>
  <c r="CN53" i="27" l="1"/>
  <c r="CN65" i="27"/>
  <c r="DX162" i="27"/>
  <c r="DX164" i="27" s="1"/>
  <c r="FY42" i="27"/>
  <c r="GA37" i="27"/>
  <c r="FZ41" i="27"/>
  <c r="FZ40" i="27"/>
  <c r="FZ39" i="27"/>
  <c r="FZ38" i="27"/>
  <c r="CM134" i="27"/>
  <c r="CM149" i="27" s="1"/>
  <c r="CN113" i="27"/>
  <c r="CO55" i="27" l="1"/>
  <c r="CN67" i="27"/>
  <c r="CN44" i="27" s="1"/>
  <c r="CM42" i="25" s="1"/>
  <c r="DY162" i="27"/>
  <c r="DY164" i="27" s="1"/>
  <c r="FZ42" i="27"/>
  <c r="CN136" i="27"/>
  <c r="CN147" i="27" s="1"/>
  <c r="CN111" i="27"/>
  <c r="GB37" i="27"/>
  <c r="GA38" i="27"/>
  <c r="GA41" i="27"/>
  <c r="GA40" i="27"/>
  <c r="GA39" i="27"/>
  <c r="CO53" i="27" l="1"/>
  <c r="CO65" i="27"/>
  <c r="DZ162" i="27"/>
  <c r="DZ164" i="27" s="1"/>
  <c r="CN134" i="27"/>
  <c r="CN149" i="27" s="1"/>
  <c r="CO113" i="27"/>
  <c r="GA42" i="27"/>
  <c r="GB41" i="27"/>
  <c r="GB40" i="27"/>
  <c r="GB39" i="27"/>
  <c r="GB38" i="27"/>
  <c r="GC37" i="27"/>
  <c r="CP55" i="27" l="1"/>
  <c r="CO67" i="27"/>
  <c r="CO44" i="27" s="1"/>
  <c r="CN42" i="25" s="1"/>
  <c r="EA162" i="27"/>
  <c r="EA164" i="27" s="1"/>
  <c r="CO136" i="27"/>
  <c r="CO147" i="27" s="1"/>
  <c r="CO111" i="27"/>
  <c r="GC41" i="27"/>
  <c r="GC40" i="27"/>
  <c r="GC38" i="27"/>
  <c r="GD37" i="27"/>
  <c r="GC39" i="27"/>
  <c r="GB42" i="27"/>
  <c r="CP65" i="27" l="1"/>
  <c r="CP53" i="27"/>
  <c r="EB162" i="27"/>
  <c r="EB164" i="27" s="1"/>
  <c r="GE37" i="27"/>
  <c r="GD41" i="27"/>
  <c r="GD40" i="27"/>
  <c r="GD39" i="27"/>
  <c r="GD38" i="27"/>
  <c r="CO134" i="27"/>
  <c r="CO149" i="27" s="1"/>
  <c r="CP113" i="27"/>
  <c r="GC42" i="27"/>
  <c r="CP67" i="27" l="1"/>
  <c r="CP44" i="27" s="1"/>
  <c r="CO42" i="25" s="1"/>
  <c r="CQ55" i="27"/>
  <c r="EC162" i="27"/>
  <c r="EC164" i="27" s="1"/>
  <c r="GD42" i="27"/>
  <c r="CP136" i="27"/>
  <c r="CP147" i="27" s="1"/>
  <c r="CP111" i="27"/>
  <c r="GF37" i="27"/>
  <c r="GE38" i="27"/>
  <c r="GE41" i="27"/>
  <c r="GE40" i="27"/>
  <c r="GE39" i="27"/>
  <c r="CQ65" i="27" l="1"/>
  <c r="CQ53" i="27"/>
  <c r="ED162" i="27"/>
  <c r="ED164" i="27" s="1"/>
  <c r="GE42" i="27"/>
  <c r="CP134" i="27"/>
  <c r="CP149" i="27" s="1"/>
  <c r="CQ113" i="27"/>
  <c r="GF41" i="27"/>
  <c r="GF40" i="27"/>
  <c r="GF39" i="27"/>
  <c r="GF38" i="27"/>
  <c r="CQ67" i="27" l="1"/>
  <c r="CQ44" i="27" s="1"/>
  <c r="CP42" i="25" s="1"/>
  <c r="CR55" i="27"/>
  <c r="EE162" i="27"/>
  <c r="EE164" i="27" s="1"/>
  <c r="CQ136" i="27"/>
  <c r="CQ147" i="27" s="1"/>
  <c r="CQ111" i="27"/>
  <c r="GF42" i="27"/>
  <c r="CR53" i="27" l="1"/>
  <c r="CR65" i="27"/>
  <c r="EF162" i="27"/>
  <c r="EF164" i="27" s="1"/>
  <c r="CQ134" i="27"/>
  <c r="CQ149" i="27" s="1"/>
  <c r="CR113" i="27"/>
  <c r="CR67" i="27" l="1"/>
  <c r="CR44" i="27" s="1"/>
  <c r="CS55" i="27"/>
  <c r="EG162" i="27"/>
  <c r="EG164" i="27" s="1"/>
  <c r="CR136" i="27"/>
  <c r="CR147" i="27" s="1"/>
  <c r="CR111" i="27"/>
  <c r="CS65" i="27" l="1"/>
  <c r="CS53" i="27"/>
  <c r="EH162" i="27"/>
  <c r="EH164" i="27" s="1"/>
  <c r="CR134" i="27"/>
  <c r="CR149" i="27" s="1"/>
  <c r="CS113" i="27"/>
  <c r="CS67" i="27" l="1"/>
  <c r="CS44" i="27" s="1"/>
  <c r="CT55" i="27"/>
  <c r="EI162" i="27"/>
  <c r="EI164" i="27" s="1"/>
  <c r="CS111" i="27"/>
  <c r="CS136" i="27"/>
  <c r="CS147" i="27" s="1"/>
  <c r="CT65" i="27" l="1"/>
  <c r="CT53" i="27"/>
  <c r="EJ162" i="27"/>
  <c r="EJ164" i="27" s="1"/>
  <c r="CS134" i="27"/>
  <c r="CS149" i="27" s="1"/>
  <c r="CT113" i="27"/>
  <c r="CT67" i="27" l="1"/>
  <c r="CT44" i="27" s="1"/>
  <c r="CU55" i="27"/>
  <c r="EK162" i="27"/>
  <c r="EK164" i="27" s="1"/>
  <c r="CT136" i="27"/>
  <c r="CT147" i="27" s="1"/>
  <c r="CT111" i="27"/>
  <c r="CU65" i="27" l="1"/>
  <c r="CU53" i="27"/>
  <c r="CT134" i="27"/>
  <c r="CT149" i="27" s="1"/>
  <c r="CU113" i="27"/>
  <c r="CU67" i="27" l="1"/>
  <c r="CU44" i="27" s="1"/>
  <c r="CV55" i="27"/>
  <c r="CU136" i="27"/>
  <c r="CU147" i="27" s="1"/>
  <c r="CU111" i="27"/>
  <c r="CV65" i="27" l="1"/>
  <c r="CV53" i="27"/>
  <c r="CU134" i="27"/>
  <c r="CU149" i="27" s="1"/>
  <c r="CV113" i="27"/>
  <c r="CV67" i="27" l="1"/>
  <c r="CV44" i="27" s="1"/>
  <c r="CW55" i="27"/>
  <c r="CV136" i="27"/>
  <c r="CV147" i="27" s="1"/>
  <c r="CV111" i="27"/>
  <c r="CW65" i="27" l="1"/>
  <c r="CW53" i="27"/>
  <c r="CV134" i="27"/>
  <c r="CV149" i="27" s="1"/>
  <c r="CW113" i="27"/>
  <c r="CW67" i="27" l="1"/>
  <c r="CW44" i="27" s="1"/>
  <c r="CX55" i="27"/>
  <c r="CW111" i="27"/>
  <c r="CW136" i="27"/>
  <c r="CW147" i="27" s="1"/>
  <c r="CX65" i="27" l="1"/>
  <c r="CX53" i="27"/>
  <c r="CW134" i="27"/>
  <c r="CW149" i="27" s="1"/>
  <c r="CX113" i="27"/>
  <c r="CX67" i="27" l="1"/>
  <c r="CX44" i="27" s="1"/>
  <c r="CY55" i="27"/>
  <c r="CX136" i="27"/>
  <c r="CX147" i="27" s="1"/>
  <c r="CX111" i="27"/>
  <c r="CY65" i="27" l="1"/>
  <c r="CY53" i="27"/>
  <c r="CX134" i="27"/>
  <c r="CX149" i="27" s="1"/>
  <c r="CY113" i="27"/>
  <c r="CY67" i="27" l="1"/>
  <c r="CY44" i="27" s="1"/>
  <c r="CZ55" i="27"/>
  <c r="CY136" i="27"/>
  <c r="CY147" i="27" s="1"/>
  <c r="CY111" i="27"/>
  <c r="CZ65" i="27" l="1"/>
  <c r="CZ53" i="27"/>
  <c r="CY134" i="27"/>
  <c r="CY149" i="27" s="1"/>
  <c r="CZ113" i="27"/>
  <c r="CZ67" i="27" l="1"/>
  <c r="CZ44" i="27" s="1"/>
  <c r="DA55" i="27"/>
  <c r="CZ136" i="27"/>
  <c r="CZ147" i="27" s="1"/>
  <c r="CZ111" i="27"/>
  <c r="DA53" i="27" l="1"/>
  <c r="DA65" i="27"/>
  <c r="CZ134" i="27"/>
  <c r="CZ149" i="27" s="1"/>
  <c r="DA113" i="27"/>
  <c r="DA67" i="27" l="1"/>
  <c r="DA44" i="27" s="1"/>
  <c r="DB55" i="27"/>
  <c r="DA111" i="27"/>
  <c r="DA136" i="27"/>
  <c r="DA147" i="27" s="1"/>
  <c r="DB65" i="27" l="1"/>
  <c r="DB53" i="27"/>
  <c r="DA134" i="27"/>
  <c r="DA149" i="27" s="1"/>
  <c r="DB113" i="27"/>
  <c r="DB67" i="27" l="1"/>
  <c r="DB44" i="27" s="1"/>
  <c r="DC55" i="27"/>
  <c r="DB136" i="27"/>
  <c r="DB147" i="27" s="1"/>
  <c r="DB111" i="27"/>
  <c r="DC65" i="27" l="1"/>
  <c r="DC53" i="27"/>
  <c r="DB134" i="27"/>
  <c r="DB149" i="27" s="1"/>
  <c r="DC113" i="27"/>
  <c r="DC67" i="27" l="1"/>
  <c r="DC44" i="27" s="1"/>
  <c r="DD55" i="27"/>
  <c r="DC136" i="27"/>
  <c r="DC147" i="27" s="1"/>
  <c r="DC111" i="27"/>
  <c r="DD53" i="27" l="1"/>
  <c r="DD65" i="27"/>
  <c r="DC134" i="27"/>
  <c r="DC149" i="27" s="1"/>
  <c r="DD113" i="27"/>
  <c r="DD67" i="27" l="1"/>
  <c r="DD44" i="27" s="1"/>
  <c r="DE55" i="27"/>
  <c r="DD136" i="27"/>
  <c r="DD147" i="27" s="1"/>
  <c r="DD111" i="27"/>
  <c r="DE65" i="27" l="1"/>
  <c r="DE53" i="27"/>
  <c r="DD134" i="27"/>
  <c r="DD149" i="27" s="1"/>
  <c r="DE113" i="27"/>
  <c r="DF55" i="27" l="1"/>
  <c r="DE67" i="27"/>
  <c r="DE44" i="27" s="1"/>
  <c r="DE136" i="27"/>
  <c r="DE147" i="27" s="1"/>
  <c r="DE111" i="27"/>
  <c r="DF65" i="27" l="1"/>
  <c r="DF53" i="27"/>
  <c r="DE134" i="27"/>
  <c r="DE149" i="27" s="1"/>
  <c r="DF113" i="27"/>
  <c r="DF67" i="27" l="1"/>
  <c r="DF44" i="27" s="1"/>
  <c r="DG55" i="27"/>
  <c r="DF136" i="27"/>
  <c r="DF147" i="27" s="1"/>
  <c r="DF111" i="27"/>
  <c r="DG65" i="27" l="1"/>
  <c r="DG53" i="27"/>
  <c r="DF134" i="27"/>
  <c r="DF149" i="27" s="1"/>
  <c r="DG113" i="27"/>
  <c r="DG67" i="27" l="1"/>
  <c r="DG44" i="27" s="1"/>
  <c r="DH55" i="27"/>
  <c r="DG136" i="27"/>
  <c r="DG147" i="27" s="1"/>
  <c r="DG111" i="27"/>
  <c r="DH53" i="27" l="1"/>
  <c r="DH65" i="27"/>
  <c r="DG134" i="27"/>
  <c r="DG149" i="27" s="1"/>
  <c r="DH113" i="27"/>
  <c r="DH67" i="27" l="1"/>
  <c r="DH44" i="27" s="1"/>
  <c r="DI55" i="27"/>
  <c r="DH136" i="27"/>
  <c r="DH147" i="27" s="1"/>
  <c r="DH111" i="27"/>
  <c r="DI65" i="27" l="1"/>
  <c r="DI53" i="27"/>
  <c r="DH134" i="27"/>
  <c r="DH149" i="27" s="1"/>
  <c r="DI113" i="27"/>
  <c r="DI67" i="27" l="1"/>
  <c r="DI44" i="27" s="1"/>
  <c r="DJ55" i="27"/>
  <c r="DI111" i="27"/>
  <c r="DI136" i="27"/>
  <c r="DI147" i="27" s="1"/>
  <c r="DJ65" i="27" l="1"/>
  <c r="DJ53" i="27"/>
  <c r="DI134" i="27"/>
  <c r="DI149" i="27" s="1"/>
  <c r="DJ113" i="27"/>
  <c r="DK55" i="27" l="1"/>
  <c r="DJ67" i="27"/>
  <c r="DJ44" i="27" s="1"/>
  <c r="DJ136" i="27"/>
  <c r="DJ147" i="27" s="1"/>
  <c r="DJ111" i="27"/>
  <c r="DK65" i="27" l="1"/>
  <c r="DK53" i="27"/>
  <c r="DJ134" i="27"/>
  <c r="DJ149" i="27" s="1"/>
  <c r="DK113" i="27"/>
  <c r="DK67" i="27" l="1"/>
  <c r="DK44" i="27" s="1"/>
  <c r="DL55" i="27"/>
  <c r="DK136" i="27"/>
  <c r="DK147" i="27" s="1"/>
  <c r="DK111" i="27"/>
  <c r="DL65" i="27" l="1"/>
  <c r="DL53" i="27"/>
  <c r="DK134" i="27"/>
  <c r="DK149" i="27" s="1"/>
  <c r="DL113" i="27"/>
  <c r="DL67" i="27" l="1"/>
  <c r="DL44" i="27" s="1"/>
  <c r="DM55" i="27"/>
  <c r="DL136" i="27"/>
  <c r="DL147" i="27" s="1"/>
  <c r="DL111" i="27"/>
  <c r="DM65" i="27" l="1"/>
  <c r="DM53" i="27"/>
  <c r="DL134" i="27"/>
  <c r="DL149" i="27" s="1"/>
  <c r="DM113" i="27"/>
  <c r="DN55" i="27" l="1"/>
  <c r="DM67" i="27"/>
  <c r="DM44" i="27" s="1"/>
  <c r="DM111" i="27"/>
  <c r="DM136" i="27"/>
  <c r="DM147" i="27" s="1"/>
  <c r="DN65" i="27" l="1"/>
  <c r="DN53" i="27"/>
  <c r="DM134" i="27"/>
  <c r="DM149" i="27" s="1"/>
  <c r="DN113" i="27"/>
  <c r="DO55" i="27" l="1"/>
  <c r="DN67" i="27"/>
  <c r="DN44" i="27" s="1"/>
  <c r="DN136" i="27"/>
  <c r="DN147" i="27" s="1"/>
  <c r="DN111" i="27"/>
  <c r="DO65" i="27" l="1"/>
  <c r="DO53" i="27"/>
  <c r="DN134" i="27"/>
  <c r="DN149" i="27" s="1"/>
  <c r="DO113" i="27"/>
  <c r="DP55" i="27" l="1"/>
  <c r="DO67" i="27"/>
  <c r="DO44" i="27" s="1"/>
  <c r="DO136" i="27"/>
  <c r="DO147" i="27" s="1"/>
  <c r="DO111" i="27"/>
  <c r="DP65" i="27" l="1"/>
  <c r="DP53" i="27"/>
  <c r="DO134" i="27"/>
  <c r="DO149" i="27" s="1"/>
  <c r="DP113" i="27"/>
  <c r="DP67" i="27" l="1"/>
  <c r="DP44" i="27" s="1"/>
  <c r="DQ55" i="27"/>
  <c r="DP136" i="27"/>
  <c r="DP147" i="27" s="1"/>
  <c r="DP111" i="27"/>
  <c r="DQ65" i="27" l="1"/>
  <c r="DQ53" i="27"/>
  <c r="DP134" i="27"/>
  <c r="DP149" i="27" s="1"/>
  <c r="DQ113" i="27"/>
  <c r="DQ67" i="27" l="1"/>
  <c r="DQ44" i="27" s="1"/>
  <c r="DR55" i="27"/>
  <c r="DQ111" i="27"/>
  <c r="DQ136" i="27"/>
  <c r="DQ147" i="27" s="1"/>
  <c r="DR65" i="27" l="1"/>
  <c r="DR53" i="27"/>
  <c r="DQ134" i="27"/>
  <c r="DQ149" i="27" s="1"/>
  <c r="DR113" i="27"/>
  <c r="DR67" i="27" l="1"/>
  <c r="DR44" i="27" s="1"/>
  <c r="DS55" i="27"/>
  <c r="DR136" i="27"/>
  <c r="DR147" i="27" s="1"/>
  <c r="DR111" i="27"/>
  <c r="DS65" i="27" l="1"/>
  <c r="DS53" i="27"/>
  <c r="DR134" i="27"/>
  <c r="DR149" i="27" s="1"/>
  <c r="DS113" i="27"/>
  <c r="DS67" i="27" l="1"/>
  <c r="DS44" i="27" s="1"/>
  <c r="DT55" i="27"/>
  <c r="DS136" i="27"/>
  <c r="DS147" i="27" s="1"/>
  <c r="DS111" i="27"/>
  <c r="DT53" i="27" l="1"/>
  <c r="DT65" i="27"/>
  <c r="DS134" i="27"/>
  <c r="DS149" i="27" s="1"/>
  <c r="DT113" i="27"/>
  <c r="DT67" i="27" l="1"/>
  <c r="DT44" i="27" s="1"/>
  <c r="DU55" i="27"/>
  <c r="DT136" i="27"/>
  <c r="DT147" i="27" s="1"/>
  <c r="DT111" i="27"/>
  <c r="DU65" i="27" l="1"/>
  <c r="DU53" i="27"/>
  <c r="DT134" i="27"/>
  <c r="DT149" i="27" s="1"/>
  <c r="DU113" i="27"/>
  <c r="DV55" i="27" l="1"/>
  <c r="DU67" i="27"/>
  <c r="DU44" i="27" s="1"/>
  <c r="DU136" i="27"/>
  <c r="DU147" i="27" s="1"/>
  <c r="DU111" i="27"/>
  <c r="DV65" i="27" l="1"/>
  <c r="DV53" i="27"/>
  <c r="DU134" i="27"/>
  <c r="DU149" i="27" s="1"/>
  <c r="DV113" i="27"/>
  <c r="DV67" i="27" l="1"/>
  <c r="DV44" i="27" s="1"/>
  <c r="DW55" i="27"/>
  <c r="DV136" i="27"/>
  <c r="DV147" i="27" s="1"/>
  <c r="DV111" i="27"/>
  <c r="DW65" i="27" l="1"/>
  <c r="DW53" i="27"/>
  <c r="DV134" i="27"/>
  <c r="DV149" i="27" s="1"/>
  <c r="DW113" i="27"/>
  <c r="DW67" i="27" l="1"/>
  <c r="DW44" i="27" s="1"/>
  <c r="DX55" i="27"/>
  <c r="DW136" i="27"/>
  <c r="DW147" i="27" s="1"/>
  <c r="DW111" i="27"/>
  <c r="DX53" i="27" l="1"/>
  <c r="DX65" i="27"/>
  <c r="DW134" i="27"/>
  <c r="DW149" i="27" s="1"/>
  <c r="DX113" i="27"/>
  <c r="DY55" i="27" l="1"/>
  <c r="DX67" i="27"/>
  <c r="DX44" i="27" s="1"/>
  <c r="DX136" i="27"/>
  <c r="DX147" i="27" s="1"/>
  <c r="DX111" i="27"/>
  <c r="DY65" i="27" l="1"/>
  <c r="DY53" i="27"/>
  <c r="DY67" i="27" s="1"/>
  <c r="DY44" i="27" s="1"/>
  <c r="DX134" i="27"/>
  <c r="DX149" i="27" s="1"/>
  <c r="DY113" i="27"/>
  <c r="DY111" i="27" l="1"/>
  <c r="DY136" i="27"/>
  <c r="DY147" i="27" s="1"/>
  <c r="DY134" i="27" l="1"/>
  <c r="DY149" i="27" s="1"/>
  <c r="DZ113" i="27"/>
  <c r="DZ136" i="27" l="1"/>
  <c r="DZ147" i="27" s="1"/>
  <c r="DZ111" i="27"/>
  <c r="DZ134" i="27" l="1"/>
  <c r="DZ149" i="27" s="1"/>
  <c r="EA113" i="27"/>
  <c r="EA136" i="27" l="1"/>
  <c r="EA147" i="27" s="1"/>
  <c r="EA111" i="27"/>
  <c r="EA134" i="27" l="1"/>
  <c r="EA149" i="27" s="1"/>
  <c r="EB113" i="27"/>
  <c r="EB136" i="27" l="1"/>
  <c r="EB147" i="27" s="1"/>
  <c r="EB111" i="27"/>
  <c r="EB134" i="27" l="1"/>
  <c r="EB149" i="27" s="1"/>
  <c r="EC113" i="27"/>
  <c r="EC111" i="27" l="1"/>
  <c r="EC136" i="27"/>
  <c r="EC147" i="27" s="1"/>
  <c r="EC134" i="27" l="1"/>
  <c r="EC149" i="27" s="1"/>
  <c r="ED113" i="27"/>
  <c r="ED136" i="27" l="1"/>
  <c r="ED147" i="27" s="1"/>
  <c r="ED111" i="27"/>
  <c r="ED134" i="27" l="1"/>
  <c r="ED149" i="27" s="1"/>
  <c r="EE113" i="27"/>
  <c r="EE136" i="27" l="1"/>
  <c r="EE147" i="27" s="1"/>
  <c r="EE111" i="27"/>
  <c r="EE134" i="27" l="1"/>
  <c r="EE149" i="27" s="1"/>
  <c r="EF113" i="27"/>
  <c r="EF136" i="27" l="1"/>
  <c r="EF147" i="27" s="1"/>
  <c r="EF111" i="27"/>
  <c r="EF134" i="27" l="1"/>
  <c r="EF149" i="27" s="1"/>
  <c r="EG113" i="27"/>
  <c r="EG111" i="27" l="1"/>
  <c r="EG136" i="27"/>
  <c r="EG147" i="27" s="1"/>
  <c r="EG134" i="27" l="1"/>
  <c r="EG149" i="27" s="1"/>
  <c r="EH113" i="27"/>
  <c r="EH136" i="27" l="1"/>
  <c r="EH147" i="27" s="1"/>
  <c r="EH111" i="27"/>
  <c r="EH134" i="27" l="1"/>
  <c r="EH149" i="27" s="1"/>
  <c r="EI113" i="27"/>
  <c r="EI136" i="27" l="1"/>
  <c r="EI147" i="27" s="1"/>
  <c r="EI111" i="27"/>
  <c r="EI134" i="27" l="1"/>
  <c r="EI149" i="27" s="1"/>
  <c r="EJ113" i="27"/>
  <c r="EJ136" i="27" l="1"/>
  <c r="EJ147" i="27" s="1"/>
  <c r="EJ111" i="27"/>
  <c r="EJ134" i="27" l="1"/>
  <c r="EJ149" i="27" s="1"/>
  <c r="EK113" i="27"/>
  <c r="EK136" i="27" l="1"/>
  <c r="EK147" i="27" s="1"/>
  <c r="EK111" i="27"/>
  <c r="EK134" i="27" l="1"/>
  <c r="EK149" i="27" s="1"/>
  <c r="EL113" i="27"/>
  <c r="EL136" i="27" l="1"/>
  <c r="EL147" i="27" s="1"/>
  <c r="EL111" i="27"/>
  <c r="EL134" i="27" l="1"/>
  <c r="EL149" i="27" s="1"/>
  <c r="EL43" i="27" s="1"/>
  <c r="EM113" i="27"/>
  <c r="EM136" i="27" l="1"/>
  <c r="EM147" i="27" s="1"/>
  <c r="EM111" i="27"/>
  <c r="EM134" i="27" l="1"/>
  <c r="EM149" i="27" s="1"/>
  <c r="EM43" i="27" s="1"/>
  <c r="EN113" i="27"/>
  <c r="EN136" i="27" l="1"/>
  <c r="EN147" i="27" s="1"/>
  <c r="EN111" i="27"/>
  <c r="EN134" i="27" l="1"/>
  <c r="EN149" i="27" s="1"/>
  <c r="EN43" i="27" s="1"/>
  <c r="EO113" i="27"/>
  <c r="EO111" i="27" l="1"/>
  <c r="EO136" i="27"/>
  <c r="EO147" i="27" s="1"/>
  <c r="EO134" i="27" l="1"/>
  <c r="EO149" i="27" s="1"/>
  <c r="EO43" i="27" s="1"/>
  <c r="EP113" i="27"/>
  <c r="EP136" i="27" l="1"/>
  <c r="EP147" i="27" s="1"/>
  <c r="EP111" i="27"/>
  <c r="EP134" i="27" l="1"/>
  <c r="EP149" i="27" s="1"/>
  <c r="EP43" i="27" s="1"/>
  <c r="EQ113" i="27"/>
  <c r="EQ136" i="27" l="1"/>
  <c r="EQ147" i="27" s="1"/>
  <c r="EQ111" i="27"/>
  <c r="EQ134" i="27" l="1"/>
  <c r="EQ149" i="27" s="1"/>
  <c r="EQ43" i="27" s="1"/>
  <c r="ER113" i="27"/>
  <c r="ER136" i="27" l="1"/>
  <c r="ER147" i="27" s="1"/>
  <c r="ER111" i="27"/>
  <c r="ER134" i="27" l="1"/>
  <c r="ER149" i="27" s="1"/>
  <c r="ER43" i="27" s="1"/>
  <c r="ES113" i="27"/>
  <c r="ES111" i="27" l="1"/>
  <c r="ES136" i="27"/>
  <c r="ES147" i="27" s="1"/>
  <c r="ES134" i="27" l="1"/>
  <c r="ES149" i="27" s="1"/>
  <c r="ES43" i="27" s="1"/>
  <c r="ET113" i="27"/>
  <c r="ET136" i="27" l="1"/>
  <c r="ET147" i="27" s="1"/>
  <c r="ET111" i="27"/>
  <c r="ET134" i="27" l="1"/>
  <c r="ET149" i="27" s="1"/>
  <c r="ET43" i="27" s="1"/>
  <c r="EU113" i="27"/>
  <c r="EU136" i="27" l="1"/>
  <c r="EU147" i="27" s="1"/>
  <c r="EU111" i="27"/>
  <c r="EU134" i="27" l="1"/>
  <c r="EU149" i="27" s="1"/>
  <c r="EU43" i="27" s="1"/>
  <c r="EV113" i="27"/>
  <c r="EV136" i="27" l="1"/>
  <c r="EV147" i="27" s="1"/>
  <c r="EV111" i="27"/>
  <c r="EV134" i="27" l="1"/>
  <c r="EV149" i="27" s="1"/>
  <c r="EV43" i="27" s="1"/>
  <c r="EW113" i="27"/>
  <c r="EW111" i="27" l="1"/>
  <c r="EW136" i="27"/>
  <c r="EW147" i="27" s="1"/>
  <c r="EW134" i="27" l="1"/>
  <c r="EW149" i="27" s="1"/>
  <c r="EW43" i="27" s="1"/>
  <c r="EX113" i="27"/>
  <c r="EX136" i="27" l="1"/>
  <c r="EX147" i="27" s="1"/>
  <c r="EX111" i="27"/>
  <c r="EX134" i="27" l="1"/>
  <c r="EX149" i="27" s="1"/>
  <c r="EX43" i="27" s="1"/>
  <c r="EY113" i="27"/>
  <c r="EY136" i="27" l="1"/>
  <c r="EY147" i="27" s="1"/>
  <c r="EY111" i="27"/>
  <c r="EY134" i="27" l="1"/>
  <c r="EY149" i="27" s="1"/>
  <c r="EY43" i="27" s="1"/>
  <c r="EZ113" i="27"/>
  <c r="EZ136" i="27" l="1"/>
  <c r="EZ147" i="27" s="1"/>
  <c r="EZ111" i="27"/>
  <c r="EZ134" i="27" l="1"/>
  <c r="EZ149" i="27" s="1"/>
  <c r="EZ43" i="27" s="1"/>
  <c r="FA113" i="27"/>
  <c r="FA136" i="27" l="1"/>
  <c r="FA147" i="27" s="1"/>
  <c r="FA111" i="27"/>
  <c r="FA134" i="27" l="1"/>
  <c r="FA149" i="27" s="1"/>
  <c r="FA43" i="27" s="1"/>
  <c r="FB113" i="27"/>
  <c r="FB136" i="27" l="1"/>
  <c r="FB147" i="27" s="1"/>
  <c r="FB111" i="27"/>
  <c r="FB134" i="27" s="1"/>
  <c r="FB149" i="27" s="1"/>
  <c r="FB43" i="27" s="1"/>
  <c r="C16" i="20" l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8" i="27" l="1"/>
  <c r="AW158" i="27"/>
  <c r="BS158" i="27"/>
  <c r="BO158" i="27"/>
  <c r="BK158" i="27"/>
  <c r="BG158" i="27"/>
  <c r="BC158" i="27"/>
  <c r="AY158" i="27"/>
  <c r="AU158" i="27"/>
  <c r="BR158" i="27"/>
  <c r="BN158" i="27"/>
  <c r="BJ158" i="27"/>
  <c r="BF158" i="27"/>
  <c r="BB158" i="27"/>
  <c r="AX158" i="27"/>
  <c r="AT158" i="27"/>
  <c r="BU158" i="27"/>
  <c r="BE158" i="27"/>
  <c r="BT158" i="27"/>
  <c r="BP158" i="27"/>
  <c r="BD158" i="27"/>
  <c r="AZ158" i="27"/>
  <c r="C26" i="22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F106" i="20"/>
  <c r="AG106" i="20"/>
  <c r="AH106" i="20"/>
  <c r="AI106" i="20"/>
  <c r="AJ106" i="20"/>
  <c r="AK106" i="20"/>
  <c r="AL106" i="20"/>
  <c r="AM106" i="20"/>
  <c r="AN106" i="20"/>
  <c r="AO106" i="20"/>
  <c r="AP106" i="20"/>
  <c r="AQ106" i="20"/>
  <c r="C106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AH104" i="20"/>
  <c r="AI104" i="20"/>
  <c r="AJ104" i="20"/>
  <c r="AK104" i="20"/>
  <c r="AL104" i="20"/>
  <c r="AM104" i="20"/>
  <c r="AN104" i="20"/>
  <c r="AO104" i="20"/>
  <c r="AP104" i="20"/>
  <c r="AQ104" i="20"/>
  <c r="C96" i="20"/>
  <c r="C97" i="20"/>
  <c r="C98" i="20"/>
  <c r="C99" i="20"/>
  <c r="C100" i="20"/>
  <c r="C101" i="20"/>
  <c r="C102" i="20"/>
  <c r="C103" i="20"/>
  <c r="C104" i="20"/>
  <c r="C95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F92" i="20"/>
  <c r="AG92" i="20"/>
  <c r="AH92" i="20"/>
  <c r="AI92" i="20"/>
  <c r="AJ92" i="20"/>
  <c r="AK92" i="20"/>
  <c r="AL92" i="20"/>
  <c r="AM92" i="20"/>
  <c r="AN92" i="20"/>
  <c r="AO92" i="20"/>
  <c r="AP92" i="20"/>
  <c r="AQ92" i="20"/>
  <c r="D90" i="20"/>
  <c r="E90" i="20"/>
  <c r="F90" i="20"/>
  <c r="G90" i="20"/>
  <c r="H90" i="20"/>
  <c r="I90" i="20"/>
  <c r="D91" i="20"/>
  <c r="E91" i="20"/>
  <c r="F91" i="20"/>
  <c r="G91" i="20"/>
  <c r="H91" i="20"/>
  <c r="I91" i="20"/>
  <c r="D92" i="20"/>
  <c r="E92" i="20"/>
  <c r="F92" i="20"/>
  <c r="G92" i="20"/>
  <c r="H92" i="20"/>
  <c r="I92" i="20"/>
  <c r="C91" i="20"/>
  <c r="C92" i="20"/>
  <c r="C90" i="20"/>
  <c r="C89" i="20" l="1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8" i="27"/>
  <c r="BH158" i="27"/>
  <c r="I158" i="27"/>
  <c r="BI158" i="27"/>
  <c r="BL158" i="27"/>
  <c r="D23" i="24"/>
  <c r="BQ158" i="27"/>
  <c r="AV158" i="27"/>
  <c r="CG193" i="20"/>
  <c r="CH193" i="20"/>
  <c r="CI193" i="20"/>
  <c r="CJ193" i="20"/>
  <c r="CG194" i="20"/>
  <c r="CH194" i="20"/>
  <c r="CI194" i="20"/>
  <c r="CJ194" i="20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S145" i="20"/>
  <c r="BT145" i="20"/>
  <c r="C80" i="20"/>
  <c r="C69" i="20"/>
  <c r="D10" i="27" s="1"/>
  <c r="F158" i="27" l="1"/>
  <c r="N158" i="27"/>
  <c r="Z158" i="27"/>
  <c r="AH158" i="27"/>
  <c r="AP158" i="27"/>
  <c r="W158" i="27"/>
  <c r="AE158" i="27"/>
  <c r="J158" i="27"/>
  <c r="V158" i="27"/>
  <c r="AD158" i="27"/>
  <c r="AL158" i="27"/>
  <c r="AA158" i="27"/>
  <c r="AI158" i="27"/>
  <c r="S158" i="27"/>
  <c r="CE145" i="20"/>
  <c r="CE177" i="20"/>
  <c r="CE182" i="20" s="1"/>
  <c r="CE183" i="20" s="1"/>
  <c r="BS157" i="20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8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8" i="27"/>
  <c r="AN158" i="27"/>
  <c r="K158" i="27"/>
  <c r="AM158" i="27"/>
  <c r="H158" i="27"/>
  <c r="P158" i="27"/>
  <c r="X158" i="27"/>
  <c r="M158" i="27"/>
  <c r="L158" i="27"/>
  <c r="T158" i="27"/>
  <c r="AJ158" i="27"/>
  <c r="AR158" i="27"/>
  <c r="Q158" i="27"/>
  <c r="AO158" i="27"/>
  <c r="D27" i="24"/>
  <c r="D203" i="20"/>
  <c r="C203" i="20"/>
  <c r="E188" i="20" s="1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51" i="20"/>
  <c r="AB158" i="27" l="1"/>
  <c r="CD157" i="20"/>
  <c r="CD178" i="20"/>
  <c r="D173" i="27"/>
  <c r="D181" i="27"/>
  <c r="CA157" i="20"/>
  <c r="CA178" i="20"/>
  <c r="BX157" i="20"/>
  <c r="BX178" i="20"/>
  <c r="BY157" i="20"/>
  <c r="BY178" i="20"/>
  <c r="D204" i="20"/>
  <c r="AF158" i="27"/>
  <c r="R158" i="27"/>
  <c r="BZ157" i="20"/>
  <c r="BZ178" i="20"/>
  <c r="BW157" i="20"/>
  <c r="BW178" i="20"/>
  <c r="BV157" i="20"/>
  <c r="BV178" i="20"/>
  <c r="CF157" i="20"/>
  <c r="CF178" i="20"/>
  <c r="F76" i="27"/>
  <c r="E76" i="27"/>
  <c r="L76" i="27"/>
  <c r="G76" i="27"/>
  <c r="I76" i="27"/>
  <c r="H76" i="27"/>
  <c r="J76" i="27"/>
  <c r="M76" i="27"/>
  <c r="N74" i="27" s="1"/>
  <c r="N75" i="27" s="1"/>
  <c r="K76" i="27"/>
  <c r="BA79" i="27"/>
  <c r="CB157" i="20"/>
  <c r="CB178" i="20"/>
  <c r="BU157" i="20"/>
  <c r="BU178" i="20"/>
  <c r="CC157" i="20"/>
  <c r="CC178" i="20"/>
  <c r="CE157" i="20"/>
  <c r="CE178" i="20"/>
  <c r="O158" i="27"/>
  <c r="AK158" i="27"/>
  <c r="AC158" i="27"/>
  <c r="Y158" i="27"/>
  <c r="U158" i="27"/>
  <c r="AG158" i="27"/>
  <c r="E158" i="27"/>
  <c r="D38" i="24"/>
  <c r="AS158" i="27"/>
  <c r="D205" i="20"/>
  <c r="C204" i="20"/>
  <c r="C205" i="20"/>
  <c r="D167" i="20"/>
  <c r="CF159" i="20"/>
  <c r="CF160" i="20" s="1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CB160" i="20" l="1"/>
  <c r="BZ31" i="28"/>
  <c r="BX160" i="20"/>
  <c r="BV31" i="28"/>
  <c r="BY160" i="20"/>
  <c r="BW31" i="28"/>
  <c r="BZ160" i="20"/>
  <c r="BX31" i="28"/>
  <c r="BU160" i="20"/>
  <c r="BS31" i="28"/>
  <c r="BT160" i="20"/>
  <c r="BR31" i="28"/>
  <c r="N88" i="27"/>
  <c r="N77" i="27"/>
  <c r="O77" i="27"/>
  <c r="P75" i="27" s="1"/>
  <c r="P88" i="27" s="1"/>
  <c r="EK173" i="27"/>
  <c r="EB173" i="27"/>
  <c r="DT173" i="27"/>
  <c r="CS173" i="27"/>
  <c r="DR173" i="27"/>
  <c r="CO173" i="27"/>
  <c r="CQ173" i="27"/>
  <c r="DK173" i="27"/>
  <c r="EI173" i="27"/>
  <c r="DZ173" i="27"/>
  <c r="DY173" i="27"/>
  <c r="DH173" i="27"/>
  <c r="CN173" i="27"/>
  <c r="DD173" i="27"/>
  <c r="DN173" i="27"/>
  <c r="DW173" i="27"/>
  <c r="DQ173" i="27"/>
  <c r="CV173" i="27"/>
  <c r="DV173" i="27"/>
  <c r="EA173" i="27"/>
  <c r="DA173" i="27"/>
  <c r="CU173" i="27"/>
  <c r="CY173" i="27"/>
  <c r="EE173" i="27"/>
  <c r="EF173" i="27"/>
  <c r="DL173" i="27"/>
  <c r="DB173" i="27"/>
  <c r="DO173" i="27"/>
  <c r="DP173" i="27"/>
  <c r="EC173" i="27"/>
  <c r="DX173" i="27"/>
  <c r="DC173" i="27"/>
  <c r="CT173" i="27"/>
  <c r="DU173" i="27"/>
  <c r="ED173" i="27"/>
  <c r="CX173" i="27"/>
  <c r="DJ173" i="27"/>
  <c r="EH173" i="27"/>
  <c r="DM173" i="27"/>
  <c r="CW173" i="27"/>
  <c r="EG173" i="27"/>
  <c r="DG173" i="27"/>
  <c r="DF173" i="27"/>
  <c r="DS173" i="27"/>
  <c r="DE173" i="27"/>
  <c r="EJ173" i="27"/>
  <c r="CP173" i="27"/>
  <c r="CR173" i="27"/>
  <c r="CZ173" i="27"/>
  <c r="DI173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99" i="27"/>
  <c r="BA80" i="27"/>
  <c r="BB79" i="27" s="1"/>
  <c r="BB99" i="27" s="1"/>
  <c r="N76" i="27"/>
  <c r="O74" i="27" s="1"/>
  <c r="CH218" i="20"/>
  <c r="CI218" i="20"/>
  <c r="CJ218" i="20"/>
  <c r="CK218" i="20"/>
  <c r="CH216" i="20"/>
  <c r="CI216" i="20"/>
  <c r="CJ216" i="20"/>
  <c r="CK216" i="20"/>
  <c r="CG192" i="20"/>
  <c r="CH192" i="20"/>
  <c r="CI192" i="20"/>
  <c r="CJ192" i="20"/>
  <c r="CK215" i="20"/>
  <c r="BB106" i="27" l="1"/>
  <c r="S77" i="27"/>
  <c r="T75" i="27" s="1"/>
  <c r="T88" i="27" s="1"/>
  <c r="T95" i="27" s="1"/>
  <c r="CG215" i="20"/>
  <c r="CG198" i="20"/>
  <c r="O76" i="27"/>
  <c r="P74" i="27" s="1"/>
  <c r="P76" i="27" s="1"/>
  <c r="Q74" i="27" s="1"/>
  <c r="Q76" i="27" s="1"/>
  <c r="R74" i="27" s="1"/>
  <c r="CH215" i="20"/>
  <c r="CH198" i="20"/>
  <c r="Q77" i="27"/>
  <c r="N95" i="27"/>
  <c r="O95" i="27"/>
  <c r="P95" i="27"/>
  <c r="Q95" i="27"/>
  <c r="R95" i="27"/>
  <c r="S95" i="27"/>
  <c r="N91" i="27"/>
  <c r="N89" i="27" s="1"/>
  <c r="O91" i="27" s="1"/>
  <c r="O89" i="27" s="1"/>
  <c r="P91" i="27" s="1"/>
  <c r="P89" i="27" s="1"/>
  <c r="Q91" i="27" s="1"/>
  <c r="Q89" i="27" s="1"/>
  <c r="BB80" i="27"/>
  <c r="BC79" i="27" s="1"/>
  <c r="P77" i="27"/>
  <c r="CJ215" i="20"/>
  <c r="CJ198" i="20"/>
  <c r="CI215" i="20"/>
  <c r="CI198" i="20"/>
  <c r="BA106" i="27"/>
  <c r="BA102" i="27"/>
  <c r="BA100" i="27" s="1"/>
  <c r="BB102" i="27" s="1"/>
  <c r="BB100" i="27" s="1"/>
  <c r="R77" i="27"/>
  <c r="BY164" i="20"/>
  <c r="BY173" i="20" s="1"/>
  <c r="BY174" i="20" s="1"/>
  <c r="BU164" i="20"/>
  <c r="BU173" i="20" s="1"/>
  <c r="BU174" i="20" s="1"/>
  <c r="CF164" i="20"/>
  <c r="CF165" i="20" s="1"/>
  <c r="CF25" i="25" s="1"/>
  <c r="CE164" i="20"/>
  <c r="CE165" i="20" s="1"/>
  <c r="CE25" i="25" s="1"/>
  <c r="BS164" i="20"/>
  <c r="BS165" i="20" s="1"/>
  <c r="BS25" i="25" s="1"/>
  <c r="CA164" i="20"/>
  <c r="CA173" i="20" s="1"/>
  <c r="CA174" i="20" s="1"/>
  <c r="BW164" i="20"/>
  <c r="BW165" i="20" s="1"/>
  <c r="BW25" i="25" s="1"/>
  <c r="CD164" i="20"/>
  <c r="CD165" i="20" s="1"/>
  <c r="CD25" i="25" s="1"/>
  <c r="BZ164" i="20"/>
  <c r="BZ165" i="20" s="1"/>
  <c r="BZ25" i="25" s="1"/>
  <c r="BV164" i="20"/>
  <c r="BV165" i="20" s="1"/>
  <c r="BV25" i="25" s="1"/>
  <c r="CG216" i="20"/>
  <c r="CB142" i="20"/>
  <c r="CB143" i="20" s="1"/>
  <c r="CB193" i="20" s="1"/>
  <c r="CB194" i="20" s="1"/>
  <c r="CB28" i="25" s="1"/>
  <c r="CB164" i="20"/>
  <c r="BX142" i="20"/>
  <c r="BX143" i="20" s="1"/>
  <c r="BX193" i="20" s="1"/>
  <c r="BX194" i="20" s="1"/>
  <c r="BX28" i="25" s="1"/>
  <c r="BX164" i="20"/>
  <c r="BT142" i="20"/>
  <c r="BT6" i="24" s="1"/>
  <c r="BT8" i="24" s="1"/>
  <c r="BT15" i="24" s="1"/>
  <c r="BT164" i="20"/>
  <c r="CC142" i="20"/>
  <c r="CC143" i="20" s="1"/>
  <c r="CC193" i="20" s="1"/>
  <c r="CC194" i="20" s="1"/>
  <c r="CC28" i="25" s="1"/>
  <c r="CC164" i="20"/>
  <c r="CA142" i="20"/>
  <c r="CA143" i="20" s="1"/>
  <c r="CA193" i="20" s="1"/>
  <c r="CA194" i="20" s="1"/>
  <c r="CA28" i="25" s="1"/>
  <c r="BY142" i="20"/>
  <c r="BY143" i="20" s="1"/>
  <c r="BY193" i="20" s="1"/>
  <c r="BY194" i="20" s="1"/>
  <c r="BY28" i="25" s="1"/>
  <c r="BU142" i="20"/>
  <c r="BU143" i="20" s="1"/>
  <c r="BU193" i="20" s="1"/>
  <c r="BU194" i="20" s="1"/>
  <c r="BU28" i="25" s="1"/>
  <c r="CF142" i="20"/>
  <c r="CF143" i="20" s="1"/>
  <c r="CF193" i="20" s="1"/>
  <c r="CF194" i="20" s="1"/>
  <c r="CF28" i="25" s="1"/>
  <c r="BS142" i="20"/>
  <c r="BS6" i="24" s="1"/>
  <c r="BS8" i="24" s="1"/>
  <c r="BS15" i="24" s="1"/>
  <c r="CE142" i="20"/>
  <c r="CE143" i="20" s="1"/>
  <c r="CE193" i="20" s="1"/>
  <c r="CE194" i="20" s="1"/>
  <c r="CE28" i="25" s="1"/>
  <c r="BW142" i="20"/>
  <c r="BW143" i="20" s="1"/>
  <c r="BW193" i="20" s="1"/>
  <c r="BW194" i="20" s="1"/>
  <c r="BW28" i="25" s="1"/>
  <c r="CD142" i="20"/>
  <c r="CD143" i="20" s="1"/>
  <c r="CD193" i="20" s="1"/>
  <c r="CD194" i="20" s="1"/>
  <c r="CD28" i="25" s="1"/>
  <c r="BZ142" i="20"/>
  <c r="BZ143" i="20" s="1"/>
  <c r="BZ193" i="20" s="1"/>
  <c r="BZ194" i="20" s="1"/>
  <c r="BZ28" i="25" s="1"/>
  <c r="BV142" i="20"/>
  <c r="BV143" i="20" s="1"/>
  <c r="BV193" i="20" s="1"/>
  <c r="BV194" i="20" s="1"/>
  <c r="BV28" i="25" s="1"/>
  <c r="CG218" i="20"/>
  <c r="CG29" i="25" s="1"/>
  <c r="BW173" i="20" l="1"/>
  <c r="BW174" i="20" s="1"/>
  <c r="BS17" i="24"/>
  <c r="BS18" i="24"/>
  <c r="T77" i="27"/>
  <c r="U75" i="27" s="1"/>
  <c r="R76" i="27"/>
  <c r="S74" i="27" s="1"/>
  <c r="S76" i="27" s="1"/>
  <c r="T74" i="27" s="1"/>
  <c r="R91" i="27"/>
  <c r="R89" i="27" s="1"/>
  <c r="S91" i="27" s="1"/>
  <c r="S89" i="27" s="1"/>
  <c r="T91" i="27" s="1"/>
  <c r="T89" i="27" s="1"/>
  <c r="BC99" i="27"/>
  <c r="BC102" i="27" s="1"/>
  <c r="BC100" i="27" s="1"/>
  <c r="U77" i="27"/>
  <c r="V75" i="27" s="1"/>
  <c r="BC80" i="27"/>
  <c r="BD79" i="27" s="1"/>
  <c r="U88" i="27"/>
  <c r="CF173" i="20"/>
  <c r="CF174" i="20" s="1"/>
  <c r="BY165" i="20"/>
  <c r="BY25" i="25" s="1"/>
  <c r="BZ173" i="20"/>
  <c r="BZ174" i="20" s="1"/>
  <c r="BS173" i="20"/>
  <c r="BS174" i="20" s="1"/>
  <c r="BS143" i="20"/>
  <c r="BS193" i="20" s="1"/>
  <c r="BS194" i="20" s="1"/>
  <c r="BS28" i="25" s="1"/>
  <c r="BT143" i="20"/>
  <c r="BT193" i="20" s="1"/>
  <c r="BT194" i="20" s="1"/>
  <c r="BT28" i="25" s="1"/>
  <c r="BU165" i="20"/>
  <c r="BU25" i="25" s="1"/>
  <c r="CD173" i="20"/>
  <c r="CD174" i="20" s="1"/>
  <c r="BV173" i="20"/>
  <c r="BV174" i="20" s="1"/>
  <c r="CE173" i="20"/>
  <c r="CE174" i="20" s="1"/>
  <c r="CA165" i="20"/>
  <c r="CA25" i="25" s="1"/>
  <c r="BX165" i="20"/>
  <c r="BX25" i="25" s="1"/>
  <c r="BX173" i="20"/>
  <c r="BX174" i="20" s="1"/>
  <c r="CC173" i="20"/>
  <c r="CC174" i="20" s="1"/>
  <c r="CC165" i="20"/>
  <c r="CC25" i="25" s="1"/>
  <c r="BT165" i="20"/>
  <c r="BT25" i="25" s="1"/>
  <c r="BT173" i="20"/>
  <c r="BT174" i="20" s="1"/>
  <c r="CB165" i="20"/>
  <c r="CB25" i="25" s="1"/>
  <c r="CB173" i="20"/>
  <c r="CB174" i="20" s="1"/>
  <c r="BT18" i="24" l="1"/>
  <c r="BT17" i="24"/>
  <c r="BS19" i="24"/>
  <c r="BS20" i="24" s="1"/>
  <c r="BS21" i="24" s="1"/>
  <c r="BS39" i="24" s="1"/>
  <c r="BT19" i="24"/>
  <c r="BR43" i="28" s="1"/>
  <c r="T76" i="27"/>
  <c r="U74" i="27" s="1"/>
  <c r="U76" i="27" s="1"/>
  <c r="V74" i="27" s="1"/>
  <c r="BD80" i="27"/>
  <c r="BE79" i="27" s="1"/>
  <c r="BD99" i="27"/>
  <c r="BD106" i="27" s="1"/>
  <c r="BC106" i="27"/>
  <c r="U91" i="27"/>
  <c r="U89" i="27" s="1"/>
  <c r="U95" i="27"/>
  <c r="V88" i="27"/>
  <c r="V77" i="27"/>
  <c r="W75" i="27" s="1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11" i="24" l="1"/>
  <c r="D23" i="25"/>
  <c r="BQ43" i="28"/>
  <c r="BT20" i="24"/>
  <c r="BT21" i="24" s="1"/>
  <c r="BT39" i="24" s="1"/>
  <c r="V76" i="27"/>
  <c r="W74" i="27" s="1"/>
  <c r="W76" i="27" s="1"/>
  <c r="X74" i="27" s="1"/>
  <c r="X76" i="27" s="1"/>
  <c r="Y74" i="27" s="1"/>
  <c r="BD102" i="27"/>
  <c r="BD100" i="27" s="1"/>
  <c r="V95" i="27"/>
  <c r="W88" i="27"/>
  <c r="W77" i="27"/>
  <c r="X75" i="27" s="1"/>
  <c r="BE99" i="27"/>
  <c r="BE80" i="27"/>
  <c r="BF79" i="27" s="1"/>
  <c r="V91" i="27"/>
  <c r="V89" i="27" s="1"/>
  <c r="Y76" i="27"/>
  <c r="Z74" i="27" s="1"/>
  <c r="C12" i="22"/>
  <c r="D11" i="22"/>
  <c r="D2" i="22"/>
  <c r="Z76" i="27" l="1"/>
  <c r="AA74" i="27" s="1"/>
  <c r="BF80" i="27"/>
  <c r="BG79" i="27" s="1"/>
  <c r="BF99" i="27"/>
  <c r="X88" i="27"/>
  <c r="X77" i="27"/>
  <c r="Y75" i="27" s="1"/>
  <c r="BF106" i="27"/>
  <c r="BE106" i="27"/>
  <c r="BE102" i="27"/>
  <c r="BE100" i="27" s="1"/>
  <c r="BF102" i="27" s="1"/>
  <c r="BF100" i="27" s="1"/>
  <c r="W91" i="27"/>
  <c r="W89" i="27" s="1"/>
  <c r="W95" i="27"/>
  <c r="E2" i="22"/>
  <c r="X91" i="27" l="1"/>
  <c r="X89" i="27" s="1"/>
  <c r="X95" i="27"/>
  <c r="BG99" i="27"/>
  <c r="BG80" i="27"/>
  <c r="BH79" i="27" s="1"/>
  <c r="BG102" i="27"/>
  <c r="BG100" i="27" s="1"/>
  <c r="Y88" i="27"/>
  <c r="Y77" i="27"/>
  <c r="Z75" i="27" s="1"/>
  <c r="AA76" i="27"/>
  <c r="AB74" i="27" s="1"/>
  <c r="AB76" i="27" s="1"/>
  <c r="AC74" i="27" s="1"/>
  <c r="AC76" i="27" s="1"/>
  <c r="AD74" i="27" s="1"/>
  <c r="AD76" i="27" s="1"/>
  <c r="AE74" i="27" s="1"/>
  <c r="AE76" i="27" s="1"/>
  <c r="AF74" i="27" s="1"/>
  <c r="AF76" i="27" s="1"/>
  <c r="AG74" i="27" s="1"/>
  <c r="AG76" i="27" s="1"/>
  <c r="AH74" i="27" s="1"/>
  <c r="AH76" i="27" s="1"/>
  <c r="AI74" i="27" s="1"/>
  <c r="AI76" i="27" s="1"/>
  <c r="AJ74" i="27" s="1"/>
  <c r="AJ76" i="27" s="1"/>
  <c r="AK74" i="27" s="1"/>
  <c r="AK76" i="27" s="1"/>
  <c r="AL74" i="27" s="1"/>
  <c r="AL76" i="27" s="1"/>
  <c r="AM74" i="27" s="1"/>
  <c r="AM76" i="27" s="1"/>
  <c r="AN74" i="27" s="1"/>
  <c r="AN76" i="27" s="1"/>
  <c r="AO74" i="27" s="1"/>
  <c r="AO76" i="27" s="1"/>
  <c r="AP74" i="27" s="1"/>
  <c r="AP76" i="27" s="1"/>
  <c r="AQ74" i="27" s="1"/>
  <c r="AQ76" i="27" s="1"/>
  <c r="AR74" i="27" s="1"/>
  <c r="AR76" i="27" s="1"/>
  <c r="AS74" i="27" s="1"/>
  <c r="AS76" i="27" s="1"/>
  <c r="AT74" i="27" s="1"/>
  <c r="AT76" i="27" s="1"/>
  <c r="AU74" i="27" s="1"/>
  <c r="AU76" i="27" s="1"/>
  <c r="AV74" i="27" s="1"/>
  <c r="AV76" i="27" s="1"/>
  <c r="AW74" i="27" s="1"/>
  <c r="AW76" i="27" s="1"/>
  <c r="AX74" i="27" s="1"/>
  <c r="AX76" i="27" s="1"/>
  <c r="AY74" i="27" s="1"/>
  <c r="AY76" i="27" s="1"/>
  <c r="AZ74" i="27" s="1"/>
  <c r="AZ76" i="27" s="1"/>
  <c r="BA74" i="27" s="1"/>
  <c r="BA76" i="27" s="1"/>
  <c r="BB74" i="27" s="1"/>
  <c r="BB76" i="27" s="1"/>
  <c r="BC74" i="27" s="1"/>
  <c r="BC76" i="27" s="1"/>
  <c r="BD74" i="27" s="1"/>
  <c r="BD76" i="27" s="1"/>
  <c r="BE74" i="27" s="1"/>
  <c r="BE76" i="27" s="1"/>
  <c r="BF74" i="27" s="1"/>
  <c r="BF76" i="27" s="1"/>
  <c r="BG74" i="27" s="1"/>
  <c r="BG76" i="27" s="1"/>
  <c r="BH74" i="27" s="1"/>
  <c r="BH76" i="27" s="1"/>
  <c r="BI74" i="27" s="1"/>
  <c r="BI76" i="27" s="1"/>
  <c r="BJ74" i="27" s="1"/>
  <c r="BJ76" i="27" s="1"/>
  <c r="BK74" i="27" s="1"/>
  <c r="BK76" i="27" s="1"/>
  <c r="BL74" i="27" s="1"/>
  <c r="BL76" i="27" s="1"/>
  <c r="BM74" i="27" s="1"/>
  <c r="BM76" i="27" s="1"/>
  <c r="BN74" i="27" s="1"/>
  <c r="BN76" i="27" s="1"/>
  <c r="BO74" i="27" s="1"/>
  <c r="BO76" i="27" s="1"/>
  <c r="BP74" i="27" s="1"/>
  <c r="BP76" i="27" s="1"/>
  <c r="BQ74" i="27" s="1"/>
  <c r="BQ76" i="27" s="1"/>
  <c r="BR74" i="27" s="1"/>
  <c r="BR76" i="27" s="1"/>
  <c r="BS74" i="27" s="1"/>
  <c r="BS76" i="27" s="1"/>
  <c r="BT74" i="27" s="1"/>
  <c r="BT76" i="27" s="1"/>
  <c r="BU74" i="27" s="1"/>
  <c r="BU76" i="27" s="1"/>
  <c r="BV74" i="27" s="1"/>
  <c r="BV76" i="27" s="1"/>
  <c r="BW74" i="27" s="1"/>
  <c r="BW76" i="27" s="1"/>
  <c r="BX74" i="27" s="1"/>
  <c r="BX76" i="27" s="1"/>
  <c r="BY74" i="27" s="1"/>
  <c r="BY76" i="27" s="1"/>
  <c r="BZ74" i="27" s="1"/>
  <c r="BZ76" i="27" s="1"/>
  <c r="CA74" i="27" s="1"/>
  <c r="CA76" i="27" s="1"/>
  <c r="CB74" i="27" s="1"/>
  <c r="CB76" i="27" s="1"/>
  <c r="CC74" i="27" s="1"/>
  <c r="CC76" i="27" s="1"/>
  <c r="CD74" i="27" s="1"/>
  <c r="CD76" i="27" s="1"/>
  <c r="CE74" i="27" s="1"/>
  <c r="CE76" i="27" s="1"/>
  <c r="CF74" i="27" s="1"/>
  <c r="CF76" i="27" s="1"/>
  <c r="CG74" i="27" s="1"/>
  <c r="CG76" i="27" s="1"/>
  <c r="CH74" i="27" s="1"/>
  <c r="CH76" i="27" s="1"/>
  <c r="CI74" i="27" s="1"/>
  <c r="CI76" i="27" s="1"/>
  <c r="CJ74" i="27" s="1"/>
  <c r="CJ76" i="27" s="1"/>
  <c r="CK74" i="27" s="1"/>
  <c r="CK76" i="27" s="1"/>
  <c r="CL74" i="27" s="1"/>
  <c r="CL76" i="27" s="1"/>
  <c r="CM74" i="27" s="1"/>
  <c r="CM76" i="27" s="1"/>
  <c r="CN74" i="27" s="1"/>
  <c r="CN76" i="27" s="1"/>
  <c r="CO74" i="27" s="1"/>
  <c r="CO76" i="27" s="1"/>
  <c r="CP74" i="27" s="1"/>
  <c r="CP76" i="27" s="1"/>
  <c r="CQ74" i="27" s="1"/>
  <c r="CQ76" i="27" s="1"/>
  <c r="CR74" i="27" s="1"/>
  <c r="CR76" i="27" s="1"/>
  <c r="CS74" i="27" s="1"/>
  <c r="CS76" i="27" s="1"/>
  <c r="CT74" i="27" s="1"/>
  <c r="CT76" i="27" s="1"/>
  <c r="CU74" i="27" s="1"/>
  <c r="CU76" i="27" s="1"/>
  <c r="CV74" i="27" s="1"/>
  <c r="CV76" i="27" s="1"/>
  <c r="CW74" i="27" s="1"/>
  <c r="CW76" i="27" s="1"/>
  <c r="CX74" i="27" s="1"/>
  <c r="CX76" i="27" s="1"/>
  <c r="CY74" i="27" s="1"/>
  <c r="CY76" i="27" s="1"/>
  <c r="CZ74" i="27" s="1"/>
  <c r="CZ76" i="27" s="1"/>
  <c r="DA74" i="27" s="1"/>
  <c r="DA76" i="27" s="1"/>
  <c r="DB74" i="27" s="1"/>
  <c r="DB76" i="27" s="1"/>
  <c r="DC74" i="27" s="1"/>
  <c r="DC76" i="27" s="1"/>
  <c r="DD74" i="27" s="1"/>
  <c r="DD76" i="27" s="1"/>
  <c r="DE74" i="27" s="1"/>
  <c r="DE76" i="27" s="1"/>
  <c r="DF74" i="27" s="1"/>
  <c r="DF76" i="27" s="1"/>
  <c r="DG74" i="27" s="1"/>
  <c r="DG76" i="27" s="1"/>
  <c r="DH74" i="27" s="1"/>
  <c r="DH76" i="27" s="1"/>
  <c r="DI74" i="27" s="1"/>
  <c r="DI76" i="27" s="1"/>
  <c r="DJ74" i="27" s="1"/>
  <c r="DJ76" i="27" s="1"/>
  <c r="DK74" i="27" s="1"/>
  <c r="DK76" i="27" s="1"/>
  <c r="DL74" i="27" s="1"/>
  <c r="DL76" i="27" s="1"/>
  <c r="DM74" i="27" s="1"/>
  <c r="DM76" i="27" s="1"/>
  <c r="DN74" i="27" s="1"/>
  <c r="DN76" i="27" s="1"/>
  <c r="DO74" i="27" s="1"/>
  <c r="DO76" i="27" s="1"/>
  <c r="DP74" i="27" s="1"/>
  <c r="DP76" i="27" s="1"/>
  <c r="DQ74" i="27" s="1"/>
  <c r="DQ76" i="27" s="1"/>
  <c r="DR74" i="27" s="1"/>
  <c r="DR76" i="27" s="1"/>
  <c r="DS74" i="27" s="1"/>
  <c r="DS76" i="27" s="1"/>
  <c r="DT74" i="27" s="1"/>
  <c r="DT76" i="27" s="1"/>
  <c r="DU74" i="27" s="1"/>
  <c r="DU76" i="27" s="1"/>
  <c r="DV74" i="27" s="1"/>
  <c r="DV76" i="27" s="1"/>
  <c r="DW74" i="27" s="1"/>
  <c r="DW76" i="27" s="1"/>
  <c r="DX74" i="27" s="1"/>
  <c r="DX76" i="27" s="1"/>
  <c r="DY74" i="27" s="1"/>
  <c r="F2" i="22"/>
  <c r="EI76" i="27" l="1"/>
  <c r="EY76" i="27"/>
  <c r="EU76" i="27"/>
  <c r="DY76" i="27"/>
  <c r="FA76" i="27"/>
  <c r="EX76" i="27"/>
  <c r="EC76" i="27"/>
  <c r="EF76" i="27"/>
  <c r="EW76" i="27"/>
  <c r="ET76" i="27"/>
  <c r="EV76" i="27"/>
  <c r="EL76" i="27"/>
  <c r="DZ76" i="27"/>
  <c r="EP76" i="27"/>
  <c r="EK76" i="27"/>
  <c r="ER76" i="27"/>
  <c r="EH76" i="27"/>
  <c r="EB76" i="27"/>
  <c r="EA76" i="27"/>
  <c r="EJ76" i="27"/>
  <c r="FB76" i="27"/>
  <c r="EZ76" i="27"/>
  <c r="EG76" i="27"/>
  <c r="EE76" i="27"/>
  <c r="EQ76" i="27"/>
  <c r="EO76" i="27"/>
  <c r="EM76" i="27"/>
  <c r="ES76" i="27"/>
  <c r="EN76" i="27"/>
  <c r="ED76" i="27"/>
  <c r="BG106" i="27"/>
  <c r="Y95" i="27"/>
  <c r="Z88" i="27"/>
  <c r="Z95" i="27" s="1"/>
  <c r="Y91" i="27"/>
  <c r="Y89" i="27" s="1"/>
  <c r="Z77" i="27"/>
  <c r="AA75" i="27" s="1"/>
  <c r="BH99" i="27"/>
  <c r="BH80" i="27"/>
  <c r="BI79" i="27" s="1"/>
  <c r="G2" i="22"/>
  <c r="Z91" i="27" l="1"/>
  <c r="Z89" i="27" s="1"/>
  <c r="AA88" i="27"/>
  <c r="AA77" i="27"/>
  <c r="AB75" i="27" s="1"/>
  <c r="BH102" i="27"/>
  <c r="BH100" i="27" s="1"/>
  <c r="BH106" i="27"/>
  <c r="BI99" i="27"/>
  <c r="BI106" i="27" s="1"/>
  <c r="BI80" i="27"/>
  <c r="BJ79" i="27" s="1"/>
  <c r="H2" i="22"/>
  <c r="AB88" i="27" l="1"/>
  <c r="AB77" i="27"/>
  <c r="AC75" i="27" s="1"/>
  <c r="BI102" i="27"/>
  <c r="BI100" i="27" s="1"/>
  <c r="AA91" i="27"/>
  <c r="AA89" i="27" s="1"/>
  <c r="AA95" i="27"/>
  <c r="BJ99" i="27"/>
  <c r="BJ106" i="27" s="1"/>
  <c r="BJ80" i="27"/>
  <c r="BK79" i="27" s="1"/>
  <c r="I2" i="22"/>
  <c r="BK99" i="27" l="1"/>
  <c r="BK80" i="27"/>
  <c r="BL79" i="27" s="1"/>
  <c r="BJ102" i="27"/>
  <c r="BJ100" i="27" s="1"/>
  <c r="AC88" i="27"/>
  <c r="AC77" i="27"/>
  <c r="AD75" i="27" s="1"/>
  <c r="AB95" i="27"/>
  <c r="AB91" i="27"/>
  <c r="AB89" i="27" s="1"/>
  <c r="J2" i="22"/>
  <c r="BL80" i="27" l="1"/>
  <c r="BM79" i="27" s="1"/>
  <c r="BL99" i="27"/>
  <c r="AC95" i="27"/>
  <c r="AC91" i="27"/>
  <c r="AC89" i="27" s="1"/>
  <c r="AD88" i="27"/>
  <c r="AD77" i="27"/>
  <c r="AE75" i="27" s="1"/>
  <c r="BK102" i="27"/>
  <c r="BK100" i="27" s="1"/>
  <c r="BK106" i="27"/>
  <c r="K2" i="22"/>
  <c r="AD95" i="27" l="1"/>
  <c r="AD91" i="27"/>
  <c r="AD89" i="27" s="1"/>
  <c r="BM99" i="27"/>
  <c r="BM106" i="27" s="1"/>
  <c r="BM80" i="27"/>
  <c r="BN79" i="27" s="1"/>
  <c r="AE88" i="27"/>
  <c r="AE77" i="27"/>
  <c r="AF75" i="27" s="1"/>
  <c r="BL106" i="27"/>
  <c r="BL102" i="27"/>
  <c r="BL100" i="27" s="1"/>
  <c r="BM102" i="27" s="1"/>
  <c r="BM100" i="27" s="1"/>
  <c r="L2" i="22"/>
  <c r="BN99" i="27" l="1"/>
  <c r="BN80" i="27"/>
  <c r="BO79" i="27" s="1"/>
  <c r="AF88" i="27"/>
  <c r="AF77" i="27"/>
  <c r="AG75" i="27" s="1"/>
  <c r="AE95" i="27"/>
  <c r="AE91" i="27"/>
  <c r="AE89" i="27" s="1"/>
  <c r="M2" i="22"/>
  <c r="AG88" i="27" l="1"/>
  <c r="AG77" i="27"/>
  <c r="AH75" i="27" s="1"/>
  <c r="AF91" i="27"/>
  <c r="AF89" i="27" s="1"/>
  <c r="AF95" i="27"/>
  <c r="BO99" i="27"/>
  <c r="BO80" i="27"/>
  <c r="BP79" i="27" s="1"/>
  <c r="BN106" i="27"/>
  <c r="BN102" i="27"/>
  <c r="BN100" i="27" s="1"/>
  <c r="N2" i="22"/>
  <c r="BP99" i="27" l="1"/>
  <c r="BP80" i="27"/>
  <c r="BQ79" i="27" s="1"/>
  <c r="AH88" i="27"/>
  <c r="AH77" i="27"/>
  <c r="AI75" i="27" s="1"/>
  <c r="BO106" i="27"/>
  <c r="BO102" i="27"/>
  <c r="BO100" i="27" s="1"/>
  <c r="AG95" i="27"/>
  <c r="AG91" i="27"/>
  <c r="AG89" i="27" s="1"/>
  <c r="O2" i="22"/>
  <c r="AI88" i="27" l="1"/>
  <c r="AI77" i="27"/>
  <c r="AJ75" i="27" s="1"/>
  <c r="AH95" i="27"/>
  <c r="AH91" i="27"/>
  <c r="AH89" i="27" s="1"/>
  <c r="BQ99" i="27"/>
  <c r="BQ106" i="27" s="1"/>
  <c r="BQ80" i="27"/>
  <c r="BR79" i="27" s="1"/>
  <c r="BP106" i="27"/>
  <c r="BP102" i="27"/>
  <c r="BP100" i="27" s="1"/>
  <c r="BQ102" i="27" s="1"/>
  <c r="BQ100" i="27" s="1"/>
  <c r="P2" i="22"/>
  <c r="BR99" i="27" l="1"/>
  <c r="BR80" i="27"/>
  <c r="BS79" i="27" s="1"/>
  <c r="AJ88" i="27"/>
  <c r="AJ77" i="27"/>
  <c r="AK75" i="27" s="1"/>
  <c r="AI95" i="27"/>
  <c r="AI91" i="27"/>
  <c r="AI89" i="27" s="1"/>
  <c r="Q2" i="22"/>
  <c r="AK88" i="27" l="1"/>
  <c r="AK77" i="27"/>
  <c r="AL75" i="27" s="1"/>
  <c r="AJ91" i="27"/>
  <c r="AJ89" i="27" s="1"/>
  <c r="AJ95" i="27"/>
  <c r="BS99" i="27"/>
  <c r="BS80" i="27"/>
  <c r="BT79" i="27" s="1"/>
  <c r="BR106" i="27"/>
  <c r="BR102" i="27"/>
  <c r="BR100" i="27" s="1"/>
  <c r="R2" i="22"/>
  <c r="AL88" i="27" l="1"/>
  <c r="AL77" i="27"/>
  <c r="AM75" i="27" s="1"/>
  <c r="BT99" i="27"/>
  <c r="BT80" i="27"/>
  <c r="BU79" i="27" s="1"/>
  <c r="BS106" i="27"/>
  <c r="BS102" i="27"/>
  <c r="BS100" i="27" s="1"/>
  <c r="AK91" i="27"/>
  <c r="AK89" i="27" s="1"/>
  <c r="AK95" i="27"/>
  <c r="S2" i="22"/>
  <c r="BU99" i="27" l="1"/>
  <c r="BU80" i="27"/>
  <c r="BV79" i="27" s="1"/>
  <c r="BT106" i="27"/>
  <c r="BT102" i="27"/>
  <c r="BT100" i="27" s="1"/>
  <c r="AM88" i="27"/>
  <c r="AM77" i="27"/>
  <c r="AN75" i="27" s="1"/>
  <c r="AL91" i="27"/>
  <c r="AL89" i="27" s="1"/>
  <c r="AL95" i="27"/>
  <c r="T2" i="22"/>
  <c r="BV99" i="27" l="1"/>
  <c r="BV80" i="27"/>
  <c r="BW79" i="27" s="1"/>
  <c r="AN88" i="27"/>
  <c r="AT77" i="27"/>
  <c r="AQ77" i="27"/>
  <c r="AY77" i="27"/>
  <c r="AR77" i="27"/>
  <c r="AO77" i="27"/>
  <c r="AS77" i="27"/>
  <c r="AN77" i="27"/>
  <c r="AZ77" i="27"/>
  <c r="BA75" i="27" s="1"/>
  <c r="AX77" i="27"/>
  <c r="AU77" i="27"/>
  <c r="AW77" i="27"/>
  <c r="AV77" i="27"/>
  <c r="AP77" i="27"/>
  <c r="AM91" i="27"/>
  <c r="AM89" i="27" s="1"/>
  <c r="AM95" i="27"/>
  <c r="BU106" i="27"/>
  <c r="BU102" i="27"/>
  <c r="BU100" i="27" s="1"/>
  <c r="U2" i="22"/>
  <c r="BV106" i="27" l="1"/>
  <c r="BV102" i="27"/>
  <c r="BV100" i="27" s="1"/>
  <c r="BA88" i="27"/>
  <c r="BA95" i="27" s="1"/>
  <c r="BA77" i="27"/>
  <c r="BB75" i="27" s="1"/>
  <c r="AN91" i="27"/>
  <c r="AN89" i="27" s="1"/>
  <c r="AO91" i="27" s="1"/>
  <c r="AO89" i="27" s="1"/>
  <c r="AS95" i="27"/>
  <c r="AZ95" i="27"/>
  <c r="AU95" i="27"/>
  <c r="AV95" i="27"/>
  <c r="AR95" i="27"/>
  <c r="AX95" i="27"/>
  <c r="AY95" i="27"/>
  <c r="AP95" i="27"/>
  <c r="AT95" i="27"/>
  <c r="AW95" i="27"/>
  <c r="AO95" i="27"/>
  <c r="AQ95" i="27"/>
  <c r="AN95" i="27"/>
  <c r="BW99" i="27"/>
  <c r="BW106" i="27" s="1"/>
  <c r="BW80" i="27"/>
  <c r="BX79" i="27" s="1"/>
  <c r="V2" i="22"/>
  <c r="AP91" i="27" l="1"/>
  <c r="AP89" i="27" s="1"/>
  <c r="AQ91" i="27" s="1"/>
  <c r="AQ89" i="27" s="1"/>
  <c r="AR91" i="27" s="1"/>
  <c r="AR89" i="27" s="1"/>
  <c r="BB88" i="27"/>
  <c r="BB95" i="27" s="1"/>
  <c r="BB77" i="27"/>
  <c r="BC75" i="27" s="1"/>
  <c r="BX99" i="27"/>
  <c r="BX80" i="27"/>
  <c r="BY79" i="27" s="1"/>
  <c r="BW102" i="27"/>
  <c r="BW100" i="27" s="1"/>
  <c r="W2" i="22"/>
  <c r="BC77" i="27" l="1"/>
  <c r="BD75" i="27" s="1"/>
  <c r="BC88" i="27"/>
  <c r="BC95" i="27" s="1"/>
  <c r="BX102" i="27"/>
  <c r="BX100" i="27" s="1"/>
  <c r="BX106" i="27"/>
  <c r="BY99" i="27"/>
  <c r="BY80" i="27"/>
  <c r="BZ79" i="27" s="1"/>
  <c r="AS91" i="27"/>
  <c r="AS89" i="27" s="1"/>
  <c r="X2" i="22"/>
  <c r="AT91" i="27" l="1"/>
  <c r="AT89" i="27" s="1"/>
  <c r="AU91" i="27" s="1"/>
  <c r="AU89" i="27" s="1"/>
  <c r="AV91" i="27" s="1"/>
  <c r="AV89" i="27" s="1"/>
  <c r="BZ99" i="27"/>
  <c r="BZ106" i="27" s="1"/>
  <c r="BZ80" i="27"/>
  <c r="CA79" i="27" s="1"/>
  <c r="BY106" i="27"/>
  <c r="BY102" i="27"/>
  <c r="BY100" i="27" s="1"/>
  <c r="BZ102" i="27" s="1"/>
  <c r="BZ100" i="27" s="1"/>
  <c r="BD88" i="27"/>
  <c r="BD95" i="27" s="1"/>
  <c r="BD77" i="27"/>
  <c r="BE75" i="27" s="1"/>
  <c r="Y2" i="22"/>
  <c r="BE88" i="27" l="1"/>
  <c r="BE95" i="27" s="1"/>
  <c r="BE77" i="27"/>
  <c r="BF75" i="27" s="1"/>
  <c r="AW91" i="27"/>
  <c r="AW89" i="27" s="1"/>
  <c r="AX91" i="27" s="1"/>
  <c r="AX89" i="27" s="1"/>
  <c r="AY91" i="27" s="1"/>
  <c r="AY89" i="27" s="1"/>
  <c r="AZ91" i="27" s="1"/>
  <c r="AZ89" i="27" s="1"/>
  <c r="BA91" i="27" s="1"/>
  <c r="BA89" i="27" s="1"/>
  <c r="BB91" i="27" s="1"/>
  <c r="BB89" i="27" s="1"/>
  <c r="BC91" i="27" s="1"/>
  <c r="BC89" i="27" s="1"/>
  <c r="BD91" i="27" s="1"/>
  <c r="BD89" i="27" s="1"/>
  <c r="CA99" i="27"/>
  <c r="DO80" i="27"/>
  <c r="DL80" i="27"/>
  <c r="CE80" i="27"/>
  <c r="FA80" i="27"/>
  <c r="CW80" i="27"/>
  <c r="CQ80" i="27"/>
  <c r="EM80" i="27"/>
  <c r="FB80" i="27"/>
  <c r="CA80" i="27"/>
  <c r="EE80" i="27"/>
  <c r="EQ80" i="27"/>
  <c r="EP80" i="27"/>
  <c r="DT80" i="27"/>
  <c r="EO80" i="27"/>
  <c r="CJ80" i="27"/>
  <c r="DN80" i="27"/>
  <c r="EN80" i="27"/>
  <c r="CM80" i="27"/>
  <c r="DM80" i="27"/>
  <c r="EU80" i="27"/>
  <c r="EL80" i="27"/>
  <c r="EX80" i="27"/>
  <c r="DE80" i="27"/>
  <c r="DV80" i="27"/>
  <c r="EB80" i="27"/>
  <c r="DQ80" i="27"/>
  <c r="EF80" i="27"/>
  <c r="EK80" i="27"/>
  <c r="CX80" i="27"/>
  <c r="ES80" i="27"/>
  <c r="CN80" i="27"/>
  <c r="EG80" i="27"/>
  <c r="CK80" i="27"/>
  <c r="CS80" i="27"/>
  <c r="DY80" i="27"/>
  <c r="DK80" i="27"/>
  <c r="CZ80" i="27"/>
  <c r="ET80" i="27"/>
  <c r="EY80" i="27"/>
  <c r="EZ80" i="27"/>
  <c r="DZ80" i="27"/>
  <c r="CV80" i="27"/>
  <c r="DB80" i="27"/>
  <c r="EJ80" i="27"/>
  <c r="DF80" i="27"/>
  <c r="EC80" i="27"/>
  <c r="DJ80" i="27"/>
  <c r="CP80" i="27"/>
  <c r="CB80" i="27"/>
  <c r="EA80" i="27"/>
  <c r="CR80" i="27"/>
  <c r="DG80" i="27"/>
  <c r="DW80" i="27"/>
  <c r="CI80" i="27"/>
  <c r="EW80" i="27"/>
  <c r="CU80" i="27"/>
  <c r="ER80" i="27"/>
  <c r="DR80" i="27"/>
  <c r="DA80" i="27"/>
  <c r="DD80" i="27"/>
  <c r="DH80" i="27"/>
  <c r="DI80" i="27"/>
  <c r="CH80" i="27"/>
  <c r="CL80" i="27"/>
  <c r="DC80" i="27"/>
  <c r="CD80" i="27"/>
  <c r="CC80" i="27"/>
  <c r="DP80" i="27"/>
  <c r="CG80" i="27"/>
  <c r="CF80" i="27"/>
  <c r="EV80" i="27"/>
  <c r="EH80" i="27"/>
  <c r="CY80" i="27"/>
  <c r="CT80" i="27"/>
  <c r="DU80" i="27"/>
  <c r="ED80" i="27"/>
  <c r="CO80" i="27"/>
  <c r="DS80" i="27"/>
  <c r="EI80" i="27"/>
  <c r="DX80" i="27"/>
  <c r="Z2" i="22"/>
  <c r="BE91" i="27" l="1"/>
  <c r="BE89" i="27" s="1"/>
  <c r="CA108" i="27"/>
  <c r="CT106" i="27" s="1"/>
  <c r="CA102" i="27"/>
  <c r="CA104" i="27" s="1"/>
  <c r="CA100" i="27" s="1"/>
  <c r="CB102" i="27" s="1"/>
  <c r="CB100" i="27" s="1"/>
  <c r="CC102" i="27" s="1"/>
  <c r="CC100" i="27" s="1"/>
  <c r="CD102" i="27" s="1"/>
  <c r="CD100" i="27" s="1"/>
  <c r="CE102" i="27" s="1"/>
  <c r="CE100" i="27" s="1"/>
  <c r="CF102" i="27" s="1"/>
  <c r="CF100" i="27" s="1"/>
  <c r="CG102" i="27" s="1"/>
  <c r="CG100" i="27" s="1"/>
  <c r="CH102" i="27" s="1"/>
  <c r="CH100" i="27" s="1"/>
  <c r="CI102" i="27" s="1"/>
  <c r="CI100" i="27" s="1"/>
  <c r="CJ102" i="27" s="1"/>
  <c r="CJ100" i="27" s="1"/>
  <c r="CK102" i="27" s="1"/>
  <c r="CK100" i="27" s="1"/>
  <c r="CL102" i="27" s="1"/>
  <c r="CL100" i="27" s="1"/>
  <c r="CM102" i="27" s="1"/>
  <c r="CM100" i="27" s="1"/>
  <c r="CN102" i="27" s="1"/>
  <c r="CN100" i="27" s="1"/>
  <c r="CO102" i="27" s="1"/>
  <c r="CO100" i="27" s="1"/>
  <c r="CP102" i="27" s="1"/>
  <c r="CP100" i="27" s="1"/>
  <c r="CQ102" i="27" s="1"/>
  <c r="CQ100" i="27" s="1"/>
  <c r="CR102" i="27" s="1"/>
  <c r="CR100" i="27" s="1"/>
  <c r="CS102" i="27" s="1"/>
  <c r="CS100" i="27" s="1"/>
  <c r="CT102" i="27" s="1"/>
  <c r="CT100" i="27" s="1"/>
  <c r="CU102" i="27" s="1"/>
  <c r="CU100" i="27" s="1"/>
  <c r="CV102" i="27" s="1"/>
  <c r="CV100" i="27" s="1"/>
  <c r="CW102" i="27" s="1"/>
  <c r="CW100" i="27" s="1"/>
  <c r="CX102" i="27" s="1"/>
  <c r="CX100" i="27" s="1"/>
  <c r="CY102" i="27" s="1"/>
  <c r="CY100" i="27" s="1"/>
  <c r="CZ102" i="27" s="1"/>
  <c r="CZ100" i="27" s="1"/>
  <c r="DA102" i="27" s="1"/>
  <c r="DA100" i="27" s="1"/>
  <c r="DB102" i="27" s="1"/>
  <c r="DB100" i="27" s="1"/>
  <c r="DC102" i="27" s="1"/>
  <c r="DC100" i="27" s="1"/>
  <c r="DD102" i="27" s="1"/>
  <c r="DD100" i="27" s="1"/>
  <c r="DE102" i="27" s="1"/>
  <c r="DE100" i="27" s="1"/>
  <c r="DF102" i="27" s="1"/>
  <c r="DF100" i="27" s="1"/>
  <c r="DG102" i="27" s="1"/>
  <c r="DG100" i="27" s="1"/>
  <c r="DH102" i="27" s="1"/>
  <c r="DH100" i="27" s="1"/>
  <c r="DI102" i="27" s="1"/>
  <c r="DI100" i="27" s="1"/>
  <c r="DJ102" i="27" s="1"/>
  <c r="DJ100" i="27" s="1"/>
  <c r="DK102" i="27" s="1"/>
  <c r="DK100" i="27" s="1"/>
  <c r="DL102" i="27" s="1"/>
  <c r="DL100" i="27" s="1"/>
  <c r="DM102" i="27" s="1"/>
  <c r="DM100" i="27" s="1"/>
  <c r="DN102" i="27" s="1"/>
  <c r="DN100" i="27" s="1"/>
  <c r="DO102" i="27" s="1"/>
  <c r="DO100" i="27" s="1"/>
  <c r="DP102" i="27" s="1"/>
  <c r="DP100" i="27" s="1"/>
  <c r="DQ102" i="27" s="1"/>
  <c r="DQ100" i="27" s="1"/>
  <c r="DR102" i="27" s="1"/>
  <c r="DR100" i="27" s="1"/>
  <c r="DS102" i="27" s="1"/>
  <c r="DS100" i="27" s="1"/>
  <c r="DT102" i="27" s="1"/>
  <c r="DT100" i="27" s="1"/>
  <c r="DU102" i="27" s="1"/>
  <c r="DU100" i="27" s="1"/>
  <c r="DV102" i="27" s="1"/>
  <c r="DV100" i="27" s="1"/>
  <c r="DW102" i="27" s="1"/>
  <c r="DW100" i="27" s="1"/>
  <c r="DX102" i="27" s="1"/>
  <c r="DX100" i="27" s="1"/>
  <c r="DY102" i="27" s="1"/>
  <c r="DY100" i="27" s="1"/>
  <c r="DZ102" i="27" s="1"/>
  <c r="DZ100" i="27" s="1"/>
  <c r="EA102" i="27" s="1"/>
  <c r="EA100" i="27" s="1"/>
  <c r="EB102" i="27" s="1"/>
  <c r="EB100" i="27" s="1"/>
  <c r="EC102" i="27" s="1"/>
  <c r="EC100" i="27" s="1"/>
  <c r="ED102" i="27" s="1"/>
  <c r="ED100" i="27" s="1"/>
  <c r="EE102" i="27" s="1"/>
  <c r="EE100" i="27" s="1"/>
  <c r="EF102" i="27" s="1"/>
  <c r="EF100" i="27" s="1"/>
  <c r="EG102" i="27" s="1"/>
  <c r="EG100" i="27" s="1"/>
  <c r="EH102" i="27" s="1"/>
  <c r="EH100" i="27" s="1"/>
  <c r="EI102" i="27" s="1"/>
  <c r="EI100" i="27" s="1"/>
  <c r="EJ102" i="27" s="1"/>
  <c r="EJ100" i="27" s="1"/>
  <c r="EK102" i="27" s="1"/>
  <c r="EK100" i="27" s="1"/>
  <c r="EL102" i="27" s="1"/>
  <c r="EL100" i="27" s="1"/>
  <c r="EM102" i="27" s="1"/>
  <c r="EM100" i="27" s="1"/>
  <c r="EN102" i="27" s="1"/>
  <c r="EN100" i="27" s="1"/>
  <c r="EO102" i="27" s="1"/>
  <c r="EO100" i="27" s="1"/>
  <c r="EP102" i="27" s="1"/>
  <c r="EP100" i="27" s="1"/>
  <c r="EQ102" i="27" s="1"/>
  <c r="EQ100" i="27" s="1"/>
  <c r="ER102" i="27" s="1"/>
  <c r="ER100" i="27" s="1"/>
  <c r="ES102" i="27" s="1"/>
  <c r="ES100" i="27" s="1"/>
  <c r="ET102" i="27" s="1"/>
  <c r="ET100" i="27" s="1"/>
  <c r="EU102" i="27" s="1"/>
  <c r="EU100" i="27" s="1"/>
  <c r="EV102" i="27" s="1"/>
  <c r="EV100" i="27" s="1"/>
  <c r="EW102" i="27" s="1"/>
  <c r="EW100" i="27" s="1"/>
  <c r="EX102" i="27" s="1"/>
  <c r="EX100" i="27" s="1"/>
  <c r="EY102" i="27" s="1"/>
  <c r="EY100" i="27" s="1"/>
  <c r="EZ102" i="27" s="1"/>
  <c r="EZ100" i="27" s="1"/>
  <c r="FA102" i="27" s="1"/>
  <c r="FA100" i="27" s="1"/>
  <c r="FB102" i="27" s="1"/>
  <c r="FB100" i="27" s="1"/>
  <c r="BF88" i="27"/>
  <c r="BF95" i="27" s="1"/>
  <c r="BF77" i="27"/>
  <c r="BG75" i="27" s="1"/>
  <c r="AA2" i="22"/>
  <c r="DZ106" i="27" l="1"/>
  <c r="CD106" i="27"/>
  <c r="EK106" i="27"/>
  <c r="DX106" i="27"/>
  <c r="EI106" i="27"/>
  <c r="CN106" i="27"/>
  <c r="EA106" i="27"/>
  <c r="CE106" i="27"/>
  <c r="CU106" i="27"/>
  <c r="EP106" i="27"/>
  <c r="CC106" i="27"/>
  <c r="EX106" i="27"/>
  <c r="DJ106" i="27"/>
  <c r="EL106" i="27"/>
  <c r="FA106" i="27"/>
  <c r="EO106" i="27"/>
  <c r="EZ106" i="27"/>
  <c r="EF106" i="27"/>
  <c r="ED106" i="27"/>
  <c r="EV106" i="27"/>
  <c r="EE106" i="27"/>
  <c r="DN106" i="27"/>
  <c r="EJ106" i="27"/>
  <c r="DY106" i="27"/>
  <c r="DQ106" i="27"/>
  <c r="DU106" i="27"/>
  <c r="DB106" i="27"/>
  <c r="CO106" i="27"/>
  <c r="CQ106" i="27"/>
  <c r="CZ106" i="27"/>
  <c r="DF106" i="27"/>
  <c r="DW106" i="27"/>
  <c r="EU106" i="27"/>
  <c r="EQ106" i="27"/>
  <c r="DP106" i="27"/>
  <c r="CG106" i="27"/>
  <c r="EW106" i="27"/>
  <c r="CW106" i="27"/>
  <c r="DC106" i="27"/>
  <c r="ER106" i="27"/>
  <c r="EG106" i="27"/>
  <c r="CV106" i="27"/>
  <c r="CI106" i="27"/>
  <c r="DG106" i="27"/>
  <c r="DI106" i="27"/>
  <c r="EM106" i="27"/>
  <c r="CM106" i="27"/>
  <c r="ET106" i="27"/>
  <c r="CH106" i="27"/>
  <c r="DK106" i="27"/>
  <c r="CK106" i="27"/>
  <c r="DT106" i="27"/>
  <c r="EY106" i="27"/>
  <c r="DM106" i="27"/>
  <c r="CX106" i="27"/>
  <c r="DS106" i="27"/>
  <c r="EH106" i="27"/>
  <c r="CY106" i="27"/>
  <c r="DV106" i="27"/>
  <c r="DA106" i="27"/>
  <c r="DO106" i="27"/>
  <c r="CL106" i="27"/>
  <c r="CA106" i="27"/>
  <c r="BG88" i="27"/>
  <c r="BG95" i="27" s="1"/>
  <c r="BG77" i="27"/>
  <c r="BH75" i="27" s="1"/>
  <c r="CP106" i="27"/>
  <c r="CJ106" i="27"/>
  <c r="CF106" i="27"/>
  <c r="DL106" i="27"/>
  <c r="DD106" i="27"/>
  <c r="CR106" i="27"/>
  <c r="DR106" i="27"/>
  <c r="EN106" i="27"/>
  <c r="ES106" i="27"/>
  <c r="CS106" i="27"/>
  <c r="DH106" i="27"/>
  <c r="EB106" i="27"/>
  <c r="EC106" i="27"/>
  <c r="FB106" i="27"/>
  <c r="CB106" i="27"/>
  <c r="DE106" i="27"/>
  <c r="BF91" i="27"/>
  <c r="BF89" i="27" s="1"/>
  <c r="AB2" i="22"/>
  <c r="BG91" i="27" l="1"/>
  <c r="BG89" i="27" s="1"/>
  <c r="BH88" i="27"/>
  <c r="BH95" i="27" s="1"/>
  <c r="BH77" i="27"/>
  <c r="BI75" i="27" s="1"/>
  <c r="AC2" i="22"/>
  <c r="BH91" i="27" l="1"/>
  <c r="BH89" i="27" s="1"/>
  <c r="BI88" i="27"/>
  <c r="BI95" i="27" s="1"/>
  <c r="BI77" i="27"/>
  <c r="BJ75" i="27" s="1"/>
  <c r="AD2" i="22"/>
  <c r="BI91" i="27" l="1"/>
  <c r="BI89" i="27" s="1"/>
  <c r="BJ88" i="27"/>
  <c r="BJ95" i="27" s="1"/>
  <c r="BJ77" i="27"/>
  <c r="BK75" i="27" s="1"/>
  <c r="AE2" i="22"/>
  <c r="BJ91" i="27" l="1"/>
  <c r="BJ89" i="27" s="1"/>
  <c r="BK88" i="27"/>
  <c r="BK77" i="27"/>
  <c r="BL75" i="27" s="1"/>
  <c r="AF2" i="22"/>
  <c r="BL88" i="27" l="1"/>
  <c r="BL77" i="27"/>
  <c r="BM75" i="27" s="1"/>
  <c r="BK95" i="27"/>
  <c r="BK91" i="27"/>
  <c r="BK89" i="27" s="1"/>
  <c r="AG2" i="22"/>
  <c r="BM88" i="27" l="1"/>
  <c r="BM77" i="27"/>
  <c r="BN75" i="27" s="1"/>
  <c r="BL91" i="27"/>
  <c r="BL89" i="27" s="1"/>
  <c r="BL95" i="27"/>
  <c r="AH2" i="22"/>
  <c r="BN88" i="27" l="1"/>
  <c r="BN95" i="27" s="1"/>
  <c r="BN77" i="27"/>
  <c r="BO75" i="27" s="1"/>
  <c r="BM95" i="27"/>
  <c r="BM91" i="27"/>
  <c r="BM89" i="27" s="1"/>
  <c r="BN91" i="27" s="1"/>
  <c r="BN89" i="27" s="1"/>
  <c r="AI2" i="22"/>
  <c r="BO88" i="27" l="1"/>
  <c r="BO77" i="27"/>
  <c r="BP75" i="27" s="1"/>
  <c r="AJ2" i="22"/>
  <c r="BP88" i="27" l="1"/>
  <c r="BP77" i="27"/>
  <c r="BQ75" i="27" s="1"/>
  <c r="BO95" i="27"/>
  <c r="BO91" i="27"/>
  <c r="BO89" i="27" s="1"/>
  <c r="AK2" i="22"/>
  <c r="BQ88" i="27" l="1"/>
  <c r="BQ77" i="27"/>
  <c r="BR75" i="27" s="1"/>
  <c r="BP95" i="27"/>
  <c r="BP91" i="27"/>
  <c r="BP89" i="27" s="1"/>
  <c r="AL2" i="22"/>
  <c r="BR88" i="27" l="1"/>
  <c r="BR77" i="27"/>
  <c r="BS75" i="27" s="1"/>
  <c r="BQ95" i="27"/>
  <c r="BQ91" i="27"/>
  <c r="BQ89" i="27" s="1"/>
  <c r="AM2" i="22"/>
  <c r="BS88" i="27" l="1"/>
  <c r="BS77" i="27"/>
  <c r="BT75" i="27" s="1"/>
  <c r="BR95" i="27"/>
  <c r="BR91" i="27"/>
  <c r="BR89" i="27" s="1"/>
  <c r="AN2" i="22"/>
  <c r="BT88" i="27" l="1"/>
  <c r="BT77" i="27"/>
  <c r="BU75" i="27" s="1"/>
  <c r="BS95" i="27"/>
  <c r="BS91" i="27"/>
  <c r="BS89" i="27" s="1"/>
  <c r="AO2" i="22"/>
  <c r="BU88" i="27" l="1"/>
  <c r="BU77" i="27"/>
  <c r="BV75" i="27" s="1"/>
  <c r="BT95" i="27"/>
  <c r="BT91" i="27"/>
  <c r="BT89" i="27" s="1"/>
  <c r="AP2" i="22"/>
  <c r="BV88" i="27" l="1"/>
  <c r="BV77" i="27"/>
  <c r="BW75" i="27" s="1"/>
  <c r="BU95" i="27"/>
  <c r="BU91" i="27"/>
  <c r="BU89" i="27" s="1"/>
  <c r="AQ2" i="22"/>
  <c r="BW88" i="27" l="1"/>
  <c r="BW77" i="27"/>
  <c r="BX75" i="27" s="1"/>
  <c r="BV95" i="27"/>
  <c r="BV91" i="27"/>
  <c r="BV89" i="27" s="1"/>
  <c r="AR2" i="22"/>
  <c r="BX88" i="27" l="1"/>
  <c r="BX77" i="27"/>
  <c r="BY75" i="27" s="1"/>
  <c r="BW95" i="27"/>
  <c r="BW91" i="27"/>
  <c r="BW89" i="27" s="1"/>
  <c r="AS2" i="22"/>
  <c r="BY88" i="27" l="1"/>
  <c r="BY77" i="27"/>
  <c r="BZ75" i="27" s="1"/>
  <c r="BX95" i="27"/>
  <c r="BX91" i="27"/>
  <c r="BX89" i="27" s="1"/>
  <c r="AT2" i="22"/>
  <c r="BY95" i="27" l="1"/>
  <c r="BY91" i="27"/>
  <c r="BY89" i="27" s="1"/>
  <c r="BZ88" i="27"/>
  <c r="BZ77" i="27"/>
  <c r="CA75" i="27" s="1"/>
  <c r="AU2" i="22"/>
  <c r="CA88" i="27" l="1"/>
  <c r="EJ77" i="27"/>
  <c r="DY77" i="27"/>
  <c r="CX77" i="27"/>
  <c r="CG77" i="27"/>
  <c r="DB77" i="27"/>
  <c r="CP77" i="27"/>
  <c r="EB77" i="27"/>
  <c r="DF77" i="27"/>
  <c r="EO77" i="27"/>
  <c r="CA77" i="27"/>
  <c r="CT77" i="27"/>
  <c r="CI77" i="27"/>
  <c r="DH77" i="27"/>
  <c r="ER77" i="27"/>
  <c r="CL77" i="27"/>
  <c r="CJ77" i="27"/>
  <c r="EP77" i="27"/>
  <c r="CV77" i="27"/>
  <c r="DU77" i="27"/>
  <c r="CF77" i="27"/>
  <c r="EZ77" i="27"/>
  <c r="DK77" i="27"/>
  <c r="EM77" i="27"/>
  <c r="DV77" i="27"/>
  <c r="DD77" i="27"/>
  <c r="EW77" i="27"/>
  <c r="CS77" i="27"/>
  <c r="DT77" i="27"/>
  <c r="ED77" i="27"/>
  <c r="DG77" i="27"/>
  <c r="DR77" i="27"/>
  <c r="CC77" i="27"/>
  <c r="EU77" i="27"/>
  <c r="EA77" i="27"/>
  <c r="EI77" i="27"/>
  <c r="CZ77" i="27"/>
  <c r="CN77" i="27"/>
  <c r="CH77" i="27"/>
  <c r="EV77" i="27"/>
  <c r="CR77" i="27"/>
  <c r="DI77" i="27"/>
  <c r="CM77" i="27"/>
  <c r="DN77" i="27"/>
  <c r="CO77" i="27"/>
  <c r="CD77" i="27"/>
  <c r="CU77" i="27"/>
  <c r="EC77" i="27"/>
  <c r="DP77" i="27"/>
  <c r="DM77" i="27"/>
  <c r="DQ77" i="27"/>
  <c r="DA77" i="27"/>
  <c r="EX77" i="27"/>
  <c r="EL77" i="27"/>
  <c r="CB77" i="27"/>
  <c r="CQ77" i="27"/>
  <c r="FB77" i="27"/>
  <c r="EY77" i="27"/>
  <c r="DL77" i="27"/>
  <c r="EG77" i="27"/>
  <c r="EE77" i="27"/>
  <c r="CY77" i="27"/>
  <c r="CE77" i="27"/>
  <c r="DC77" i="27"/>
  <c r="EH77" i="27"/>
  <c r="EQ77" i="27"/>
  <c r="EK77" i="27"/>
  <c r="CW77" i="27"/>
  <c r="FA77" i="27"/>
  <c r="DE77" i="27"/>
  <c r="DJ77" i="27"/>
  <c r="CK77" i="27"/>
  <c r="DO77" i="27"/>
  <c r="DS77" i="27"/>
  <c r="DX77" i="27"/>
  <c r="DW77" i="27"/>
  <c r="EF77" i="27"/>
  <c r="EN77" i="27"/>
  <c r="ET77" i="27"/>
  <c r="ES77" i="27"/>
  <c r="DZ77" i="27"/>
  <c r="BZ95" i="27"/>
  <c r="BZ91" i="27"/>
  <c r="BZ89" i="27" s="1"/>
  <c r="AV2" i="22"/>
  <c r="CA97" i="27" l="1"/>
  <c r="CA95" i="27" s="1"/>
  <c r="CA91" i="27"/>
  <c r="CA93" i="27" s="1"/>
  <c r="CA89" i="27" s="1"/>
  <c r="CB91" i="27" s="1"/>
  <c r="CB89" i="27" s="1"/>
  <c r="CC91" i="27" s="1"/>
  <c r="CC89" i="27" s="1"/>
  <c r="CD91" i="27" s="1"/>
  <c r="CD89" i="27" s="1"/>
  <c r="CE91" i="27" s="1"/>
  <c r="CE89" i="27" s="1"/>
  <c r="CF91" i="27" s="1"/>
  <c r="CF89" i="27" s="1"/>
  <c r="CG91" i="27" s="1"/>
  <c r="CG89" i="27" s="1"/>
  <c r="CH91" i="27" s="1"/>
  <c r="CH89" i="27" s="1"/>
  <c r="CI91" i="27" s="1"/>
  <c r="CI89" i="27" s="1"/>
  <c r="CJ91" i="27" s="1"/>
  <c r="CJ89" i="27" s="1"/>
  <c r="CK91" i="27" s="1"/>
  <c r="CK89" i="27" s="1"/>
  <c r="CL91" i="27" s="1"/>
  <c r="CL89" i="27" s="1"/>
  <c r="CM91" i="27" s="1"/>
  <c r="CM89" i="27" s="1"/>
  <c r="CN91" i="27" s="1"/>
  <c r="CN89" i="27" s="1"/>
  <c r="CO91" i="27" s="1"/>
  <c r="CO89" i="27" s="1"/>
  <c r="CP91" i="27" s="1"/>
  <c r="CP89" i="27" s="1"/>
  <c r="CQ91" i="27" s="1"/>
  <c r="CQ89" i="27" s="1"/>
  <c r="CR91" i="27" s="1"/>
  <c r="CR89" i="27" s="1"/>
  <c r="CS91" i="27" s="1"/>
  <c r="CS89" i="27" s="1"/>
  <c r="CT91" i="27" s="1"/>
  <c r="CT89" i="27" s="1"/>
  <c r="CU91" i="27" s="1"/>
  <c r="CU89" i="27" s="1"/>
  <c r="CV91" i="27" s="1"/>
  <c r="CV89" i="27" s="1"/>
  <c r="CW91" i="27" s="1"/>
  <c r="CW89" i="27" s="1"/>
  <c r="CX91" i="27" s="1"/>
  <c r="CX89" i="27" s="1"/>
  <c r="CY91" i="27" s="1"/>
  <c r="CY89" i="27" s="1"/>
  <c r="CZ91" i="27" s="1"/>
  <c r="CZ89" i="27" s="1"/>
  <c r="DA91" i="27" s="1"/>
  <c r="DA89" i="27" s="1"/>
  <c r="DB91" i="27" s="1"/>
  <c r="DB89" i="27" s="1"/>
  <c r="DC91" i="27" s="1"/>
  <c r="DC89" i="27" s="1"/>
  <c r="DD91" i="27" s="1"/>
  <c r="DD89" i="27" s="1"/>
  <c r="DE91" i="27" s="1"/>
  <c r="DE89" i="27" s="1"/>
  <c r="DF91" i="27" s="1"/>
  <c r="DF89" i="27" s="1"/>
  <c r="DG91" i="27" s="1"/>
  <c r="DG89" i="27" s="1"/>
  <c r="DH91" i="27" s="1"/>
  <c r="DH89" i="27" s="1"/>
  <c r="DI91" i="27" s="1"/>
  <c r="DI89" i="27" s="1"/>
  <c r="DJ91" i="27" s="1"/>
  <c r="DJ89" i="27" s="1"/>
  <c r="DK91" i="27" s="1"/>
  <c r="DK89" i="27" s="1"/>
  <c r="DL91" i="27" s="1"/>
  <c r="DL89" i="27" s="1"/>
  <c r="DM91" i="27" s="1"/>
  <c r="DM89" i="27" s="1"/>
  <c r="DN91" i="27" s="1"/>
  <c r="DN89" i="27" s="1"/>
  <c r="DO91" i="27" s="1"/>
  <c r="DO89" i="27" s="1"/>
  <c r="DP91" i="27" s="1"/>
  <c r="DP89" i="27" s="1"/>
  <c r="DQ91" i="27" s="1"/>
  <c r="DQ89" i="27" s="1"/>
  <c r="DR91" i="27" s="1"/>
  <c r="DR89" i="27" s="1"/>
  <c r="DS91" i="27" s="1"/>
  <c r="DS89" i="27" s="1"/>
  <c r="DT91" i="27" s="1"/>
  <c r="DT89" i="27" s="1"/>
  <c r="DU91" i="27" s="1"/>
  <c r="DU89" i="27" s="1"/>
  <c r="DV91" i="27" s="1"/>
  <c r="DV89" i="27" s="1"/>
  <c r="DW91" i="27" s="1"/>
  <c r="DW89" i="27" s="1"/>
  <c r="DX91" i="27" s="1"/>
  <c r="DX89" i="27" s="1"/>
  <c r="DY91" i="27" s="1"/>
  <c r="DY89" i="27" s="1"/>
  <c r="DZ91" i="27" s="1"/>
  <c r="DZ89" i="27" s="1"/>
  <c r="EA91" i="27" s="1"/>
  <c r="EA89" i="27" s="1"/>
  <c r="EB91" i="27" s="1"/>
  <c r="EB89" i="27" s="1"/>
  <c r="EC91" i="27" s="1"/>
  <c r="EC89" i="27" s="1"/>
  <c r="ED91" i="27" s="1"/>
  <c r="ED89" i="27" s="1"/>
  <c r="EE91" i="27" s="1"/>
  <c r="EE89" i="27" s="1"/>
  <c r="EF91" i="27" s="1"/>
  <c r="EF89" i="27" s="1"/>
  <c r="EG91" i="27" s="1"/>
  <c r="EG89" i="27" s="1"/>
  <c r="EH91" i="27" s="1"/>
  <c r="EH89" i="27" s="1"/>
  <c r="EI91" i="27" s="1"/>
  <c r="EI89" i="27" s="1"/>
  <c r="EJ91" i="27" s="1"/>
  <c r="EJ89" i="27" s="1"/>
  <c r="EK91" i="27" s="1"/>
  <c r="EK89" i="27" s="1"/>
  <c r="EL91" i="27" s="1"/>
  <c r="EL89" i="27" s="1"/>
  <c r="EM91" i="27" s="1"/>
  <c r="EM89" i="27" s="1"/>
  <c r="EN91" i="27" s="1"/>
  <c r="EN89" i="27" s="1"/>
  <c r="EO91" i="27" s="1"/>
  <c r="EO89" i="27" s="1"/>
  <c r="EP91" i="27" s="1"/>
  <c r="EP89" i="27" s="1"/>
  <c r="EQ91" i="27" s="1"/>
  <c r="EQ89" i="27" s="1"/>
  <c r="ER91" i="27" s="1"/>
  <c r="ER89" i="27" s="1"/>
  <c r="ES91" i="27" s="1"/>
  <c r="ES89" i="27" s="1"/>
  <c r="ET91" i="27" s="1"/>
  <c r="ET89" i="27" s="1"/>
  <c r="EU91" i="27" s="1"/>
  <c r="EU89" i="27" s="1"/>
  <c r="EV91" i="27" s="1"/>
  <c r="EV89" i="27" s="1"/>
  <c r="EW91" i="27" s="1"/>
  <c r="EW89" i="27" s="1"/>
  <c r="EX91" i="27" s="1"/>
  <c r="EX89" i="27" s="1"/>
  <c r="EY91" i="27" s="1"/>
  <c r="EY89" i="27" s="1"/>
  <c r="EZ91" i="27" s="1"/>
  <c r="EZ89" i="27" s="1"/>
  <c r="FA91" i="27" s="1"/>
  <c r="FA89" i="27" s="1"/>
  <c r="FB91" i="27" s="1"/>
  <c r="FB89" i="27" s="1"/>
  <c r="CD95" i="27"/>
  <c r="AW2" i="22"/>
  <c r="DF95" i="27" l="1"/>
  <c r="EV95" i="27"/>
  <c r="EP95" i="27"/>
  <c r="ED95" i="27"/>
  <c r="DZ95" i="27"/>
  <c r="CH95" i="27"/>
  <c r="CE95" i="27"/>
  <c r="DD95" i="27"/>
  <c r="DP95" i="27"/>
  <c r="DI95" i="27"/>
  <c r="CQ95" i="27"/>
  <c r="DC95" i="27"/>
  <c r="CJ95" i="27"/>
  <c r="CM95" i="27"/>
  <c r="CC95" i="27"/>
  <c r="DG95" i="27"/>
  <c r="CU95" i="27"/>
  <c r="DU95" i="27"/>
  <c r="CN95" i="27"/>
  <c r="DM95" i="27"/>
  <c r="EE95" i="27"/>
  <c r="FA95" i="27"/>
  <c r="EZ95" i="27"/>
  <c r="DK95" i="27"/>
  <c r="EM95" i="27"/>
  <c r="CK95" i="27"/>
  <c r="DA95" i="27"/>
  <c r="DR95" i="27"/>
  <c r="EO95" i="27"/>
  <c r="ET95" i="27"/>
  <c r="CS95" i="27"/>
  <c r="EA95" i="27"/>
  <c r="DH95" i="27"/>
  <c r="CO95" i="27"/>
  <c r="CL95" i="27"/>
  <c r="EG95" i="27"/>
  <c r="ES95" i="27"/>
  <c r="DL95" i="27"/>
  <c r="CF95" i="27"/>
  <c r="DO95" i="27"/>
  <c r="CY95" i="27"/>
  <c r="CG95" i="27"/>
  <c r="DT95" i="27"/>
  <c r="ER95" i="27"/>
  <c r="EB95" i="27"/>
  <c r="DS95" i="27"/>
  <c r="EU95" i="27"/>
  <c r="CX95" i="27"/>
  <c r="DW95" i="27"/>
  <c r="CZ95" i="27"/>
  <c r="DX95" i="27"/>
  <c r="EW95" i="27"/>
  <c r="EQ95" i="27"/>
  <c r="EF95" i="27"/>
  <c r="DB95" i="27"/>
  <c r="CV95" i="27"/>
  <c r="EL95" i="27"/>
  <c r="DY95" i="27"/>
  <c r="CT95" i="27"/>
  <c r="CP95" i="27"/>
  <c r="DQ95" i="27"/>
  <c r="DN95" i="27"/>
  <c r="DV95" i="27"/>
  <c r="EN95" i="27"/>
  <c r="EC95" i="27"/>
  <c r="EH95" i="27"/>
  <c r="EI95" i="27"/>
  <c r="EY95" i="27"/>
  <c r="DJ95" i="27"/>
  <c r="EK95" i="27"/>
  <c r="DE95" i="27"/>
  <c r="FB95" i="27"/>
  <c r="CB95" i="27"/>
  <c r="EX95" i="27"/>
  <c r="CR95" i="27"/>
  <c r="EJ95" i="27"/>
  <c r="CW95" i="27"/>
  <c r="CI95" i="27"/>
  <c r="AX2" i="22"/>
  <c r="AY2" i="22" l="1"/>
  <c r="AZ2" i="22" l="1"/>
  <c r="BA2" i="22" l="1"/>
  <c r="BB2" i="22" l="1"/>
  <c r="BC2" i="22" l="1"/>
  <c r="BD2" i="22" l="1"/>
  <c r="BE2" i="22" l="1"/>
  <c r="BF2" i="22" l="1"/>
  <c r="BG2" i="22" l="1"/>
  <c r="C14" i="20" l="1"/>
  <c r="C15" i="20" l="1"/>
  <c r="D16" i="20" s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H234" i="20"/>
  <c r="AZ234" i="20"/>
  <c r="AV234" i="20"/>
  <c r="BK234" i="20"/>
  <c r="BG234" i="20"/>
  <c r="AY234" i="20"/>
  <c r="BQ234" i="20"/>
  <c r="BM234" i="20"/>
  <c r="BI234" i="20"/>
  <c r="BE234" i="20"/>
  <c r="BA234" i="20"/>
  <c r="AW234" i="20"/>
  <c r="BL234" i="20"/>
  <c r="BD234" i="20"/>
  <c r="BO234" i="20"/>
  <c r="BC234" i="20"/>
  <c r="AU234" i="20"/>
  <c r="BJ234" i="20"/>
  <c r="BF234" i="20"/>
  <c r="BB234" i="20"/>
  <c r="AX234" i="20"/>
  <c r="D233" i="20"/>
  <c r="D4" i="24"/>
  <c r="BN234" i="20"/>
  <c r="D168" i="20"/>
  <c r="D192" i="20"/>
  <c r="D215" i="20" l="1"/>
  <c r="D198" i="20"/>
  <c r="D199" i="20" s="1"/>
  <c r="AX10" i="22"/>
  <c r="BF10" i="22"/>
  <c r="BC10" i="22"/>
  <c r="BD10" i="22"/>
  <c r="AW10" i="22"/>
  <c r="BE10" i="22"/>
  <c r="AY10" i="22"/>
  <c r="AZ10" i="22"/>
  <c r="D242" i="20"/>
  <c r="D238" i="20"/>
  <c r="D14" i="22" s="1"/>
  <c r="D241" i="20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C42" i="20" l="1"/>
  <c r="B28" i="28" s="1"/>
  <c r="B29" i="28" s="1"/>
  <c r="C40" i="20" l="1"/>
  <c r="D35" i="20"/>
  <c r="C22" i="28" l="1"/>
  <c r="C20" i="28" s="1"/>
  <c r="D38" i="20"/>
  <c r="D39" i="20"/>
  <c r="C41" i="20"/>
  <c r="D166" i="20"/>
  <c r="B26" i="28"/>
  <c r="C21" i="28"/>
  <c r="D56" i="20"/>
  <c r="E3" i="25"/>
  <c r="BI142" i="20"/>
  <c r="BI6" i="24" s="1"/>
  <c r="BI8" i="24" s="1"/>
  <c r="BI164" i="20"/>
  <c r="BQ142" i="20"/>
  <c r="BQ6" i="24" s="1"/>
  <c r="BQ8" i="24" s="1"/>
  <c r="BQ164" i="20"/>
  <c r="BM142" i="20"/>
  <c r="BM6" i="24" s="1"/>
  <c r="BM8" i="24" s="1"/>
  <c r="BM164" i="20"/>
  <c r="BL142" i="20"/>
  <c r="BL6" i="24" s="1"/>
  <c r="BL8" i="24" s="1"/>
  <c r="BL164" i="20"/>
  <c r="BJ142" i="20"/>
  <c r="BJ6" i="24" s="1"/>
  <c r="BJ8" i="24" s="1"/>
  <c r="BJ164" i="20"/>
  <c r="BR142" i="20"/>
  <c r="BR6" i="24" s="1"/>
  <c r="BR8" i="24" s="1"/>
  <c r="BR15" i="24" s="1"/>
  <c r="BR164" i="20"/>
  <c r="BN142" i="20"/>
  <c r="BN6" i="24" s="1"/>
  <c r="BN8" i="24" s="1"/>
  <c r="BN164" i="20"/>
  <c r="BH142" i="20"/>
  <c r="BH6" i="24" s="1"/>
  <c r="BH8" i="24" s="1"/>
  <c r="BH164" i="20"/>
  <c r="BP142" i="20"/>
  <c r="BP6" i="24" s="1"/>
  <c r="BP8" i="24" s="1"/>
  <c r="BP164" i="20"/>
  <c r="BK142" i="20"/>
  <c r="BK6" i="24" s="1"/>
  <c r="BK8" i="24" s="1"/>
  <c r="BK164" i="20"/>
  <c r="BG142" i="20"/>
  <c r="BG6" i="24" s="1"/>
  <c r="BG8" i="24" s="1"/>
  <c r="BG164" i="20"/>
  <c r="BO142" i="20"/>
  <c r="BO6" i="24" s="1"/>
  <c r="BO8" i="24" s="1"/>
  <c r="BO164" i="20"/>
  <c r="D140" i="20"/>
  <c r="D141" i="20" s="1"/>
  <c r="D150" i="20" s="1"/>
  <c r="D152" i="20" s="1"/>
  <c r="E35" i="20"/>
  <c r="E139" i="20"/>
  <c r="C43" i="20"/>
  <c r="C44" i="20" l="1"/>
  <c r="D5" i="25"/>
  <c r="C25" i="28"/>
  <c r="D40" i="20"/>
  <c r="D22" i="28"/>
  <c r="D21" i="28" s="1"/>
  <c r="E38" i="20"/>
  <c r="E42" i="20" s="1"/>
  <c r="D28" i="28" s="1"/>
  <c r="D29" i="28" s="1"/>
  <c r="E39" i="20"/>
  <c r="C24" i="28"/>
  <c r="E167" i="20"/>
  <c r="E151" i="20"/>
  <c r="E235" i="20"/>
  <c r="D42" i="20"/>
  <c r="C28" i="28" s="1"/>
  <c r="C29" i="28" s="1"/>
  <c r="BG143" i="20"/>
  <c r="BG193" i="20" s="1"/>
  <c r="BG194" i="20" s="1"/>
  <c r="BG28" i="25" s="1"/>
  <c r="BP143" i="20"/>
  <c r="BP193" i="20" s="1"/>
  <c r="BP194" i="20" s="1"/>
  <c r="BP28" i="25" s="1"/>
  <c r="BN143" i="20"/>
  <c r="BN193" i="20" s="1"/>
  <c r="BN194" i="20" s="1"/>
  <c r="BN28" i="25" s="1"/>
  <c r="BJ143" i="20"/>
  <c r="BJ193" i="20" s="1"/>
  <c r="BJ194" i="20" s="1"/>
  <c r="BJ28" i="25" s="1"/>
  <c r="BM143" i="20"/>
  <c r="BM193" i="20" s="1"/>
  <c r="BM194" i="20" s="1"/>
  <c r="BM28" i="25" s="1"/>
  <c r="BI143" i="20"/>
  <c r="BI193" i="20" s="1"/>
  <c r="BI194" i="20" s="1"/>
  <c r="BI28" i="25" s="1"/>
  <c r="BO143" i="20"/>
  <c r="BO193" i="20" s="1"/>
  <c r="BO194" i="20" s="1"/>
  <c r="BO28" i="25" s="1"/>
  <c r="BK143" i="20"/>
  <c r="BK193" i="20" s="1"/>
  <c r="BK194" i="20" s="1"/>
  <c r="BK28" i="25" s="1"/>
  <c r="BH143" i="20"/>
  <c r="BH193" i="20" s="1"/>
  <c r="BH194" i="20" s="1"/>
  <c r="BH28" i="25" s="1"/>
  <c r="BR143" i="20"/>
  <c r="BR193" i="20" s="1"/>
  <c r="BR194" i="20" s="1"/>
  <c r="BR28" i="25" s="1"/>
  <c r="BL143" i="20"/>
  <c r="BL193" i="20" s="1"/>
  <c r="BL194" i="20" s="1"/>
  <c r="BL28" i="25" s="1"/>
  <c r="BQ143" i="20"/>
  <c r="BQ193" i="20" s="1"/>
  <c r="BQ194" i="20" s="1"/>
  <c r="BQ28" i="25" s="1"/>
  <c r="B27" i="28"/>
  <c r="B39" i="28" s="1"/>
  <c r="D164" i="20"/>
  <c r="D165" i="20" s="1"/>
  <c r="D142" i="20"/>
  <c r="D153" i="20"/>
  <c r="B30" i="28"/>
  <c r="D20" i="28"/>
  <c r="E56" i="20"/>
  <c r="F3" i="25"/>
  <c r="BH165" i="20"/>
  <c r="BH25" i="25" s="1"/>
  <c r="BH173" i="20"/>
  <c r="BH174" i="20" s="1"/>
  <c r="BR173" i="20"/>
  <c r="BR174" i="20" s="1"/>
  <c r="BR165" i="20"/>
  <c r="BR25" i="25" s="1"/>
  <c r="E149" i="20"/>
  <c r="E156" i="20" s="1"/>
  <c r="E163" i="20" s="1"/>
  <c r="E176" i="20" s="1"/>
  <c r="E168" i="20"/>
  <c r="BG173" i="20"/>
  <c r="BG174" i="20" s="1"/>
  <c r="BG165" i="20"/>
  <c r="BG25" i="25" s="1"/>
  <c r="BL165" i="20"/>
  <c r="BL25" i="25" s="1"/>
  <c r="BL173" i="20"/>
  <c r="BL174" i="20" s="1"/>
  <c r="BQ173" i="20"/>
  <c r="BQ174" i="20" s="1"/>
  <c r="BQ165" i="20"/>
  <c r="BQ25" i="25" s="1"/>
  <c r="BP165" i="20"/>
  <c r="BP25" i="25" s="1"/>
  <c r="BP173" i="20"/>
  <c r="BP174" i="20" s="1"/>
  <c r="BN173" i="20"/>
  <c r="BN174" i="20" s="1"/>
  <c r="BN165" i="20"/>
  <c r="BN25" i="25" s="1"/>
  <c r="BJ173" i="20"/>
  <c r="BJ174" i="20" s="1"/>
  <c r="BJ165" i="20"/>
  <c r="BJ25" i="25" s="1"/>
  <c r="BO173" i="20"/>
  <c r="BO174" i="20" s="1"/>
  <c r="BO165" i="20"/>
  <c r="BO25" i="25" s="1"/>
  <c r="BK173" i="20"/>
  <c r="BK174" i="20" s="1"/>
  <c r="BK165" i="20"/>
  <c r="BK25" i="25" s="1"/>
  <c r="BM173" i="20"/>
  <c r="BM174" i="20" s="1"/>
  <c r="BM165" i="20"/>
  <c r="BM25" i="25" s="1"/>
  <c r="BI173" i="20"/>
  <c r="BI174" i="20" s="1"/>
  <c r="BI165" i="20"/>
  <c r="BI25" i="25" s="1"/>
  <c r="C46" i="20"/>
  <c r="C47" i="20" s="1"/>
  <c r="D234" i="20"/>
  <c r="E233" i="20"/>
  <c r="E192" i="20"/>
  <c r="F35" i="20"/>
  <c r="F139" i="20"/>
  <c r="D24" i="20"/>
  <c r="E24" i="20"/>
  <c r="F24" i="20"/>
  <c r="C24" i="20"/>
  <c r="G21" i="20"/>
  <c r="D21" i="20"/>
  <c r="R36" i="20" s="1"/>
  <c r="Q23" i="28" s="1"/>
  <c r="E21" i="20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E11" i="24" l="1"/>
  <c r="E23" i="25"/>
  <c r="D18" i="24"/>
  <c r="D25" i="25"/>
  <c r="D10" i="24"/>
  <c r="D22" i="25"/>
  <c r="BL18" i="24"/>
  <c r="BL17" i="24"/>
  <c r="BH17" i="24"/>
  <c r="BH18" i="24"/>
  <c r="BR19" i="24"/>
  <c r="BP43" i="28" s="1"/>
  <c r="BP19" i="24"/>
  <c r="BN43" i="28" s="1"/>
  <c r="BM17" i="24"/>
  <c r="BM18" i="24"/>
  <c r="BO17" i="24"/>
  <c r="BO18" i="24"/>
  <c r="BN18" i="24"/>
  <c r="BN17" i="24"/>
  <c r="BQ18" i="24"/>
  <c r="BQ17" i="24"/>
  <c r="BG17" i="24"/>
  <c r="BG18" i="24"/>
  <c r="BR17" i="24"/>
  <c r="BR18" i="24"/>
  <c r="BH19" i="24"/>
  <c r="BF43" i="28" s="1"/>
  <c r="BM19" i="24"/>
  <c r="BK43" i="28" s="1"/>
  <c r="BG19" i="24"/>
  <c r="BE43" i="28" s="1"/>
  <c r="BP18" i="24"/>
  <c r="BP17" i="24"/>
  <c r="BQ19" i="24"/>
  <c r="BO43" i="28" s="1"/>
  <c r="BJ19" i="24"/>
  <c r="BH43" i="28" s="1"/>
  <c r="BI19" i="24"/>
  <c r="BG43" i="28" s="1"/>
  <c r="BK19" i="24"/>
  <c r="BI43" i="28" s="1"/>
  <c r="BI18" i="24"/>
  <c r="BI17" i="24"/>
  <c r="BK17" i="24"/>
  <c r="BK18" i="24"/>
  <c r="BJ18" i="24"/>
  <c r="BJ17" i="24"/>
  <c r="BL19" i="24"/>
  <c r="BJ43" i="28" s="1"/>
  <c r="BO19" i="24"/>
  <c r="BM43" i="28" s="1"/>
  <c r="BN19" i="24"/>
  <c r="BL43" i="28" s="1"/>
  <c r="D169" i="20"/>
  <c r="D17" i="24"/>
  <c r="D6" i="24"/>
  <c r="D8" i="24" s="1"/>
  <c r="D24" i="28"/>
  <c r="F167" i="20"/>
  <c r="F151" i="20"/>
  <c r="F235" i="20"/>
  <c r="D41" i="20"/>
  <c r="E5" i="25" s="1"/>
  <c r="C26" i="28"/>
  <c r="E140" i="20"/>
  <c r="D43" i="20"/>
  <c r="D46" i="20" s="1"/>
  <c r="D47" i="20" s="1"/>
  <c r="E166" i="20"/>
  <c r="E22" i="28"/>
  <c r="F38" i="20"/>
  <c r="G35" i="20"/>
  <c r="F39" i="20"/>
  <c r="E11" i="22"/>
  <c r="D25" i="28"/>
  <c r="E40" i="20"/>
  <c r="D143" i="20"/>
  <c r="D193" i="20" s="1"/>
  <c r="D194" i="20" s="1"/>
  <c r="D28" i="25" s="1"/>
  <c r="C18" i="20"/>
  <c r="D173" i="20"/>
  <c r="D174" i="20" s="1"/>
  <c r="D171" i="20"/>
  <c r="D27" i="25" s="1"/>
  <c r="E21" i="28"/>
  <c r="E20" i="28"/>
  <c r="F56" i="20"/>
  <c r="G3" i="25"/>
  <c r="E215" i="20"/>
  <c r="E198" i="20"/>
  <c r="E199" i="20" s="1"/>
  <c r="F149" i="20"/>
  <c r="F156" i="20" s="1"/>
  <c r="F163" i="20" s="1"/>
  <c r="F176" i="20" s="1"/>
  <c r="F168" i="20"/>
  <c r="E239" i="20"/>
  <c r="E15" i="22" s="1"/>
  <c r="E240" i="20"/>
  <c r="E16" i="22" s="1"/>
  <c r="E241" i="20"/>
  <c r="E242" i="20"/>
  <c r="E238" i="20"/>
  <c r="E14" i="22" s="1"/>
  <c r="F233" i="20"/>
  <c r="D10" i="22"/>
  <c r="F192" i="20"/>
  <c r="F22" i="28"/>
  <c r="G139" i="20"/>
  <c r="C26" i="20"/>
  <c r="F26" i="20"/>
  <c r="D19" i="20"/>
  <c r="D18" i="20" s="1"/>
  <c r="E26" i="20"/>
  <c r="D26" i="20"/>
  <c r="F11" i="24" l="1"/>
  <c r="F23" i="25"/>
  <c r="BP20" i="24"/>
  <c r="BI20" i="24"/>
  <c r="BQ20" i="24"/>
  <c r="BK20" i="24"/>
  <c r="BR20" i="24"/>
  <c r="BR21" i="24" s="1"/>
  <c r="BR39" i="24" s="1"/>
  <c r="BO20" i="24"/>
  <c r="BH20" i="24"/>
  <c r="BJ20" i="24"/>
  <c r="BN20" i="24"/>
  <c r="BL20" i="24"/>
  <c r="BG20" i="24"/>
  <c r="BM20" i="24"/>
  <c r="D19" i="24"/>
  <c r="B43" i="28" s="1"/>
  <c r="D26" i="28"/>
  <c r="F166" i="20"/>
  <c r="F140" i="20"/>
  <c r="E41" i="20"/>
  <c r="F5" i="25" s="1"/>
  <c r="E141" i="20"/>
  <c r="E150" i="20" s="1"/>
  <c r="E152" i="20" s="1"/>
  <c r="E234" i="20"/>
  <c r="F11" i="22"/>
  <c r="E25" i="28"/>
  <c r="F40" i="20"/>
  <c r="F43" i="20" s="1"/>
  <c r="F46" i="20" s="1"/>
  <c r="F47" i="20" s="1"/>
  <c r="E43" i="20"/>
  <c r="E46" i="20" s="1"/>
  <c r="E47" i="20" s="1"/>
  <c r="G39" i="20"/>
  <c r="F25" i="28" s="1"/>
  <c r="E24" i="28"/>
  <c r="G167" i="20"/>
  <c r="G151" i="20"/>
  <c r="G235" i="20"/>
  <c r="F42" i="20"/>
  <c r="E28" i="28" s="1"/>
  <c r="E29" i="28" s="1"/>
  <c r="E164" i="20"/>
  <c r="C27" i="28"/>
  <c r="E142" i="20"/>
  <c r="E6" i="24" s="1"/>
  <c r="E8" i="24" s="1"/>
  <c r="D44" i="20"/>
  <c r="G38" i="20"/>
  <c r="H235" i="20" s="1"/>
  <c r="D216" i="20"/>
  <c r="D51" i="24" s="1"/>
  <c r="D218" i="20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E18" i="22"/>
  <c r="E19" i="22"/>
  <c r="F242" i="20"/>
  <c r="F238" i="20"/>
  <c r="F14" i="22" s="1"/>
  <c r="F240" i="20"/>
  <c r="F16" i="22" s="1"/>
  <c r="F239" i="20"/>
  <c r="F15" i="22" s="1"/>
  <c r="F241" i="20"/>
  <c r="G233" i="20"/>
  <c r="G192" i="20"/>
  <c r="H35" i="20"/>
  <c r="H38" i="20" s="1"/>
  <c r="H139" i="20"/>
  <c r="E19" i="20"/>
  <c r="E18" i="20" s="1"/>
  <c r="G11" i="24" l="1"/>
  <c r="G23" i="25"/>
  <c r="E10" i="24"/>
  <c r="E22" i="25"/>
  <c r="H11" i="24"/>
  <c r="H23" i="25"/>
  <c r="D41" i="24"/>
  <c r="B35" i="28" s="1"/>
  <c r="D29" i="25"/>
  <c r="D27" i="28"/>
  <c r="D39" i="28" s="1"/>
  <c r="F142" i="20"/>
  <c r="F6" i="24" s="1"/>
  <c r="F8" i="24" s="1"/>
  <c r="F164" i="20"/>
  <c r="E44" i="20"/>
  <c r="C39" i="28"/>
  <c r="E10" i="22"/>
  <c r="E143" i="20"/>
  <c r="E193" i="20" s="1"/>
  <c r="E194" i="20" s="1"/>
  <c r="G11" i="22"/>
  <c r="F41" i="20"/>
  <c r="G5" i="25" s="1"/>
  <c r="E26" i="28"/>
  <c r="G140" i="20"/>
  <c r="G166" i="20"/>
  <c r="F141" i="20"/>
  <c r="F150" i="20" s="1"/>
  <c r="F152" i="20" s="1"/>
  <c r="F234" i="20"/>
  <c r="E173" i="20"/>
  <c r="E174" i="20" s="1"/>
  <c r="E165" i="20"/>
  <c r="E25" i="25" s="1"/>
  <c r="C30" i="28"/>
  <c r="E153" i="20"/>
  <c r="H151" i="20"/>
  <c r="H167" i="20"/>
  <c r="G42" i="20"/>
  <c r="F28" i="28" s="1"/>
  <c r="F29" i="28" s="1"/>
  <c r="F24" i="28"/>
  <c r="G40" i="20"/>
  <c r="G41" i="20" s="1"/>
  <c r="H5" i="25" s="1"/>
  <c r="H11" i="22"/>
  <c r="D20" i="24"/>
  <c r="B44" i="28"/>
  <c r="G22" i="28"/>
  <c r="H39" i="20"/>
  <c r="G20" i="28"/>
  <c r="G21" i="28"/>
  <c r="G215" i="20"/>
  <c r="G198" i="20"/>
  <c r="G199" i="20" s="1"/>
  <c r="H56" i="20"/>
  <c r="I3" i="25"/>
  <c r="H149" i="20"/>
  <c r="H156" i="20" s="1"/>
  <c r="H163" i="20" s="1"/>
  <c r="H176" i="20" s="1"/>
  <c r="H168" i="20"/>
  <c r="F18" i="22"/>
  <c r="F19" i="22"/>
  <c r="G241" i="20"/>
  <c r="G238" i="20"/>
  <c r="G14" i="22" s="1"/>
  <c r="G242" i="20"/>
  <c r="G239" i="20"/>
  <c r="G15" i="22" s="1"/>
  <c r="G240" i="20"/>
  <c r="G16" i="22" s="1"/>
  <c r="H233" i="20"/>
  <c r="H192" i="20"/>
  <c r="I35" i="20"/>
  <c r="I38" i="20" s="1"/>
  <c r="I139" i="20"/>
  <c r="F19" i="20"/>
  <c r="F18" i="20" s="1"/>
  <c r="F10" i="24" l="1"/>
  <c r="F22" i="25"/>
  <c r="E19" i="24"/>
  <c r="C43" i="28" s="1"/>
  <c r="E28" i="25"/>
  <c r="E169" i="20"/>
  <c r="E17" i="24"/>
  <c r="E18" i="24"/>
  <c r="D30" i="28"/>
  <c r="F153" i="20"/>
  <c r="G142" i="20"/>
  <c r="G6" i="24" s="1"/>
  <c r="G8" i="24" s="1"/>
  <c r="E27" i="28"/>
  <c r="E39" i="28" s="1"/>
  <c r="G164" i="20"/>
  <c r="E171" i="20"/>
  <c r="E27" i="25" s="1"/>
  <c r="F173" i="20"/>
  <c r="F174" i="20" s="1"/>
  <c r="F165" i="20"/>
  <c r="F25" i="25" s="1"/>
  <c r="G141" i="20"/>
  <c r="G150" i="20" s="1"/>
  <c r="G152" i="20" s="1"/>
  <c r="G234" i="20"/>
  <c r="F143" i="20"/>
  <c r="F193" i="20" s="1"/>
  <c r="F194" i="20" s="1"/>
  <c r="F10" i="22"/>
  <c r="F44" i="20"/>
  <c r="G43" i="20"/>
  <c r="H166" i="20"/>
  <c r="F26" i="28"/>
  <c r="H140" i="20"/>
  <c r="H234" i="20" s="1"/>
  <c r="H164" i="20"/>
  <c r="G44" i="20"/>
  <c r="F27" i="28"/>
  <c r="H142" i="20"/>
  <c r="H6" i="24" s="1"/>
  <c r="H8" i="24" s="1"/>
  <c r="H22" i="28"/>
  <c r="H21" i="28" s="1"/>
  <c r="I39" i="20"/>
  <c r="G25" i="28"/>
  <c r="H40" i="20"/>
  <c r="H41" i="20" s="1"/>
  <c r="I5" i="25" s="1"/>
  <c r="G24" i="28"/>
  <c r="I167" i="20"/>
  <c r="I151" i="20"/>
  <c r="I235" i="20"/>
  <c r="H42" i="20"/>
  <c r="G28" i="28" s="1"/>
  <c r="G29" i="28" s="1"/>
  <c r="I42" i="20"/>
  <c r="H28" i="28" s="1"/>
  <c r="H29" i="28" s="1"/>
  <c r="H215" i="20"/>
  <c r="H198" i="20"/>
  <c r="H199" i="20" s="1"/>
  <c r="I56" i="20"/>
  <c r="J3" i="25"/>
  <c r="I149" i="20"/>
  <c r="I156" i="20" s="1"/>
  <c r="I163" i="20" s="1"/>
  <c r="I176" i="20" s="1"/>
  <c r="I168" i="20"/>
  <c r="G18" i="22"/>
  <c r="G19" i="22"/>
  <c r="H240" i="20"/>
  <c r="H16" i="22" s="1"/>
  <c r="H239" i="20"/>
  <c r="H15" i="22" s="1"/>
  <c r="H241" i="20"/>
  <c r="H242" i="20"/>
  <c r="H238" i="20"/>
  <c r="H14" i="22" s="1"/>
  <c r="I233" i="20"/>
  <c r="I192" i="20"/>
  <c r="J35" i="20"/>
  <c r="J38" i="20" s="1"/>
  <c r="J139" i="20"/>
  <c r="G19" i="20"/>
  <c r="G18" i="20" s="1"/>
  <c r="H10" i="24" l="1"/>
  <c r="H22" i="25"/>
  <c r="I11" i="24"/>
  <c r="I23" i="25"/>
  <c r="F19" i="24"/>
  <c r="F28" i="25"/>
  <c r="G10" i="24"/>
  <c r="G22" i="25"/>
  <c r="E20" i="24"/>
  <c r="F169" i="20"/>
  <c r="F17" i="24"/>
  <c r="F18" i="24"/>
  <c r="H20" i="28"/>
  <c r="H141" i="20"/>
  <c r="H150" i="20" s="1"/>
  <c r="H152" i="20" s="1"/>
  <c r="H153" i="20" s="1"/>
  <c r="F39" i="28"/>
  <c r="E218" i="20"/>
  <c r="E29" i="25" s="1"/>
  <c r="G46" i="20"/>
  <c r="G47" i="20" s="1"/>
  <c r="E216" i="20"/>
  <c r="E51" i="24" s="1"/>
  <c r="C42" i="28"/>
  <c r="D43" i="28"/>
  <c r="F171" i="20"/>
  <c r="F27" i="25" s="1"/>
  <c r="G143" i="20"/>
  <c r="G193" i="20" s="1"/>
  <c r="G194" i="20" s="1"/>
  <c r="G10" i="22"/>
  <c r="G165" i="20"/>
  <c r="G25" i="25" s="1"/>
  <c r="G173" i="20"/>
  <c r="G174" i="20" s="1"/>
  <c r="G153" i="20"/>
  <c r="E30" i="28"/>
  <c r="H143" i="20"/>
  <c r="H193" i="20" s="1"/>
  <c r="H194" i="20" s="1"/>
  <c r="H165" i="20"/>
  <c r="H25" i="25" s="1"/>
  <c r="H173" i="20"/>
  <c r="H174" i="20" s="1"/>
  <c r="H10" i="22"/>
  <c r="G27" i="28"/>
  <c r="I142" i="20"/>
  <c r="I6" i="24" s="1"/>
  <c r="I8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J5" i="25" s="1"/>
  <c r="H24" i="28"/>
  <c r="J167" i="20"/>
  <c r="J151" i="20"/>
  <c r="J235" i="20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H18" i="22"/>
  <c r="I239" i="20"/>
  <c r="I15" i="22" s="1"/>
  <c r="I240" i="20"/>
  <c r="I16" i="22" s="1"/>
  <c r="I241" i="20"/>
  <c r="I242" i="20"/>
  <c r="I238" i="20"/>
  <c r="I14" i="22" s="1"/>
  <c r="J233" i="20"/>
  <c r="J192" i="20"/>
  <c r="K35" i="20"/>
  <c r="K38" i="20" s="1"/>
  <c r="K139" i="20"/>
  <c r="H19" i="20"/>
  <c r="H18" i="20" s="1"/>
  <c r="H19" i="24" l="1"/>
  <c r="H28" i="25"/>
  <c r="J11" i="24"/>
  <c r="J23" i="25"/>
  <c r="G19" i="24"/>
  <c r="G28" i="25"/>
  <c r="F20" i="24"/>
  <c r="H169" i="20"/>
  <c r="H18" i="24"/>
  <c r="H17" i="24"/>
  <c r="E41" i="24"/>
  <c r="C44" i="28" s="1"/>
  <c r="G169" i="20"/>
  <c r="G17" i="24"/>
  <c r="G18" i="24"/>
  <c r="I21" i="28"/>
  <c r="F30" i="28"/>
  <c r="F218" i="20"/>
  <c r="F29" i="25" s="1"/>
  <c r="G171" i="20"/>
  <c r="G27" i="25" s="1"/>
  <c r="E43" i="28"/>
  <c r="F216" i="20"/>
  <c r="F51" i="24" s="1"/>
  <c r="H171" i="20"/>
  <c r="H27" i="25" s="1"/>
  <c r="F43" i="28"/>
  <c r="H46" i="20"/>
  <c r="H47" i="20" s="1"/>
  <c r="I173" i="20"/>
  <c r="I174" i="20" s="1"/>
  <c r="I165" i="20"/>
  <c r="I25" i="25" s="1"/>
  <c r="I143" i="20"/>
  <c r="I193" i="20" s="1"/>
  <c r="I194" i="20" s="1"/>
  <c r="H27" i="28"/>
  <c r="H39" i="28" s="1"/>
  <c r="J164" i="20"/>
  <c r="J142" i="20"/>
  <c r="J6" i="24" s="1"/>
  <c r="J8" i="24" s="1"/>
  <c r="I44" i="20"/>
  <c r="G39" i="28"/>
  <c r="J22" i="28"/>
  <c r="J20" i="28" s="1"/>
  <c r="K39" i="20"/>
  <c r="I141" i="20"/>
  <c r="I234" i="20"/>
  <c r="I24" i="28"/>
  <c r="K167" i="20"/>
  <c r="K151" i="20"/>
  <c r="K235" i="20"/>
  <c r="J42" i="20"/>
  <c r="I28" i="28" s="1"/>
  <c r="I29" i="28" s="1"/>
  <c r="K42" i="20"/>
  <c r="J28" i="28" s="1"/>
  <c r="J29" i="28" s="1"/>
  <c r="I25" i="28"/>
  <c r="J40" i="20"/>
  <c r="J41" i="20" s="1"/>
  <c r="K5" i="25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I19" i="22"/>
  <c r="I18" i="22"/>
  <c r="J239" i="20"/>
  <c r="J15" i="22" s="1"/>
  <c r="J241" i="20"/>
  <c r="J242" i="20"/>
  <c r="J240" i="20"/>
  <c r="J16" i="22" s="1"/>
  <c r="J238" i="20"/>
  <c r="J14" i="22" s="1"/>
  <c r="K233" i="20"/>
  <c r="K192" i="20"/>
  <c r="L35" i="20"/>
  <c r="L38" i="20" s="1"/>
  <c r="L139" i="20"/>
  <c r="I19" i="20"/>
  <c r="I18" i="20" s="1"/>
  <c r="K11" i="24" l="1"/>
  <c r="K23" i="25"/>
  <c r="I10" i="24"/>
  <c r="I22" i="25"/>
  <c r="I19" i="24"/>
  <c r="I28" i="25"/>
  <c r="F41" i="24"/>
  <c r="D44" i="28" s="1"/>
  <c r="G20" i="24"/>
  <c r="H20" i="24"/>
  <c r="I169" i="20"/>
  <c r="I17" i="24"/>
  <c r="I18" i="24"/>
  <c r="C35" i="28"/>
  <c r="G216" i="20"/>
  <c r="G51" i="24" s="1"/>
  <c r="F42" i="28"/>
  <c r="E42" i="28"/>
  <c r="G218" i="20"/>
  <c r="D42" i="28"/>
  <c r="H216" i="20"/>
  <c r="H51" i="24" s="1"/>
  <c r="H218" i="20"/>
  <c r="J173" i="20"/>
  <c r="J174" i="20" s="1"/>
  <c r="J165" i="20"/>
  <c r="J25" i="25" s="1"/>
  <c r="G43" i="28"/>
  <c r="I46" i="20"/>
  <c r="I47" i="20" s="1"/>
  <c r="I171" i="20"/>
  <c r="I27" i="25" s="1"/>
  <c r="J143" i="20"/>
  <c r="J193" i="20" s="1"/>
  <c r="J194" i="20" s="1"/>
  <c r="J43" i="20"/>
  <c r="K22" i="28"/>
  <c r="K21" i="28" s="1"/>
  <c r="L39" i="20"/>
  <c r="J21" i="28"/>
  <c r="J141" i="20"/>
  <c r="J150" i="20" s="1"/>
  <c r="J152" i="20" s="1"/>
  <c r="J234" i="20"/>
  <c r="I10" i="22"/>
  <c r="K166" i="20"/>
  <c r="I26" i="28"/>
  <c r="K140" i="20"/>
  <c r="K11" i="22"/>
  <c r="J24" i="28"/>
  <c r="L167" i="20"/>
  <c r="L151" i="20"/>
  <c r="L235" i="20"/>
  <c r="I150" i="20"/>
  <c r="I152" i="20" s="1"/>
  <c r="J25" i="28"/>
  <c r="K40" i="20"/>
  <c r="K41" i="20" s="1"/>
  <c r="L5" i="25" s="1"/>
  <c r="K215" i="20"/>
  <c r="K198" i="20"/>
  <c r="K199" i="20" s="1"/>
  <c r="L56" i="20"/>
  <c r="M3" i="25"/>
  <c r="L149" i="20"/>
  <c r="L156" i="20" s="1"/>
  <c r="L163" i="20" s="1"/>
  <c r="L176" i="20" s="1"/>
  <c r="L168" i="20"/>
  <c r="J18" i="22"/>
  <c r="J19" i="22"/>
  <c r="K242" i="20"/>
  <c r="K238" i="20"/>
  <c r="K14" i="22" s="1"/>
  <c r="K239" i="20"/>
  <c r="K15" i="22" s="1"/>
  <c r="K240" i="20"/>
  <c r="K16" i="22" s="1"/>
  <c r="K241" i="20"/>
  <c r="L233" i="20"/>
  <c r="L192" i="20"/>
  <c r="M35" i="20"/>
  <c r="M38" i="20" s="1"/>
  <c r="M139" i="20"/>
  <c r="J19" i="20"/>
  <c r="J18" i="20" s="1"/>
  <c r="L11" i="24" l="1"/>
  <c r="L23" i="25"/>
  <c r="G41" i="24"/>
  <c r="G29" i="25"/>
  <c r="J10" i="24"/>
  <c r="J22" i="25"/>
  <c r="H41" i="24"/>
  <c r="H29" i="25"/>
  <c r="J19" i="24"/>
  <c r="J28" i="25"/>
  <c r="I20" i="24"/>
  <c r="J169" i="20"/>
  <c r="J17" i="24"/>
  <c r="J18" i="24"/>
  <c r="D35" i="28"/>
  <c r="E44" i="28"/>
  <c r="K20" i="28"/>
  <c r="G42" i="28"/>
  <c r="I216" i="20"/>
  <c r="I51" i="24" s="1"/>
  <c r="I218" i="20"/>
  <c r="H43" i="28"/>
  <c r="J171" i="20"/>
  <c r="J27" i="25" s="1"/>
  <c r="J27" i="28"/>
  <c r="L142" i="20"/>
  <c r="L6" i="24" s="1"/>
  <c r="L8" i="24" s="1"/>
  <c r="L164" i="20"/>
  <c r="I27" i="28"/>
  <c r="K142" i="20"/>
  <c r="K6" i="24" s="1"/>
  <c r="K8" i="24" s="1"/>
  <c r="K164" i="20"/>
  <c r="K44" i="20"/>
  <c r="J44" i="20"/>
  <c r="J46" i="20" s="1"/>
  <c r="J47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4" i="28"/>
  <c r="M167" i="20"/>
  <c r="M151" i="20"/>
  <c r="M235" i="20"/>
  <c r="M42" i="20"/>
  <c r="L28" i="28" s="1"/>
  <c r="L29" i="28" s="1"/>
  <c r="L42" i="20"/>
  <c r="K28" i="28" s="1"/>
  <c r="K29" i="28" s="1"/>
  <c r="H30" i="28"/>
  <c r="J153" i="20"/>
  <c r="K25" i="28"/>
  <c r="L40" i="20"/>
  <c r="L41" i="20" s="1"/>
  <c r="M5" i="25" s="1"/>
  <c r="M56" i="20"/>
  <c r="N3" i="25"/>
  <c r="L215" i="20"/>
  <c r="L198" i="20"/>
  <c r="L199" i="20" s="1"/>
  <c r="M149" i="20"/>
  <c r="M156" i="20" s="1"/>
  <c r="M163" i="20" s="1"/>
  <c r="M176" i="20" s="1"/>
  <c r="M168" i="20"/>
  <c r="K18" i="22"/>
  <c r="K19" i="22"/>
  <c r="L241" i="20"/>
  <c r="L242" i="20"/>
  <c r="L240" i="20"/>
  <c r="L16" i="22" s="1"/>
  <c r="L238" i="20"/>
  <c r="L14" i="22" s="1"/>
  <c r="L239" i="20"/>
  <c r="L15" i="22" s="1"/>
  <c r="M233" i="20"/>
  <c r="M192" i="20"/>
  <c r="N35" i="20"/>
  <c r="N38" i="20" s="1"/>
  <c r="N139" i="20"/>
  <c r="K19" i="20"/>
  <c r="K18" i="20" s="1"/>
  <c r="K10" i="24" l="1"/>
  <c r="K22" i="25"/>
  <c r="M11" i="24"/>
  <c r="M23" i="25"/>
  <c r="I41" i="24"/>
  <c r="I29" i="25"/>
  <c r="J20" i="24"/>
  <c r="E35" i="28"/>
  <c r="F44" i="28"/>
  <c r="F35" i="28"/>
  <c r="H42" i="28"/>
  <c r="K46" i="20"/>
  <c r="K47" i="20" s="1"/>
  <c r="L44" i="20"/>
  <c r="J216" i="20"/>
  <c r="J51" i="24" s="1"/>
  <c r="J218" i="20"/>
  <c r="K143" i="20"/>
  <c r="K193" i="20" s="1"/>
  <c r="K194" i="20" s="1"/>
  <c r="L173" i="20"/>
  <c r="L174" i="20" s="1"/>
  <c r="L165" i="20"/>
  <c r="L25" i="25" s="1"/>
  <c r="L143" i="20"/>
  <c r="L193" i="20" s="1"/>
  <c r="L194" i="20" s="1"/>
  <c r="J39" i="28"/>
  <c r="I39" i="28"/>
  <c r="L43" i="20"/>
  <c r="K165" i="20"/>
  <c r="K25" i="25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N5" i="25" s="1"/>
  <c r="L141" i="20"/>
  <c r="L150" i="20" s="1"/>
  <c r="L152" i="20" s="1"/>
  <c r="L234" i="20"/>
  <c r="M166" i="20"/>
  <c r="K26" i="28"/>
  <c r="M140" i="20"/>
  <c r="L24" i="28"/>
  <c r="N167" i="20"/>
  <c r="N151" i="20"/>
  <c r="N235" i="20"/>
  <c r="N56" i="20"/>
  <c r="O3" i="25"/>
  <c r="M215" i="20"/>
  <c r="M198" i="20"/>
  <c r="M199" i="20" s="1"/>
  <c r="N149" i="20"/>
  <c r="N156" i="20" s="1"/>
  <c r="N163" i="20" s="1"/>
  <c r="N176" i="20" s="1"/>
  <c r="N168" i="20"/>
  <c r="L19" i="22"/>
  <c r="L18" i="22"/>
  <c r="M239" i="20"/>
  <c r="M15" i="22" s="1"/>
  <c r="M240" i="20"/>
  <c r="M16" i="22" s="1"/>
  <c r="M241" i="20"/>
  <c r="M242" i="20"/>
  <c r="M238" i="20"/>
  <c r="M14" i="22" s="1"/>
  <c r="N233" i="20"/>
  <c r="N192" i="20"/>
  <c r="O35" i="20"/>
  <c r="O38" i="20" s="1"/>
  <c r="O139" i="20"/>
  <c r="N11" i="24" l="1"/>
  <c r="N23" i="25"/>
  <c r="L10" i="24"/>
  <c r="L22" i="25"/>
  <c r="K19" i="24"/>
  <c r="K28" i="25"/>
  <c r="L19" i="24"/>
  <c r="L28" i="25"/>
  <c r="J41" i="24"/>
  <c r="J29" i="25"/>
  <c r="L169" i="20"/>
  <c r="L17" i="24"/>
  <c r="L18" i="24"/>
  <c r="K169" i="20"/>
  <c r="K17" i="24"/>
  <c r="K18" i="24"/>
  <c r="M20" i="28"/>
  <c r="L46" i="20"/>
  <c r="L47" i="20" s="1"/>
  <c r="M44" i="20"/>
  <c r="G44" i="28"/>
  <c r="G35" i="28"/>
  <c r="K171" i="20"/>
  <c r="K27" i="25" s="1"/>
  <c r="L171" i="20"/>
  <c r="L27" i="25" s="1"/>
  <c r="K27" i="28"/>
  <c r="M164" i="20"/>
  <c r="M142" i="20"/>
  <c r="M6" i="24" s="1"/>
  <c r="M8" i="24" s="1"/>
  <c r="M43" i="20"/>
  <c r="J43" i="28"/>
  <c r="I43" i="28"/>
  <c r="N11" i="22"/>
  <c r="L10" i="22"/>
  <c r="M25" i="28"/>
  <c r="N40" i="20"/>
  <c r="N41" i="20" s="1"/>
  <c r="O5" i="25" s="1"/>
  <c r="N22" i="28"/>
  <c r="N21" i="28" s="1"/>
  <c r="O39" i="20"/>
  <c r="N166" i="20"/>
  <c r="N140" i="20"/>
  <c r="L26" i="28"/>
  <c r="M141" i="20"/>
  <c r="M234" i="20"/>
  <c r="L153" i="20"/>
  <c r="J30" i="28"/>
  <c r="K153" i="20"/>
  <c r="I30" i="28"/>
  <c r="M24" i="28"/>
  <c r="O167" i="20"/>
  <c r="O151" i="20"/>
  <c r="O235" i="20"/>
  <c r="O42" i="20"/>
  <c r="N28" i="28" s="1"/>
  <c r="N29" i="28" s="1"/>
  <c r="N42" i="20"/>
  <c r="M28" i="28" s="1"/>
  <c r="M29" i="28" s="1"/>
  <c r="N20" i="28"/>
  <c r="O56" i="20"/>
  <c r="P3" i="25"/>
  <c r="N215" i="20"/>
  <c r="N198" i="20"/>
  <c r="N199" i="20" s="1"/>
  <c r="O149" i="20"/>
  <c r="O156" i="20" s="1"/>
  <c r="O163" i="20" s="1"/>
  <c r="O176" i="20" s="1"/>
  <c r="O168" i="20"/>
  <c r="M18" i="22"/>
  <c r="M19" i="22"/>
  <c r="N240" i="20"/>
  <c r="N16" i="22" s="1"/>
  <c r="N241" i="20"/>
  <c r="N242" i="20"/>
  <c r="N238" i="20"/>
  <c r="N14" i="22" s="1"/>
  <c r="N239" i="20"/>
  <c r="N15" i="22" s="1"/>
  <c r="O233" i="20"/>
  <c r="O192" i="20"/>
  <c r="P35" i="20"/>
  <c r="P38" i="20" s="1"/>
  <c r="P139" i="20"/>
  <c r="O11" i="24" l="1"/>
  <c r="O23" i="25"/>
  <c r="M10" i="24"/>
  <c r="M22" i="25"/>
  <c r="K20" i="24"/>
  <c r="L20" i="24"/>
  <c r="J42" i="28"/>
  <c r="N44" i="20"/>
  <c r="M46" i="20"/>
  <c r="M47" i="20" s="1"/>
  <c r="H44" i="28"/>
  <c r="H35" i="28"/>
  <c r="K39" i="28"/>
  <c r="M173" i="20"/>
  <c r="M174" i="20" s="1"/>
  <c r="M165" i="20"/>
  <c r="M25" i="25" s="1"/>
  <c r="L216" i="20"/>
  <c r="L51" i="24" s="1"/>
  <c r="L218" i="20"/>
  <c r="K218" i="20"/>
  <c r="L27" i="28"/>
  <c r="N164" i="20"/>
  <c r="N142" i="20"/>
  <c r="N6" i="24" s="1"/>
  <c r="N8" i="24" s="1"/>
  <c r="I42" i="28"/>
  <c r="M143" i="20"/>
  <c r="M193" i="20" s="1"/>
  <c r="M194" i="20" s="1"/>
  <c r="K216" i="20"/>
  <c r="K51" i="24" s="1"/>
  <c r="M150" i="20"/>
  <c r="M152" i="20" s="1"/>
  <c r="N25" i="28"/>
  <c r="O40" i="20"/>
  <c r="O41" i="20" s="1"/>
  <c r="P5" i="25" s="1"/>
  <c r="O22" i="28"/>
  <c r="O20" i="28" s="1"/>
  <c r="P39" i="20"/>
  <c r="N141" i="20"/>
  <c r="N150" i="20" s="1"/>
  <c r="N152" i="20" s="1"/>
  <c r="N234" i="20"/>
  <c r="M10" i="22"/>
  <c r="O166" i="20"/>
  <c r="O140" i="20"/>
  <c r="M26" i="28"/>
  <c r="N43" i="20"/>
  <c r="O11" i="22"/>
  <c r="N24" i="28"/>
  <c r="P167" i="20"/>
  <c r="P151" i="20"/>
  <c r="P235" i="20"/>
  <c r="O215" i="20"/>
  <c r="O198" i="20"/>
  <c r="O199" i="20" s="1"/>
  <c r="P56" i="20"/>
  <c r="Q3" i="25"/>
  <c r="P149" i="20"/>
  <c r="P156" i="20" s="1"/>
  <c r="P163" i="20" s="1"/>
  <c r="P176" i="20" s="1"/>
  <c r="P168" i="20"/>
  <c r="N18" i="22"/>
  <c r="O239" i="20"/>
  <c r="O15" i="22" s="1"/>
  <c r="O240" i="20"/>
  <c r="O16" i="22" s="1"/>
  <c r="O238" i="20"/>
  <c r="O14" i="22" s="1"/>
  <c r="O241" i="20"/>
  <c r="O242" i="20"/>
  <c r="N19" i="22"/>
  <c r="P233" i="20"/>
  <c r="P192" i="20"/>
  <c r="Q35" i="20"/>
  <c r="Q38" i="20" s="1"/>
  <c r="Q139" i="20"/>
  <c r="P11" i="24" l="1"/>
  <c r="P23" i="25"/>
  <c r="L41" i="24"/>
  <c r="L29" i="25"/>
  <c r="N10" i="24"/>
  <c r="N22" i="25"/>
  <c r="M19" i="24"/>
  <c r="K43" i="28" s="1"/>
  <c r="M28" i="25"/>
  <c r="K41" i="24"/>
  <c r="K29" i="25"/>
  <c r="M169" i="20"/>
  <c r="M17" i="24"/>
  <c r="M18" i="24"/>
  <c r="O21" i="28"/>
  <c r="O44" i="20"/>
  <c r="O142" i="20"/>
  <c r="O6" i="24" s="1"/>
  <c r="O8" i="24" s="1"/>
  <c r="N46" i="20"/>
  <c r="N47" i="20" s="1"/>
  <c r="M27" i="28"/>
  <c r="M39" i="28" s="1"/>
  <c r="O164" i="20"/>
  <c r="O173" i="20" s="1"/>
  <c r="O174" i="20" s="1"/>
  <c r="L39" i="28"/>
  <c r="N27" i="28"/>
  <c r="N143" i="20"/>
  <c r="N193" i="20" s="1"/>
  <c r="N194" i="20" s="1"/>
  <c r="I44" i="28"/>
  <c r="M171" i="20"/>
  <c r="M27" i="25" s="1"/>
  <c r="N173" i="20"/>
  <c r="N174" i="20" s="1"/>
  <c r="N165" i="20"/>
  <c r="N25" i="25" s="1"/>
  <c r="P22" i="28"/>
  <c r="P21" i="28" s="1"/>
  <c r="Q39" i="20"/>
  <c r="O25" i="28"/>
  <c r="P40" i="20"/>
  <c r="P41" i="20" s="1"/>
  <c r="Q5" i="25" s="1"/>
  <c r="P11" i="22"/>
  <c r="O141" i="20"/>
  <c r="O234" i="20"/>
  <c r="N10" i="22"/>
  <c r="M153" i="20"/>
  <c r="K30" i="28"/>
  <c r="L30" i="28"/>
  <c r="N153" i="20"/>
  <c r="P166" i="20"/>
  <c r="P140" i="20"/>
  <c r="N26" i="28"/>
  <c r="O43" i="20"/>
  <c r="O24" i="28"/>
  <c r="Q167" i="20"/>
  <c r="Q151" i="20"/>
  <c r="Q235" i="20"/>
  <c r="Q42" i="20"/>
  <c r="P28" i="28" s="1"/>
  <c r="P29" i="28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O19" i="22"/>
  <c r="O18" i="22"/>
  <c r="P242" i="20"/>
  <c r="P238" i="20"/>
  <c r="P14" i="22" s="1"/>
  <c r="P239" i="20"/>
  <c r="P15" i="22" s="1"/>
  <c r="P241" i="20"/>
  <c r="P240" i="20"/>
  <c r="P16" i="22" s="1"/>
  <c r="Q233" i="20"/>
  <c r="Q192" i="20"/>
  <c r="R35" i="20"/>
  <c r="R38" i="20" s="1"/>
  <c r="R139" i="20"/>
  <c r="Q11" i="24" l="1"/>
  <c r="Q23" i="25"/>
  <c r="O10" i="24"/>
  <c r="O22" i="25"/>
  <c r="N19" i="24"/>
  <c r="N28" i="25"/>
  <c r="N169" i="20"/>
  <c r="N17" i="24"/>
  <c r="N18" i="24"/>
  <c r="M20" i="24"/>
  <c r="O143" i="20"/>
  <c r="O193" i="20" s="1"/>
  <c r="O194" i="20" s="1"/>
  <c r="O28" i="25" s="1"/>
  <c r="O165" i="20"/>
  <c r="O25" i="25" s="1"/>
  <c r="N39" i="28"/>
  <c r="M216" i="20"/>
  <c r="M51" i="24" s="1"/>
  <c r="O46" i="20"/>
  <c r="O47" i="20" s="1"/>
  <c r="P142" i="20"/>
  <c r="P6" i="24" s="1"/>
  <c r="P8" i="24" s="1"/>
  <c r="P164" i="20"/>
  <c r="P173" i="20" s="1"/>
  <c r="P174" i="20" s="1"/>
  <c r="M218" i="20"/>
  <c r="M29" i="25" s="1"/>
  <c r="I35" i="28"/>
  <c r="N171" i="20"/>
  <c r="N27" i="25" s="1"/>
  <c r="K42" i="28"/>
  <c r="L43" i="28"/>
  <c r="J44" i="28"/>
  <c r="J35" i="28"/>
  <c r="P141" i="20"/>
  <c r="P150" i="20" s="1"/>
  <c r="P152" i="20" s="1"/>
  <c r="P234" i="20"/>
  <c r="Q166" i="20"/>
  <c r="Q140" i="20"/>
  <c r="O26" i="28"/>
  <c r="P43" i="20"/>
  <c r="P20" i="28"/>
  <c r="O150" i="20"/>
  <c r="O152" i="20" s="1"/>
  <c r="P25" i="28"/>
  <c r="Q40" i="20"/>
  <c r="Q41" i="20" s="1"/>
  <c r="R5" i="25" s="1"/>
  <c r="Q22" i="28"/>
  <c r="Q20" i="28" s="1"/>
  <c r="R39" i="20"/>
  <c r="Q11" i="22"/>
  <c r="P24" i="28"/>
  <c r="R167" i="20"/>
  <c r="R235" i="20"/>
  <c r="R151" i="20"/>
  <c r="O10" i="22"/>
  <c r="Q21" i="28"/>
  <c r="Q215" i="20"/>
  <c r="Q198" i="20"/>
  <c r="Q199" i="20" s="1"/>
  <c r="R56" i="20"/>
  <c r="S3" i="25"/>
  <c r="R149" i="20"/>
  <c r="R156" i="20" s="1"/>
  <c r="R163" i="20" s="1"/>
  <c r="R176" i="20" s="1"/>
  <c r="R168" i="20"/>
  <c r="P18" i="22"/>
  <c r="P19" i="22"/>
  <c r="Q239" i="20"/>
  <c r="Q15" i="22" s="1"/>
  <c r="Q238" i="20"/>
  <c r="Q14" i="22" s="1"/>
  <c r="Q242" i="20"/>
  <c r="Q240" i="20"/>
  <c r="Q16" i="22" s="1"/>
  <c r="Q241" i="20"/>
  <c r="R233" i="20"/>
  <c r="R192" i="20"/>
  <c r="S35" i="20"/>
  <c r="S38" i="20" s="1"/>
  <c r="S139" i="20"/>
  <c r="P10" i="24" l="1"/>
  <c r="P22" i="25"/>
  <c r="R11" i="24"/>
  <c r="R23" i="25"/>
  <c r="N20" i="24"/>
  <c r="O169" i="20"/>
  <c r="O17" i="24"/>
  <c r="O18" i="24"/>
  <c r="M41" i="24"/>
  <c r="K44" i="28" s="1"/>
  <c r="O19" i="24"/>
  <c r="M43" i="28" s="1"/>
  <c r="O171" i="20"/>
  <c r="P143" i="20"/>
  <c r="P193" i="20" s="1"/>
  <c r="P194" i="20" s="1"/>
  <c r="P28" i="25" s="1"/>
  <c r="P165" i="20"/>
  <c r="P25" i="25" s="1"/>
  <c r="N218" i="20"/>
  <c r="N216" i="20"/>
  <c r="N51" i="24" s="1"/>
  <c r="L42" i="28"/>
  <c r="R22" i="28"/>
  <c r="R21" i="28" s="1"/>
  <c r="S39" i="20"/>
  <c r="M30" i="28"/>
  <c r="O153" i="20"/>
  <c r="Q141" i="20"/>
  <c r="Q234" i="20"/>
  <c r="P26" i="28"/>
  <c r="R140" i="20"/>
  <c r="Q44" i="20"/>
  <c r="R166" i="20"/>
  <c r="Q43" i="20"/>
  <c r="Q25" i="28"/>
  <c r="R40" i="20"/>
  <c r="R41" i="20" s="1"/>
  <c r="S5" i="25" s="1"/>
  <c r="P10" i="22"/>
  <c r="R11" i="22"/>
  <c r="Q24" i="28"/>
  <c r="S235" i="20"/>
  <c r="S167" i="20"/>
  <c r="S151" i="20"/>
  <c r="R42" i="20"/>
  <c r="Q28" i="28" s="1"/>
  <c r="Q29" i="28" s="1"/>
  <c r="Q142" i="20"/>
  <c r="Q6" i="24" s="1"/>
  <c r="Q8" i="24" s="1"/>
  <c r="Q164" i="20"/>
  <c r="O27" i="28"/>
  <c r="P44" i="20"/>
  <c r="P46" i="20" s="1"/>
  <c r="P47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Q18" i="22"/>
  <c r="Q19" i="22"/>
  <c r="R242" i="20"/>
  <c r="R239" i="20"/>
  <c r="R15" i="22" s="1"/>
  <c r="R238" i="20"/>
  <c r="R14" i="22" s="1"/>
  <c r="R240" i="20"/>
  <c r="R16" i="22" s="1"/>
  <c r="R241" i="20"/>
  <c r="S233" i="20"/>
  <c r="S192" i="20"/>
  <c r="T35" i="20"/>
  <c r="T38" i="20" s="1"/>
  <c r="T139" i="20"/>
  <c r="Q10" i="24" l="1"/>
  <c r="Q22" i="25"/>
  <c r="N41" i="24"/>
  <c r="N29" i="25"/>
  <c r="S11" i="24"/>
  <c r="S23" i="25"/>
  <c r="O218" i="20"/>
  <c r="O27" i="25"/>
  <c r="K35" i="28"/>
  <c r="P17" i="24"/>
  <c r="P18" i="24"/>
  <c r="O20" i="24"/>
  <c r="P19" i="24"/>
  <c r="N43" i="28" s="1"/>
  <c r="M42" i="28"/>
  <c r="O216" i="20"/>
  <c r="O51" i="24" s="1"/>
  <c r="P169" i="20"/>
  <c r="R20" i="28"/>
  <c r="P171" i="20"/>
  <c r="L44" i="28"/>
  <c r="O39" i="28"/>
  <c r="S166" i="20"/>
  <c r="S140" i="20"/>
  <c r="Q26" i="28"/>
  <c r="R43" i="20"/>
  <c r="R164" i="20"/>
  <c r="P27" i="28"/>
  <c r="P39" i="28" s="1"/>
  <c r="R142" i="20"/>
  <c r="R6" i="24" s="1"/>
  <c r="R8" i="24" s="1"/>
  <c r="Q150" i="20"/>
  <c r="Q152" i="20" s="1"/>
  <c r="R24" i="28"/>
  <c r="T167" i="20"/>
  <c r="T235" i="20"/>
  <c r="T151" i="20"/>
  <c r="S42" i="20"/>
  <c r="R28" i="28" s="1"/>
  <c r="R29" i="28" s="1"/>
  <c r="Q143" i="20"/>
  <c r="S22" i="28"/>
  <c r="S20" i="28" s="1"/>
  <c r="T39" i="20"/>
  <c r="Q46" i="20"/>
  <c r="Q47" i="20" s="1"/>
  <c r="Q10" i="22"/>
  <c r="R25" i="28"/>
  <c r="S40" i="20"/>
  <c r="S41" i="20" s="1"/>
  <c r="T5" i="25" s="1"/>
  <c r="Q173" i="20"/>
  <c r="Q174" i="20" s="1"/>
  <c r="Q165" i="20"/>
  <c r="Q25" i="25" s="1"/>
  <c r="S11" i="22"/>
  <c r="R141" i="20"/>
  <c r="R150" i="20" s="1"/>
  <c r="R152" i="20" s="1"/>
  <c r="R234" i="20"/>
  <c r="S21" i="28"/>
  <c r="S215" i="20"/>
  <c r="S198" i="20"/>
  <c r="S199" i="20" s="1"/>
  <c r="T56" i="20"/>
  <c r="U3" i="25"/>
  <c r="T149" i="20"/>
  <c r="T156" i="20" s="1"/>
  <c r="T163" i="20" s="1"/>
  <c r="T176" i="20" s="1"/>
  <c r="T168" i="20"/>
  <c r="R19" i="22"/>
  <c r="R18" i="22"/>
  <c r="S241" i="20"/>
  <c r="S239" i="20"/>
  <c r="S15" i="22" s="1"/>
  <c r="S242" i="20"/>
  <c r="S238" i="20"/>
  <c r="S14" i="22" s="1"/>
  <c r="S240" i="20"/>
  <c r="S16" i="22" s="1"/>
  <c r="T233" i="20"/>
  <c r="T192" i="20"/>
  <c r="U35" i="20"/>
  <c r="U38" i="20" s="1"/>
  <c r="U139" i="20"/>
  <c r="P216" i="20" l="1"/>
  <c r="P51" i="24" s="1"/>
  <c r="P27" i="25"/>
  <c r="R10" i="24"/>
  <c r="R22" i="25"/>
  <c r="T11" i="24"/>
  <c r="T23" i="25"/>
  <c r="O41" i="24"/>
  <c r="M35" i="28" s="1"/>
  <c r="O29" i="25"/>
  <c r="N42" i="28"/>
  <c r="Q169" i="20"/>
  <c r="Q17" i="24"/>
  <c r="Q18" i="24"/>
  <c r="P20" i="24"/>
  <c r="P218" i="20"/>
  <c r="L35" i="28"/>
  <c r="M44" i="28"/>
  <c r="S24" i="28"/>
  <c r="U167" i="20"/>
  <c r="U235" i="20"/>
  <c r="U151" i="20"/>
  <c r="T42" i="20"/>
  <c r="S28" i="28" s="1"/>
  <c r="S29" i="28" s="1"/>
  <c r="R10" i="22"/>
  <c r="Q171" i="20"/>
  <c r="Q27" i="25" s="1"/>
  <c r="T166" i="20"/>
  <c r="R26" i="28"/>
  <c r="T140" i="20"/>
  <c r="S43" i="20"/>
  <c r="S25" i="28"/>
  <c r="T40" i="20"/>
  <c r="T41" i="20" s="1"/>
  <c r="U5" i="25" s="1"/>
  <c r="T11" i="22"/>
  <c r="Q153" i="20"/>
  <c r="O30" i="28"/>
  <c r="T22" i="28"/>
  <c r="U39" i="20"/>
  <c r="Q193" i="20"/>
  <c r="Q194" i="20" s="1"/>
  <c r="R143" i="20"/>
  <c r="R193" i="20" s="1"/>
  <c r="R194" i="20" s="1"/>
  <c r="Q27" i="28"/>
  <c r="S164" i="20"/>
  <c r="S142" i="20"/>
  <c r="S6" i="24" s="1"/>
  <c r="S8" i="24" s="1"/>
  <c r="R44" i="20"/>
  <c r="R46" i="20" s="1"/>
  <c r="R47" i="20" s="1"/>
  <c r="R153" i="20"/>
  <c r="P30" i="28"/>
  <c r="R165" i="20"/>
  <c r="R25" i="25" s="1"/>
  <c r="R173" i="20"/>
  <c r="R174" i="20" s="1"/>
  <c r="S141" i="20"/>
  <c r="S150" i="20" s="1"/>
  <c r="S152" i="20" s="1"/>
  <c r="S234" i="20"/>
  <c r="T20" i="28"/>
  <c r="T21" i="28"/>
  <c r="T215" i="20"/>
  <c r="T198" i="20"/>
  <c r="T199" i="20" s="1"/>
  <c r="U56" i="20"/>
  <c r="V3" i="25"/>
  <c r="U149" i="20"/>
  <c r="U156" i="20" s="1"/>
  <c r="U163" i="20" s="1"/>
  <c r="U176" i="20" s="1"/>
  <c r="U168" i="20"/>
  <c r="S19" i="22"/>
  <c r="S18" i="22"/>
  <c r="T240" i="20"/>
  <c r="T16" i="22" s="1"/>
  <c r="T241" i="20"/>
  <c r="T239" i="20"/>
  <c r="T15" i="22" s="1"/>
  <c r="T242" i="20"/>
  <c r="T238" i="20"/>
  <c r="T14" i="22" s="1"/>
  <c r="U233" i="20"/>
  <c r="U192" i="20"/>
  <c r="V35" i="20"/>
  <c r="V38" i="20" s="1"/>
  <c r="V139" i="20"/>
  <c r="U11" i="24" l="1"/>
  <c r="U23" i="25"/>
  <c r="Q19" i="24"/>
  <c r="Q20" i="24" s="1"/>
  <c r="Q28" i="25"/>
  <c r="S10" i="24"/>
  <c r="S22" i="25"/>
  <c r="P41" i="24"/>
  <c r="N44" i="28" s="1"/>
  <c r="P29" i="25"/>
  <c r="R19" i="24"/>
  <c r="P43" i="28" s="1"/>
  <c r="R28" i="25"/>
  <c r="R169" i="20"/>
  <c r="R17" i="24"/>
  <c r="R18" i="24"/>
  <c r="N35" i="28"/>
  <c r="S153" i="20"/>
  <c r="Q30" i="28"/>
  <c r="Q39" i="28"/>
  <c r="R171" i="20"/>
  <c r="R27" i="25" s="1"/>
  <c r="T24" i="28"/>
  <c r="V167" i="20"/>
  <c r="V235" i="20"/>
  <c r="V151" i="20"/>
  <c r="U42" i="20"/>
  <c r="T28" i="28" s="1"/>
  <c r="T29" i="28" s="1"/>
  <c r="T141" i="20"/>
  <c r="T150" i="20" s="1"/>
  <c r="T152" i="20" s="1"/>
  <c r="T234" i="20"/>
  <c r="Q216" i="20"/>
  <c r="Q51" i="24" s="1"/>
  <c r="U22" i="28"/>
  <c r="U21" i="28" s="1"/>
  <c r="V39" i="20"/>
  <c r="S10" i="22"/>
  <c r="S44" i="20"/>
  <c r="S46" i="20" s="1"/>
  <c r="S47" i="20" s="1"/>
  <c r="S165" i="20"/>
  <c r="S25" i="25" s="1"/>
  <c r="S173" i="20"/>
  <c r="S174" i="20" s="1"/>
  <c r="R27" i="28"/>
  <c r="T142" i="20"/>
  <c r="T6" i="24" s="1"/>
  <c r="T8" i="24" s="1"/>
  <c r="T164" i="20"/>
  <c r="S143" i="20"/>
  <c r="S193" i="20" s="1"/>
  <c r="S194" i="20" s="1"/>
  <c r="T25" i="28"/>
  <c r="U40" i="20"/>
  <c r="U41" i="20" s="1"/>
  <c r="V5" i="25" s="1"/>
  <c r="U166" i="20"/>
  <c r="U140" i="20"/>
  <c r="S26" i="28"/>
  <c r="T43" i="20"/>
  <c r="Q218" i="20"/>
  <c r="U11" i="22"/>
  <c r="U20" i="28"/>
  <c r="V56" i="20"/>
  <c r="W3" i="25"/>
  <c r="U215" i="20"/>
  <c r="U198" i="20"/>
  <c r="U199" i="20" s="1"/>
  <c r="V149" i="20"/>
  <c r="V156" i="20" s="1"/>
  <c r="V163" i="20" s="1"/>
  <c r="V176" i="20" s="1"/>
  <c r="V168" i="20"/>
  <c r="T18" i="22"/>
  <c r="T19" i="22"/>
  <c r="U239" i="20"/>
  <c r="U15" i="22" s="1"/>
  <c r="U238" i="20"/>
  <c r="U14" i="22" s="1"/>
  <c r="U240" i="20"/>
  <c r="U16" i="22" s="1"/>
  <c r="U241" i="20"/>
  <c r="U242" i="20"/>
  <c r="V233" i="20"/>
  <c r="V192" i="20"/>
  <c r="W35" i="20"/>
  <c r="W38" i="20" s="1"/>
  <c r="W139" i="20"/>
  <c r="Q41" i="24" l="1"/>
  <c r="Q29" i="25"/>
  <c r="S19" i="24"/>
  <c r="Q43" i="28" s="1"/>
  <c r="S28" i="25"/>
  <c r="O43" i="28"/>
  <c r="T10" i="24"/>
  <c r="T22" i="25"/>
  <c r="V11" i="24"/>
  <c r="V23" i="25"/>
  <c r="R20" i="24"/>
  <c r="S169" i="20"/>
  <c r="S17" i="24"/>
  <c r="S18" i="24"/>
  <c r="O44" i="28"/>
  <c r="U164" i="20"/>
  <c r="S27" i="28"/>
  <c r="S39" i="28" s="1"/>
  <c r="U142" i="20"/>
  <c r="U6" i="24" s="1"/>
  <c r="U8" i="24" s="1"/>
  <c r="T143" i="20"/>
  <c r="T193" i="20" s="1"/>
  <c r="T194" i="20" s="1"/>
  <c r="U25" i="28"/>
  <c r="V40" i="20"/>
  <c r="V41" i="20" s="1"/>
  <c r="W5" i="25" s="1"/>
  <c r="V22" i="28"/>
  <c r="V21" i="28" s="1"/>
  <c r="W39" i="20"/>
  <c r="T44" i="20"/>
  <c r="T46" i="20" s="1"/>
  <c r="T47" i="20" s="1"/>
  <c r="U24" i="28"/>
  <c r="W167" i="20"/>
  <c r="W235" i="20"/>
  <c r="W151" i="20"/>
  <c r="V42" i="20"/>
  <c r="U28" i="28" s="1"/>
  <c r="U29" i="28" s="1"/>
  <c r="T10" i="22"/>
  <c r="V11" i="22"/>
  <c r="V166" i="20"/>
  <c r="T26" i="28"/>
  <c r="V140" i="20"/>
  <c r="U43" i="20"/>
  <c r="S171" i="20"/>
  <c r="S27" i="25" s="1"/>
  <c r="T153" i="20"/>
  <c r="R30" i="28"/>
  <c r="R216" i="20"/>
  <c r="R51" i="24" s="1"/>
  <c r="R39" i="28"/>
  <c r="U141" i="20"/>
  <c r="U150" i="20" s="1"/>
  <c r="U152" i="20" s="1"/>
  <c r="U234" i="20"/>
  <c r="O42" i="28"/>
  <c r="T165" i="20"/>
  <c r="T25" i="25" s="1"/>
  <c r="T173" i="20"/>
  <c r="T174" i="20" s="1"/>
  <c r="R218" i="20"/>
  <c r="V215" i="20"/>
  <c r="V198" i="20"/>
  <c r="V199" i="20" s="1"/>
  <c r="W56" i="20"/>
  <c r="X3" i="25"/>
  <c r="W149" i="20"/>
  <c r="W156" i="20" s="1"/>
  <c r="W163" i="20" s="1"/>
  <c r="W176" i="20" s="1"/>
  <c r="W168" i="20"/>
  <c r="U18" i="22"/>
  <c r="V242" i="20"/>
  <c r="V239" i="20"/>
  <c r="V15" i="22" s="1"/>
  <c r="V238" i="20"/>
  <c r="V14" i="22" s="1"/>
  <c r="V240" i="20"/>
  <c r="V16" i="22" s="1"/>
  <c r="V241" i="20"/>
  <c r="U19" i="22"/>
  <c r="W233" i="20"/>
  <c r="W192" i="20"/>
  <c r="X35" i="20"/>
  <c r="X38" i="20" s="1"/>
  <c r="X139" i="20"/>
  <c r="W11" i="24" l="1"/>
  <c r="W23" i="25"/>
  <c r="R41" i="24"/>
  <c r="R29" i="25"/>
  <c r="U10" i="24"/>
  <c r="U22" i="25"/>
  <c r="T19" i="24"/>
  <c r="T28" i="25"/>
  <c r="S20" i="24"/>
  <c r="T169" i="20"/>
  <c r="T18" i="24"/>
  <c r="T17" i="24"/>
  <c r="V20" i="28"/>
  <c r="P42" i="28"/>
  <c r="U153" i="20"/>
  <c r="S30" i="28"/>
  <c r="V141" i="20"/>
  <c r="V150" i="20" s="1"/>
  <c r="V152" i="20" s="1"/>
  <c r="V234" i="20"/>
  <c r="W22" i="28"/>
  <c r="X39" i="20"/>
  <c r="S218" i="20"/>
  <c r="V164" i="20"/>
  <c r="T27" i="28"/>
  <c r="T39" i="28" s="1"/>
  <c r="V142" i="20"/>
  <c r="V6" i="24" s="1"/>
  <c r="V8" i="24" s="1"/>
  <c r="W11" i="22"/>
  <c r="U44" i="20"/>
  <c r="U46" i="20" s="1"/>
  <c r="U47" i="20" s="1"/>
  <c r="V25" i="28"/>
  <c r="W40" i="20"/>
  <c r="W41" i="20" s="1"/>
  <c r="X5" i="25" s="1"/>
  <c r="U165" i="20"/>
  <c r="U25" i="25" s="1"/>
  <c r="U173" i="20"/>
  <c r="U174" i="20" s="1"/>
  <c r="T171" i="20"/>
  <c r="T27" i="25" s="1"/>
  <c r="O35" i="28"/>
  <c r="S216" i="20"/>
  <c r="S51" i="24" s="1"/>
  <c r="V24" i="28"/>
  <c r="X167" i="20"/>
  <c r="X151" i="20"/>
  <c r="X235" i="20"/>
  <c r="W42" i="20"/>
  <c r="V28" i="28" s="1"/>
  <c r="V29" i="28" s="1"/>
  <c r="R43" i="28"/>
  <c r="U10" i="22"/>
  <c r="Q42" i="28"/>
  <c r="W166" i="20"/>
  <c r="U26" i="28"/>
  <c r="W140" i="20"/>
  <c r="V43" i="20"/>
  <c r="V44" i="20"/>
  <c r="U143" i="20"/>
  <c r="W20" i="28"/>
  <c r="W21" i="28"/>
  <c r="X56" i="20"/>
  <c r="Y3" i="25"/>
  <c r="W215" i="20"/>
  <c r="W198" i="20"/>
  <c r="W199" i="20" s="1"/>
  <c r="X149" i="20"/>
  <c r="X156" i="20" s="1"/>
  <c r="X163" i="20" s="1"/>
  <c r="X176" i="20" s="1"/>
  <c r="X168" i="20"/>
  <c r="V19" i="22"/>
  <c r="V18" i="22"/>
  <c r="W241" i="20"/>
  <c r="W242" i="20"/>
  <c r="W238" i="20"/>
  <c r="W14" i="22" s="1"/>
  <c r="W239" i="20"/>
  <c r="W15" i="22" s="1"/>
  <c r="W240" i="20"/>
  <c r="W16" i="22" s="1"/>
  <c r="X233" i="20"/>
  <c r="X192" i="20"/>
  <c r="Y35" i="20"/>
  <c r="Y38" i="20" s="1"/>
  <c r="Y139" i="20"/>
  <c r="V10" i="24" l="1"/>
  <c r="V22" i="25"/>
  <c r="X11" i="24"/>
  <c r="X23" i="25"/>
  <c r="S41" i="24"/>
  <c r="S29" i="25"/>
  <c r="U169" i="20"/>
  <c r="U17" i="24"/>
  <c r="U18" i="24"/>
  <c r="T20" i="24"/>
  <c r="V46" i="20"/>
  <c r="V47" i="20" s="1"/>
  <c r="T216" i="20"/>
  <c r="T51" i="24" s="1"/>
  <c r="U193" i="20"/>
  <c r="U194" i="20" s="1"/>
  <c r="P44" i="28"/>
  <c r="P35" i="28"/>
  <c r="U171" i="20"/>
  <c r="U27" i="25" s="1"/>
  <c r="Q44" i="28"/>
  <c r="W164" i="20"/>
  <c r="U27" i="28"/>
  <c r="W142" i="20"/>
  <c r="W6" i="24" s="1"/>
  <c r="W8" i="24" s="1"/>
  <c r="W44" i="20"/>
  <c r="X140" i="20"/>
  <c r="X166" i="20"/>
  <c r="V26" i="28"/>
  <c r="W43" i="20"/>
  <c r="V143" i="20"/>
  <c r="V193" i="20" s="1"/>
  <c r="V194" i="20" s="1"/>
  <c r="X22" i="28"/>
  <c r="Y39" i="20"/>
  <c r="W25" i="28"/>
  <c r="X40" i="20"/>
  <c r="X41" i="20" s="1"/>
  <c r="Y5" i="25" s="1"/>
  <c r="X11" i="22"/>
  <c r="V165" i="20"/>
  <c r="V25" i="25" s="1"/>
  <c r="V173" i="20"/>
  <c r="V174" i="20" s="1"/>
  <c r="W24" i="28"/>
  <c r="Y167" i="20"/>
  <c r="Y151" i="20"/>
  <c r="Y235" i="20"/>
  <c r="X42" i="20"/>
  <c r="W28" i="28" s="1"/>
  <c r="W29" i="28" s="1"/>
  <c r="V10" i="22"/>
  <c r="W141" i="20"/>
  <c r="W150" i="20" s="1"/>
  <c r="W152" i="20" s="1"/>
  <c r="W234" i="20"/>
  <c r="T218" i="20"/>
  <c r="V153" i="20"/>
  <c r="T30" i="28"/>
  <c r="Q35" i="28"/>
  <c r="X20" i="28"/>
  <c r="X21" i="28"/>
  <c r="Y56" i="20"/>
  <c r="Z3" i="25"/>
  <c r="X215" i="20"/>
  <c r="X198" i="20"/>
  <c r="X199" i="20" s="1"/>
  <c r="Y149" i="20"/>
  <c r="Y156" i="20" s="1"/>
  <c r="Y163" i="20" s="1"/>
  <c r="Y176" i="20" s="1"/>
  <c r="Y168" i="20"/>
  <c r="W19" i="22"/>
  <c r="W18" i="22"/>
  <c r="X240" i="20"/>
  <c r="X16" i="22" s="1"/>
  <c r="X242" i="20"/>
  <c r="X241" i="20"/>
  <c r="X238" i="20"/>
  <c r="X14" i="22" s="1"/>
  <c r="X239" i="20"/>
  <c r="X15" i="22" s="1"/>
  <c r="Y233" i="20"/>
  <c r="Y192" i="20"/>
  <c r="Z35" i="20"/>
  <c r="Z38" i="20" s="1"/>
  <c r="Z139" i="20"/>
  <c r="Y11" i="24" l="1"/>
  <c r="Y23" i="25"/>
  <c r="U19" i="24"/>
  <c r="U20" i="24" s="1"/>
  <c r="U28" i="25"/>
  <c r="W10" i="24"/>
  <c r="W22" i="25"/>
  <c r="T41" i="24"/>
  <c r="T29" i="25"/>
  <c r="V19" i="24"/>
  <c r="T43" i="28" s="1"/>
  <c r="V28" i="25"/>
  <c r="V169" i="20"/>
  <c r="V17" i="24"/>
  <c r="V18" i="24"/>
  <c r="U218" i="20"/>
  <c r="U29" i="25" s="1"/>
  <c r="U216" i="20"/>
  <c r="U51" i="24" s="1"/>
  <c r="W46" i="20"/>
  <c r="W47" i="20" s="1"/>
  <c r="R42" i="28"/>
  <c r="R44" i="28"/>
  <c r="Y11" i="22"/>
  <c r="X25" i="28"/>
  <c r="Y40" i="20"/>
  <c r="Y41" i="20" s="1"/>
  <c r="Z5" i="25" s="1"/>
  <c r="X141" i="20"/>
  <c r="X150" i="20" s="1"/>
  <c r="X152" i="20" s="1"/>
  <c r="X234" i="20"/>
  <c r="W165" i="20"/>
  <c r="W25" i="25" s="1"/>
  <c r="W173" i="20"/>
  <c r="W174" i="20" s="1"/>
  <c r="X24" i="28"/>
  <c r="Z167" i="20"/>
  <c r="Z151" i="20"/>
  <c r="Z235" i="20"/>
  <c r="Y42" i="20"/>
  <c r="X28" i="28" s="1"/>
  <c r="X29" i="28" s="1"/>
  <c r="X164" i="20"/>
  <c r="V27" i="28"/>
  <c r="X142" i="20"/>
  <c r="X6" i="24" s="1"/>
  <c r="X8" i="24" s="1"/>
  <c r="S42" i="28"/>
  <c r="W153" i="20"/>
  <c r="U30" i="28"/>
  <c r="V171" i="20"/>
  <c r="V27" i="25" s="1"/>
  <c r="W143" i="20"/>
  <c r="W193" i="20" s="1"/>
  <c r="W194" i="20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X19" i="22"/>
  <c r="Y239" i="20"/>
  <c r="Y15" i="22" s="1"/>
  <c r="Y238" i="20"/>
  <c r="Y14" i="22" s="1"/>
  <c r="Y240" i="20"/>
  <c r="Y16" i="22" s="1"/>
  <c r="Y241" i="20"/>
  <c r="Y242" i="20"/>
  <c r="X18" i="22"/>
  <c r="Z233" i="20"/>
  <c r="Z192" i="20"/>
  <c r="AA35" i="20"/>
  <c r="AA38" i="20" s="1"/>
  <c r="AA139" i="20"/>
  <c r="S43" i="28" l="1"/>
  <c r="W19" i="24"/>
  <c r="W28" i="25"/>
  <c r="X10" i="24"/>
  <c r="X22" i="25"/>
  <c r="Z11" i="24"/>
  <c r="Z23" i="25"/>
  <c r="V20" i="24"/>
  <c r="W169" i="20"/>
  <c r="W17" i="24"/>
  <c r="W18" i="24"/>
  <c r="U41" i="24"/>
  <c r="S44" i="28" s="1"/>
  <c r="V216" i="20"/>
  <c r="V51" i="24" s="1"/>
  <c r="R35" i="28"/>
  <c r="Z22" i="28"/>
  <c r="Z20" i="28" s="1"/>
  <c r="AA39" i="20"/>
  <c r="Y141" i="20"/>
  <c r="Y150" i="20" s="1"/>
  <c r="Y152" i="20" s="1"/>
  <c r="Y234" i="20"/>
  <c r="X143" i="20"/>
  <c r="X193" i="20" s="1"/>
  <c r="X194" i="20" s="1"/>
  <c r="X10" i="22"/>
  <c r="Y21" i="28"/>
  <c r="U43" i="28"/>
  <c r="X153" i="20"/>
  <c r="V30" i="28"/>
  <c r="Y25" i="28"/>
  <c r="Z40" i="20"/>
  <c r="Z41" i="20" s="1"/>
  <c r="AA5" i="25" s="1"/>
  <c r="Z140" i="20"/>
  <c r="Z166" i="20"/>
  <c r="X26" i="28"/>
  <c r="Y43" i="20"/>
  <c r="Y24" i="28"/>
  <c r="AA167" i="20"/>
  <c r="AA151" i="20"/>
  <c r="AA235" i="20"/>
  <c r="Z42" i="20"/>
  <c r="Y28" i="28" s="1"/>
  <c r="Y29" i="28" s="1"/>
  <c r="Y142" i="20"/>
  <c r="Y6" i="24" s="1"/>
  <c r="Y8" i="24" s="1"/>
  <c r="W27" i="28"/>
  <c r="Y164" i="20"/>
  <c r="X44" i="20"/>
  <c r="X46" i="20" s="1"/>
  <c r="X47" i="20" s="1"/>
  <c r="V218" i="20"/>
  <c r="Z11" i="22"/>
  <c r="W171" i="20"/>
  <c r="W27" i="25" s="1"/>
  <c r="V39" i="28"/>
  <c r="X173" i="20"/>
  <c r="X174" i="20" s="1"/>
  <c r="X165" i="20"/>
  <c r="X25" i="25" s="1"/>
  <c r="Z215" i="20"/>
  <c r="Z198" i="20"/>
  <c r="Z199" i="20" s="1"/>
  <c r="AA56" i="20"/>
  <c r="AB3" i="25"/>
  <c r="AA149" i="20"/>
  <c r="AA156" i="20" s="1"/>
  <c r="AA163" i="20" s="1"/>
  <c r="AA176" i="20" s="1"/>
  <c r="AA168" i="20"/>
  <c r="Y18" i="22"/>
  <c r="Y19" i="22"/>
  <c r="Z242" i="20"/>
  <c r="Z239" i="20"/>
  <c r="Z15" i="22" s="1"/>
  <c r="Z240" i="20"/>
  <c r="Z16" i="22" s="1"/>
  <c r="Z241" i="20"/>
  <c r="Z238" i="20"/>
  <c r="Z14" i="22" s="1"/>
  <c r="AA233" i="20"/>
  <c r="AA192" i="20"/>
  <c r="AB35" i="20"/>
  <c r="AB38" i="20" s="1"/>
  <c r="AB139" i="20"/>
  <c r="V41" i="24" l="1"/>
  <c r="V29" i="25"/>
  <c r="X19" i="24"/>
  <c r="V43" i="28" s="1"/>
  <c r="X28" i="25"/>
  <c r="AA11" i="24"/>
  <c r="AA23" i="25"/>
  <c r="Y10" i="24"/>
  <c r="Y22" i="25"/>
  <c r="W20" i="24"/>
  <c r="X169" i="20"/>
  <c r="X18" i="24"/>
  <c r="X17" i="24"/>
  <c r="S35" i="28"/>
  <c r="T42" i="28"/>
  <c r="X171" i="20"/>
  <c r="X27" i="25" s="1"/>
  <c r="Z141" i="20"/>
  <c r="Z150" i="20" s="1"/>
  <c r="Z152" i="20" s="1"/>
  <c r="Z234" i="20"/>
  <c r="Z24" i="28"/>
  <c r="AB167" i="20"/>
  <c r="AB151" i="20"/>
  <c r="AB235" i="20"/>
  <c r="AA42" i="20"/>
  <c r="Z28" i="28" s="1"/>
  <c r="Z29" i="28" s="1"/>
  <c r="W218" i="20"/>
  <c r="T44" i="28"/>
  <c r="Y143" i="20"/>
  <c r="Y193" i="20" s="1"/>
  <c r="Y194" i="20" s="1"/>
  <c r="X27" i="28"/>
  <c r="X39" i="28" s="1"/>
  <c r="Z142" i="20"/>
  <c r="Z6" i="24" s="1"/>
  <c r="Z8" i="24" s="1"/>
  <c r="Z164" i="20"/>
  <c r="Y44" i="20"/>
  <c r="Y46" i="20" s="1"/>
  <c r="Y47" i="20" s="1"/>
  <c r="Y10" i="22"/>
  <c r="AA22" i="28"/>
  <c r="AA20" i="28" s="1"/>
  <c r="AB39" i="20"/>
  <c r="Z21" i="28"/>
  <c r="W216" i="20"/>
  <c r="W51" i="24" s="1"/>
  <c r="Y173" i="20"/>
  <c r="Y174" i="20" s="1"/>
  <c r="Y165" i="20"/>
  <c r="Y25" i="25" s="1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B5" i="25" s="1"/>
  <c r="AA215" i="20"/>
  <c r="AA198" i="20"/>
  <c r="AA199" i="20" s="1"/>
  <c r="AB56" i="20"/>
  <c r="AC3" i="25"/>
  <c r="AB149" i="20"/>
  <c r="AB156" i="20" s="1"/>
  <c r="AB163" i="20" s="1"/>
  <c r="AB176" i="20" s="1"/>
  <c r="AB168" i="20"/>
  <c r="Z18" i="22"/>
  <c r="Z19" i="22"/>
  <c r="AA241" i="20"/>
  <c r="AA242" i="20"/>
  <c r="AA238" i="20"/>
  <c r="AA14" i="22" s="1"/>
  <c r="AA239" i="20"/>
  <c r="AA15" i="22" s="1"/>
  <c r="AA240" i="20"/>
  <c r="AA16" i="22" s="1"/>
  <c r="AB233" i="20"/>
  <c r="AB192" i="20"/>
  <c r="AC35" i="20"/>
  <c r="AC38" i="20" s="1"/>
  <c r="AC139" i="20"/>
  <c r="Y19" i="24" l="1"/>
  <c r="Y28" i="25"/>
  <c r="AB11" i="24"/>
  <c r="AB23" i="25"/>
  <c r="Z10" i="24"/>
  <c r="Z22" i="25"/>
  <c r="W41" i="24"/>
  <c r="U44" i="28" s="1"/>
  <c r="W29" i="25"/>
  <c r="X20" i="24"/>
  <c r="Y169" i="20"/>
  <c r="Y17" i="24"/>
  <c r="Y18" i="24"/>
  <c r="T35" i="28"/>
  <c r="AA21" i="28"/>
  <c r="X218" i="20"/>
  <c r="X29" i="25" s="1"/>
  <c r="AB22" i="28"/>
  <c r="AC39" i="20"/>
  <c r="Y27" i="28"/>
  <c r="Y39" i="28" s="1"/>
  <c r="AA164" i="20"/>
  <c r="AA142" i="20"/>
  <c r="AA6" i="24" s="1"/>
  <c r="AA8" i="24" s="1"/>
  <c r="Z44" i="20"/>
  <c r="Z46" i="20" s="1"/>
  <c r="Z47" i="20" s="1"/>
  <c r="AA24" i="28"/>
  <c r="AC151" i="20"/>
  <c r="AC235" i="20"/>
  <c r="AC167" i="20"/>
  <c r="AB42" i="20"/>
  <c r="AA28" i="28" s="1"/>
  <c r="AA29" i="28" s="1"/>
  <c r="AA141" i="20"/>
  <c r="AA150" i="20" s="1"/>
  <c r="AA152" i="20" s="1"/>
  <c r="AA234" i="20"/>
  <c r="AB11" i="22"/>
  <c r="Z10" i="22"/>
  <c r="Z173" i="20"/>
  <c r="Z174" i="20" s="1"/>
  <c r="Z165" i="20"/>
  <c r="Z25" i="25" s="1"/>
  <c r="Z153" i="20"/>
  <c r="X30" i="28"/>
  <c r="V42" i="28"/>
  <c r="AB166" i="20"/>
  <c r="AB140" i="20"/>
  <c r="Z26" i="28"/>
  <c r="AA43" i="20"/>
  <c r="Y171" i="20"/>
  <c r="Y27" i="25" s="1"/>
  <c r="AA25" i="28"/>
  <c r="AB40" i="20"/>
  <c r="AB41" i="20" s="1"/>
  <c r="AC5" i="25" s="1"/>
  <c r="Z143" i="20"/>
  <c r="Z193" i="20" s="1"/>
  <c r="Z194" i="20" s="1"/>
  <c r="W43" i="28"/>
  <c r="X216" i="20"/>
  <c r="X51" i="24" s="1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A18" i="22"/>
  <c r="AA19" i="22"/>
  <c r="AB240" i="20"/>
  <c r="AB16" i="22" s="1"/>
  <c r="AB242" i="20"/>
  <c r="AB238" i="20"/>
  <c r="AB14" i="22" s="1"/>
  <c r="AB239" i="20"/>
  <c r="AB15" i="22" s="1"/>
  <c r="AB241" i="20"/>
  <c r="AC233" i="20"/>
  <c r="AC192" i="20"/>
  <c r="AD35" i="20"/>
  <c r="AD38" i="20" s="1"/>
  <c r="AD139" i="20"/>
  <c r="Z19" i="24" l="1"/>
  <c r="Z28" i="25"/>
  <c r="AA10" i="24"/>
  <c r="AA22" i="25"/>
  <c r="AC11" i="24"/>
  <c r="AC23" i="25"/>
  <c r="Z169" i="20"/>
  <c r="Z17" i="24"/>
  <c r="Z18" i="24"/>
  <c r="X41" i="24"/>
  <c r="V44" i="28" s="1"/>
  <c r="Y20" i="24"/>
  <c r="Y216" i="20"/>
  <c r="Y51" i="24" s="1"/>
  <c r="U35" i="28"/>
  <c r="X43" i="28"/>
  <c r="Z27" i="28"/>
  <c r="Z39" i="28" s="1"/>
  <c r="AB142" i="20"/>
  <c r="AB6" i="24" s="1"/>
  <c r="AB8" i="24" s="1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C11" i="22"/>
  <c r="AB25" i="28"/>
  <c r="AC40" i="20"/>
  <c r="AC41" i="20" s="1"/>
  <c r="AD5" i="25" s="1"/>
  <c r="AC22" i="28"/>
  <c r="AC20" i="28" s="1"/>
  <c r="AD39" i="20"/>
  <c r="Z171" i="20"/>
  <c r="Z27" i="25" s="1"/>
  <c r="AA10" i="22"/>
  <c r="AA143" i="20"/>
  <c r="AA193" i="20" s="1"/>
  <c r="AA194" i="20" s="1"/>
  <c r="AB24" i="28"/>
  <c r="AD235" i="20"/>
  <c r="AD151" i="20"/>
  <c r="AD167" i="20"/>
  <c r="AC42" i="20"/>
  <c r="AB28" i="28" s="1"/>
  <c r="AB29" i="28" s="1"/>
  <c r="Y218" i="20"/>
  <c r="AA153" i="20"/>
  <c r="Y30" i="28"/>
  <c r="AA173" i="20"/>
  <c r="AA174" i="20" s="1"/>
  <c r="AA165" i="20"/>
  <c r="AA25" i="25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B19" i="22"/>
  <c r="AB18" i="22"/>
  <c r="AC239" i="20"/>
  <c r="AC15" i="22" s="1"/>
  <c r="AC238" i="20"/>
  <c r="AC14" i="22" s="1"/>
  <c r="AC240" i="20"/>
  <c r="AC16" i="22" s="1"/>
  <c r="AC241" i="20"/>
  <c r="AC242" i="20"/>
  <c r="AD233" i="20"/>
  <c r="AD192" i="20"/>
  <c r="AE35" i="20"/>
  <c r="AE38" i="20" s="1"/>
  <c r="AE139" i="20"/>
  <c r="Y41" i="24" l="1"/>
  <c r="Y29" i="25"/>
  <c r="AD11" i="24"/>
  <c r="AD23" i="25"/>
  <c r="AA19" i="24"/>
  <c r="AA28" i="25"/>
  <c r="AB10" i="24"/>
  <c r="AB22" i="25"/>
  <c r="Z20" i="24"/>
  <c r="V35" i="28"/>
  <c r="AA169" i="20"/>
  <c r="AA17" i="24"/>
  <c r="AA18" i="24"/>
  <c r="Z218" i="20"/>
  <c r="Z29" i="25" s="1"/>
  <c r="AC25" i="28"/>
  <c r="AD40" i="20"/>
  <c r="AD41" i="20" s="1"/>
  <c r="AE5" i="25" s="1"/>
  <c r="AD166" i="20"/>
  <c r="AD140" i="20"/>
  <c r="AB26" i="28"/>
  <c r="AC43" i="20"/>
  <c r="AB153" i="20"/>
  <c r="Z30" i="28"/>
  <c r="AA27" i="28"/>
  <c r="AA39" i="28" s="1"/>
  <c r="AC142" i="20"/>
  <c r="AC6" i="24" s="1"/>
  <c r="AC8" i="24" s="1"/>
  <c r="AC164" i="20"/>
  <c r="AB44" i="20"/>
  <c r="AB46" i="20" s="1"/>
  <c r="AB47" i="20" s="1"/>
  <c r="AB143" i="20"/>
  <c r="AB193" i="20" s="1"/>
  <c r="AB194" i="20" s="1"/>
  <c r="AC24" i="28"/>
  <c r="AE235" i="20"/>
  <c r="AE151" i="20"/>
  <c r="AE167" i="20"/>
  <c r="AD42" i="20"/>
  <c r="AC28" i="28" s="1"/>
  <c r="AC29" i="28" s="1"/>
  <c r="AC141" i="20"/>
  <c r="AC150" i="20" s="1"/>
  <c r="AC152" i="20" s="1"/>
  <c r="AC234" i="20"/>
  <c r="AD22" i="28"/>
  <c r="AE39" i="20"/>
  <c r="Y43" i="28"/>
  <c r="X42" i="28"/>
  <c r="AA171" i="20"/>
  <c r="AA27" i="25" s="1"/>
  <c r="W44" i="28"/>
  <c r="AD11" i="22"/>
  <c r="Z216" i="20"/>
  <c r="Z51" i="24" s="1"/>
  <c r="AB10" i="22"/>
  <c r="AB165" i="20"/>
  <c r="AB25" i="25" s="1"/>
  <c r="AB173" i="20"/>
  <c r="AB174" i="20" s="1"/>
  <c r="AD20" i="28"/>
  <c r="AD21" i="28"/>
  <c r="AD215" i="20"/>
  <c r="AD198" i="20"/>
  <c r="AD199" i="20" s="1"/>
  <c r="AE56" i="20"/>
  <c r="AF3" i="25"/>
  <c r="AE149" i="20"/>
  <c r="AE156" i="20" s="1"/>
  <c r="AE163" i="20" s="1"/>
  <c r="AE176" i="20" s="1"/>
  <c r="AE168" i="20"/>
  <c r="AC19" i="22"/>
  <c r="AC18" i="22"/>
  <c r="AD242" i="20"/>
  <c r="AD238" i="20"/>
  <c r="AD14" i="22" s="1"/>
  <c r="AD240" i="20"/>
  <c r="AD16" i="22" s="1"/>
  <c r="AD241" i="20"/>
  <c r="AD239" i="20"/>
  <c r="AD15" i="22" s="1"/>
  <c r="AE233" i="20"/>
  <c r="AE192" i="20"/>
  <c r="AF35" i="20"/>
  <c r="AF38" i="20" s="1"/>
  <c r="AF139" i="20"/>
  <c r="AC10" i="24" l="1"/>
  <c r="AC22" i="25"/>
  <c r="AE11" i="24"/>
  <c r="AE23" i="25"/>
  <c r="AB19" i="24"/>
  <c r="AB28" i="25"/>
  <c r="AA20" i="24"/>
  <c r="Z41" i="24"/>
  <c r="X44" i="28" s="1"/>
  <c r="AB169" i="20"/>
  <c r="AB17" i="24"/>
  <c r="AB18" i="24"/>
  <c r="AA216" i="20"/>
  <c r="AA51" i="24" s="1"/>
  <c r="AA218" i="20"/>
  <c r="AA29" i="25" s="1"/>
  <c r="AD25" i="28"/>
  <c r="AE40" i="20"/>
  <c r="AE41" i="20" s="1"/>
  <c r="AF5" i="25" s="1"/>
  <c r="AC153" i="20"/>
  <c r="AA30" i="28"/>
  <c r="AE11" i="22"/>
  <c r="AC143" i="20"/>
  <c r="AC193" i="20" s="1"/>
  <c r="AC194" i="20" s="1"/>
  <c r="AD141" i="20"/>
  <c r="AD150" i="20" s="1"/>
  <c r="AD152" i="20" s="1"/>
  <c r="AD234" i="20"/>
  <c r="AB171" i="20"/>
  <c r="AB27" i="25" s="1"/>
  <c r="Z43" i="28"/>
  <c r="AE140" i="20"/>
  <c r="AE166" i="20"/>
  <c r="AC26" i="28"/>
  <c r="AD43" i="20"/>
  <c r="W35" i="28"/>
  <c r="AD24" i="28"/>
  <c r="AF167" i="20"/>
  <c r="AF151" i="20"/>
  <c r="AF235" i="20"/>
  <c r="AE42" i="20"/>
  <c r="AD28" i="28" s="1"/>
  <c r="AD29" i="28" s="1"/>
  <c r="AE22" i="28"/>
  <c r="AE20" i="28" s="1"/>
  <c r="AF39" i="20"/>
  <c r="AC10" i="22"/>
  <c r="AC165" i="20"/>
  <c r="AC25" i="25" s="1"/>
  <c r="AC173" i="20"/>
  <c r="AC174" i="20" s="1"/>
  <c r="AD164" i="20"/>
  <c r="AB27" i="28"/>
  <c r="AB39" i="28" s="1"/>
  <c r="AD142" i="20"/>
  <c r="AD6" i="24" s="1"/>
  <c r="AD8" i="24" s="1"/>
  <c r="AC44" i="20"/>
  <c r="AC46" i="20" s="1"/>
  <c r="AC47" i="20" s="1"/>
  <c r="AE21" i="28"/>
  <c r="AF56" i="20"/>
  <c r="AG3" i="25"/>
  <c r="AE215" i="20"/>
  <c r="AE198" i="20"/>
  <c r="AE199" i="20" s="1"/>
  <c r="AF149" i="20"/>
  <c r="AF156" i="20" s="1"/>
  <c r="AF163" i="20" s="1"/>
  <c r="AF176" i="20" s="1"/>
  <c r="AF168" i="20"/>
  <c r="AD19" i="22"/>
  <c r="AD18" i="22"/>
  <c r="AE241" i="20"/>
  <c r="AE239" i="20"/>
  <c r="AE15" i="22" s="1"/>
  <c r="AE240" i="20"/>
  <c r="AE16" i="22" s="1"/>
  <c r="AE242" i="20"/>
  <c r="AE238" i="20"/>
  <c r="AE14" i="22" s="1"/>
  <c r="AF233" i="20"/>
  <c r="AF192" i="20"/>
  <c r="AG35" i="20"/>
  <c r="AG38" i="20" s="1"/>
  <c r="AG139" i="20"/>
  <c r="AD10" i="24" l="1"/>
  <c r="AD22" i="25"/>
  <c r="AF11" i="24"/>
  <c r="AF23" i="25"/>
  <c r="AC19" i="24"/>
  <c r="AC28" i="25"/>
  <c r="AB20" i="24"/>
  <c r="AC169" i="20"/>
  <c r="AC17" i="24"/>
  <c r="AC18" i="24"/>
  <c r="AA41" i="24"/>
  <c r="Y44" i="28" s="1"/>
  <c r="X35" i="28"/>
  <c r="Y42" i="28"/>
  <c r="AB216" i="20"/>
  <c r="AB51" i="24" s="1"/>
  <c r="AB218" i="20"/>
  <c r="AB29" i="25" s="1"/>
  <c r="AC171" i="20"/>
  <c r="AC27" i="25" s="1"/>
  <c r="AD10" i="22"/>
  <c r="AD26" i="28"/>
  <c r="AF140" i="20"/>
  <c r="AF166" i="20"/>
  <c r="AE43" i="20"/>
  <c r="AF22" i="28"/>
  <c r="AG39" i="20"/>
  <c r="AE141" i="20"/>
  <c r="AE150" i="20" s="1"/>
  <c r="AE152" i="20" s="1"/>
  <c r="AE234" i="20"/>
  <c r="AA43" i="28"/>
  <c r="AE25" i="28"/>
  <c r="AF40" i="20"/>
  <c r="AF41" i="20" s="1"/>
  <c r="AG5" i="25" s="1"/>
  <c r="AF11" i="22"/>
  <c r="AE24" i="28"/>
  <c r="AG235" i="20"/>
  <c r="AG151" i="20"/>
  <c r="AG167" i="20"/>
  <c r="AF42" i="20"/>
  <c r="AE28" i="28" s="1"/>
  <c r="AE29" i="28" s="1"/>
  <c r="AD153" i="20"/>
  <c r="AB30" i="28"/>
  <c r="AD173" i="20"/>
  <c r="AD174" i="20" s="1"/>
  <c r="AD165" i="20"/>
  <c r="AD25" i="25" s="1"/>
  <c r="AD143" i="20"/>
  <c r="AD193" i="20" s="1"/>
  <c r="AD194" i="20" s="1"/>
  <c r="AE164" i="20"/>
  <c r="AC27" i="28"/>
  <c r="AE142" i="20"/>
  <c r="AE6" i="24" s="1"/>
  <c r="AE8" i="24" s="1"/>
  <c r="AD44" i="20"/>
  <c r="AD46" i="20" s="1"/>
  <c r="AD47" i="20" s="1"/>
  <c r="AF20" i="28"/>
  <c r="AF21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E18" i="22"/>
  <c r="AE19" i="22"/>
  <c r="AF240" i="20"/>
  <c r="AF16" i="22" s="1"/>
  <c r="AF241" i="20"/>
  <c r="AF242" i="20"/>
  <c r="AF238" i="20"/>
  <c r="AF14" i="22" s="1"/>
  <c r="AF239" i="20"/>
  <c r="AF15" i="22" s="1"/>
  <c r="AG233" i="20"/>
  <c r="AG192" i="20"/>
  <c r="AH35" i="20"/>
  <c r="AH38" i="20" s="1"/>
  <c r="AH139" i="20"/>
  <c r="AD19" i="24" l="1"/>
  <c r="AD28" i="25"/>
  <c r="AG11" i="24"/>
  <c r="AG23" i="25"/>
  <c r="AE10" i="24"/>
  <c r="AE22" i="25"/>
  <c r="Y35" i="28"/>
  <c r="AC20" i="24"/>
  <c r="AD169" i="20"/>
  <c r="AD17" i="24"/>
  <c r="AD18" i="24"/>
  <c r="AB41" i="24"/>
  <c r="Z44" i="28" s="1"/>
  <c r="Z42" i="28"/>
  <c r="AF25" i="28"/>
  <c r="AG40" i="20"/>
  <c r="AG41" i="20" s="1"/>
  <c r="AH5" i="25" s="1"/>
  <c r="AF142" i="20"/>
  <c r="AF6" i="24" s="1"/>
  <c r="AF8" i="24" s="1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B43" i="28"/>
  <c r="AE10" i="22"/>
  <c r="AF24" i="28"/>
  <c r="AH167" i="20"/>
  <c r="AH151" i="20"/>
  <c r="AH235" i="20"/>
  <c r="AG42" i="20"/>
  <c r="AF28" i="28" s="1"/>
  <c r="AF29" i="28" s="1"/>
  <c r="AC39" i="28"/>
  <c r="AE153" i="20"/>
  <c r="AC30" i="28"/>
  <c r="AF141" i="20"/>
  <c r="AF150" i="20" s="1"/>
  <c r="AF152" i="20" s="1"/>
  <c r="AF234" i="20"/>
  <c r="AC218" i="20"/>
  <c r="AG22" i="28"/>
  <c r="AG20" i="28" s="1"/>
  <c r="AH39" i="20"/>
  <c r="AE173" i="20"/>
  <c r="AE174" i="20" s="1"/>
  <c r="AE165" i="20"/>
  <c r="AE25" i="25" s="1"/>
  <c r="AD171" i="20"/>
  <c r="AD27" i="25" s="1"/>
  <c r="AG11" i="22"/>
  <c r="AC216" i="20"/>
  <c r="AC51" i="24" s="1"/>
  <c r="AH56" i="20"/>
  <c r="AI3" i="25"/>
  <c r="AG215" i="20"/>
  <c r="AG198" i="20"/>
  <c r="AG199" i="20" s="1"/>
  <c r="AH149" i="20"/>
  <c r="AH156" i="20" s="1"/>
  <c r="AH163" i="20" s="1"/>
  <c r="AH176" i="20" s="1"/>
  <c r="AH168" i="20"/>
  <c r="AF18" i="22"/>
  <c r="AF19" i="22"/>
  <c r="AG239" i="20"/>
  <c r="AG15" i="22" s="1"/>
  <c r="AG238" i="20"/>
  <c r="AG14" i="22" s="1"/>
  <c r="AG241" i="20"/>
  <c r="AG240" i="20"/>
  <c r="AG16" i="22" s="1"/>
  <c r="AG242" i="20"/>
  <c r="AH233" i="20"/>
  <c r="AH192" i="20"/>
  <c r="AI35" i="20"/>
  <c r="AI38" i="20" s="1"/>
  <c r="AI139" i="20"/>
  <c r="AC41" i="24" l="1"/>
  <c r="AC29" i="25"/>
  <c r="AF10" i="24"/>
  <c r="AF22" i="25"/>
  <c r="AE19" i="24"/>
  <c r="AE28" i="25"/>
  <c r="AH11" i="24"/>
  <c r="AH23" i="25"/>
  <c r="AD20" i="24"/>
  <c r="AE169" i="20"/>
  <c r="AE17" i="24"/>
  <c r="AE18" i="24"/>
  <c r="AG21" i="28"/>
  <c r="Z35" i="28"/>
  <c r="AA42" i="28"/>
  <c r="AH22" i="28"/>
  <c r="AH21" i="28" s="1"/>
  <c r="AI39" i="20"/>
  <c r="AC43" i="28"/>
  <c r="AD216" i="20"/>
  <c r="AD51" i="24" s="1"/>
  <c r="AG24" i="28"/>
  <c r="AI167" i="20"/>
  <c r="AI235" i="20"/>
  <c r="AI151" i="20"/>
  <c r="AH42" i="20"/>
  <c r="AG28" i="28" s="1"/>
  <c r="AG29" i="28" s="1"/>
  <c r="AF10" i="22"/>
  <c r="AF143" i="20"/>
  <c r="AF193" i="20" s="1"/>
  <c r="AF194" i="20" s="1"/>
  <c r="AG141" i="20"/>
  <c r="AG150" i="20" s="1"/>
  <c r="AG152" i="20" s="1"/>
  <c r="AG234" i="20"/>
  <c r="AF173" i="20"/>
  <c r="AF174" i="20" s="1"/>
  <c r="AF165" i="20"/>
  <c r="AF25" i="25" s="1"/>
  <c r="AG25" i="28"/>
  <c r="AH40" i="20"/>
  <c r="AH41" i="20" s="1"/>
  <c r="AI5" i="25" s="1"/>
  <c r="AD218" i="20"/>
  <c r="AE171" i="20"/>
  <c r="AE27" i="25" s="1"/>
  <c r="AF153" i="20"/>
  <c r="AD30" i="28"/>
  <c r="AH11" i="22"/>
  <c r="AG164" i="20"/>
  <c r="AG142" i="20"/>
  <c r="AG6" i="24" s="1"/>
  <c r="AG8" i="24" s="1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G18" i="22"/>
  <c r="AG19" i="22"/>
  <c r="AH242" i="20"/>
  <c r="AH238" i="20"/>
  <c r="AH14" i="22" s="1"/>
  <c r="AH239" i="20"/>
  <c r="AH15" i="22" s="1"/>
  <c r="AH240" i="20"/>
  <c r="AH16" i="22" s="1"/>
  <c r="AH241" i="20"/>
  <c r="AI233" i="20"/>
  <c r="AI192" i="20"/>
  <c r="AJ35" i="20"/>
  <c r="AJ38" i="20" s="1"/>
  <c r="AJ139" i="20"/>
  <c r="AG10" i="24" l="1"/>
  <c r="AG22" i="25"/>
  <c r="AD41" i="24"/>
  <c r="AD29" i="25"/>
  <c r="AF19" i="24"/>
  <c r="AF28" i="25"/>
  <c r="AI11" i="24"/>
  <c r="AI23" i="25"/>
  <c r="AE20" i="24"/>
  <c r="AF169" i="20"/>
  <c r="AF17" i="24"/>
  <c r="AF18" i="24"/>
  <c r="AH20" i="28"/>
  <c r="AE216" i="20"/>
  <c r="AE51" i="24" s="1"/>
  <c r="AE218" i="20"/>
  <c r="AE29" i="25" s="1"/>
  <c r="AF171" i="20"/>
  <c r="AF27" i="25" s="1"/>
  <c r="AH234" i="20"/>
  <c r="AH141" i="20"/>
  <c r="AH150" i="20" s="1"/>
  <c r="AH152" i="20" s="1"/>
  <c r="AG165" i="20"/>
  <c r="AG25" i="25" s="1"/>
  <c r="AG173" i="20"/>
  <c r="AG174" i="20" s="1"/>
  <c r="AA44" i="28"/>
  <c r="AA35" i="28"/>
  <c r="AE30" i="28"/>
  <c r="AG153" i="20"/>
  <c r="AH24" i="28"/>
  <c r="AJ167" i="20"/>
  <c r="AJ151" i="20"/>
  <c r="AJ235" i="20"/>
  <c r="AI42" i="20"/>
  <c r="AH28" i="28" s="1"/>
  <c r="AH29" i="28" s="1"/>
  <c r="AG143" i="20"/>
  <c r="AG193" i="20" s="1"/>
  <c r="AG194" i="20" s="1"/>
  <c r="AB44" i="28"/>
  <c r="AI11" i="22"/>
  <c r="AI22" i="28"/>
  <c r="AI20" i="28" s="1"/>
  <c r="AJ39" i="20"/>
  <c r="AH164" i="20"/>
  <c r="AF27" i="28"/>
  <c r="AF39" i="28" s="1"/>
  <c r="AH142" i="20"/>
  <c r="AH6" i="24" s="1"/>
  <c r="AH8" i="24" s="1"/>
  <c r="AG44" i="20"/>
  <c r="AG46" i="20" s="1"/>
  <c r="AG47" i="20" s="1"/>
  <c r="AE39" i="28"/>
  <c r="AI166" i="20"/>
  <c r="AG26" i="28"/>
  <c r="AI140" i="20"/>
  <c r="AH43" i="20"/>
  <c r="AG10" i="22"/>
  <c r="AD43" i="28"/>
  <c r="AB42" i="28"/>
  <c r="AH25" i="28"/>
  <c r="AI40" i="20"/>
  <c r="AI41" i="20" s="1"/>
  <c r="AJ5" i="25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H18" i="22"/>
  <c r="AH19" i="22"/>
  <c r="AI241" i="20"/>
  <c r="AI239" i="20"/>
  <c r="AI15" i="22" s="1"/>
  <c r="AI242" i="20"/>
  <c r="AI238" i="20"/>
  <c r="AI14" i="22" s="1"/>
  <c r="AI240" i="20"/>
  <c r="AI16" i="22" s="1"/>
  <c r="AJ233" i="20"/>
  <c r="AJ192" i="20"/>
  <c r="AK35" i="20"/>
  <c r="AK38" i="20" s="1"/>
  <c r="AK139" i="20"/>
  <c r="AH10" i="24" l="1"/>
  <c r="AH22" i="25"/>
  <c r="AJ11" i="24"/>
  <c r="AJ23" i="25"/>
  <c r="AG19" i="24"/>
  <c r="AE43" i="28" s="1"/>
  <c r="AG28" i="25"/>
  <c r="AF20" i="24"/>
  <c r="AE41" i="24"/>
  <c r="AC44" i="28" s="1"/>
  <c r="AG169" i="20"/>
  <c r="AG17" i="24"/>
  <c r="AG18" i="24"/>
  <c r="AI21" i="28"/>
  <c r="AI24" i="28"/>
  <c r="AK167" i="20"/>
  <c r="AK151" i="20"/>
  <c r="AK235" i="20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I6" i="24" s="1"/>
  <c r="AI8" i="24" s="1"/>
  <c r="AH44" i="20"/>
  <c r="AH46" i="20" s="1"/>
  <c r="AH47" i="20" s="1"/>
  <c r="AH165" i="20"/>
  <c r="AH25" i="25" s="1"/>
  <c r="AH173" i="20"/>
  <c r="AH174" i="20" s="1"/>
  <c r="AJ11" i="22"/>
  <c r="AF216" i="20"/>
  <c r="AF51" i="24" s="1"/>
  <c r="AI141" i="20"/>
  <c r="AI150" i="20" s="1"/>
  <c r="AI152" i="20" s="1"/>
  <c r="AI234" i="20"/>
  <c r="AC42" i="28"/>
  <c r="AH143" i="20"/>
  <c r="AH193" i="20" s="1"/>
  <c r="AH194" i="20" s="1"/>
  <c r="AI25" i="28"/>
  <c r="AJ40" i="20"/>
  <c r="AJ41" i="20" s="1"/>
  <c r="AK5" i="25" s="1"/>
  <c r="AG171" i="20"/>
  <c r="AG27" i="25" s="1"/>
  <c r="AF218" i="20"/>
  <c r="AJ215" i="20"/>
  <c r="AJ198" i="20"/>
  <c r="AJ199" i="20" s="1"/>
  <c r="AK56" i="20"/>
  <c r="AL3" i="25"/>
  <c r="AK149" i="20"/>
  <c r="AK156" i="20" s="1"/>
  <c r="AK163" i="20" s="1"/>
  <c r="AK176" i="20" s="1"/>
  <c r="AK168" i="20"/>
  <c r="AI18" i="22"/>
  <c r="AI19" i="22"/>
  <c r="AJ240" i="20"/>
  <c r="AJ16" i="22" s="1"/>
  <c r="AJ239" i="20"/>
  <c r="AJ15" i="22" s="1"/>
  <c r="AJ242" i="20"/>
  <c r="AJ238" i="20"/>
  <c r="AJ14" i="22" s="1"/>
  <c r="AJ241" i="20"/>
  <c r="AK233" i="20"/>
  <c r="AK192" i="20"/>
  <c r="AL35" i="20"/>
  <c r="AL38" i="20" s="1"/>
  <c r="AL139" i="20"/>
  <c r="AI10" i="24" l="1"/>
  <c r="AI22" i="25"/>
  <c r="AF41" i="24"/>
  <c r="AD44" i="28" s="1"/>
  <c r="AF29" i="25"/>
  <c r="AK11" i="24"/>
  <c r="AK23" i="25"/>
  <c r="AH19" i="24"/>
  <c r="AF43" i="28" s="1"/>
  <c r="AH28" i="25"/>
  <c r="AC35" i="28"/>
  <c r="AG20" i="24"/>
  <c r="AH169" i="20"/>
  <c r="AH17" i="24"/>
  <c r="AH18" i="24"/>
  <c r="AJ20" i="28"/>
  <c r="AD42" i="28"/>
  <c r="AG216" i="20"/>
  <c r="AG51" i="24" s="1"/>
  <c r="AI10" i="22"/>
  <c r="AH171" i="20"/>
  <c r="AH27" i="25" s="1"/>
  <c r="AI165" i="20"/>
  <c r="AI25" i="25" s="1"/>
  <c r="AI173" i="20"/>
  <c r="AI174" i="20" s="1"/>
  <c r="AK11" i="22"/>
  <c r="AK166" i="20"/>
  <c r="AI26" i="28"/>
  <c r="AK140" i="20"/>
  <c r="AJ43" i="20"/>
  <c r="AI143" i="20"/>
  <c r="AI193" i="20" s="1"/>
  <c r="AI194" i="20" s="1"/>
  <c r="AJ25" i="28"/>
  <c r="AK40" i="20"/>
  <c r="AK41" i="20" s="1"/>
  <c r="AL5" i="25" s="1"/>
  <c r="AJ141" i="20"/>
  <c r="AJ150" i="20" s="1"/>
  <c r="AJ152" i="20" s="1"/>
  <c r="AJ234" i="20"/>
  <c r="AK22" i="28"/>
  <c r="AK20" i="28" s="1"/>
  <c r="AL39" i="20"/>
  <c r="AG30" i="28"/>
  <c r="AI153" i="20"/>
  <c r="AG218" i="20"/>
  <c r="AJ24" i="28"/>
  <c r="AL167" i="20"/>
  <c r="AL151" i="20"/>
  <c r="AL235" i="20"/>
  <c r="AK42" i="20"/>
  <c r="AJ28" i="28" s="1"/>
  <c r="AJ29" i="28" s="1"/>
  <c r="AJ142" i="20"/>
  <c r="AJ6" i="24" s="1"/>
  <c r="AJ8" i="24" s="1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J18" i="22"/>
  <c r="AJ19" i="22"/>
  <c r="AK239" i="20"/>
  <c r="AK15" i="22" s="1"/>
  <c r="AK238" i="20"/>
  <c r="AK14" i="22" s="1"/>
  <c r="AK240" i="20"/>
  <c r="AK16" i="22" s="1"/>
  <c r="AK241" i="20"/>
  <c r="AK242" i="20"/>
  <c r="AL233" i="20"/>
  <c r="AL192" i="20"/>
  <c r="AM35" i="20"/>
  <c r="AM38" i="20" s="1"/>
  <c r="AM139" i="20"/>
  <c r="AL11" i="24" l="1"/>
  <c r="AL23" i="25"/>
  <c r="AJ10" i="24"/>
  <c r="AJ22" i="25"/>
  <c r="AI19" i="24"/>
  <c r="AI28" i="25"/>
  <c r="AG41" i="24"/>
  <c r="AE44" i="28" s="1"/>
  <c r="AG29" i="25"/>
  <c r="AH20" i="24"/>
  <c r="AI169" i="20"/>
  <c r="AI17" i="24"/>
  <c r="AI18" i="24"/>
  <c r="AK21" i="28"/>
  <c r="AD35" i="28"/>
  <c r="AH216" i="20"/>
  <c r="AH51" i="24" s="1"/>
  <c r="AI171" i="20"/>
  <c r="AI27" i="25" s="1"/>
  <c r="AM167" i="20"/>
  <c r="AK24" i="28"/>
  <c r="AM151" i="20"/>
  <c r="AM235" i="20"/>
  <c r="AL42" i="20"/>
  <c r="AK28" i="28" s="1"/>
  <c r="AK29" i="28" s="1"/>
  <c r="AJ173" i="20"/>
  <c r="AJ174" i="20" s="1"/>
  <c r="AJ165" i="20"/>
  <c r="AJ25" i="25" s="1"/>
  <c r="AL166" i="20"/>
  <c r="AL140" i="20"/>
  <c r="AJ26" i="28"/>
  <c r="AK43" i="20"/>
  <c r="AH218" i="20"/>
  <c r="AJ143" i="20"/>
  <c r="AJ193" i="20" s="1"/>
  <c r="AJ194" i="20" s="1"/>
  <c r="AK25" i="28"/>
  <c r="AL40" i="20"/>
  <c r="AH30" i="28"/>
  <c r="AJ153" i="20"/>
  <c r="AK141" i="20"/>
  <c r="AK150" i="20" s="1"/>
  <c r="AK152" i="20" s="1"/>
  <c r="AK234" i="20"/>
  <c r="AG43" i="28"/>
  <c r="AL22" i="28"/>
  <c r="AL21" i="28" s="1"/>
  <c r="AM39" i="20"/>
  <c r="AL11" i="22"/>
  <c r="AJ10" i="22"/>
  <c r="AI27" i="28"/>
  <c r="AI39" i="28" s="1"/>
  <c r="AK164" i="20"/>
  <c r="AK142" i="20"/>
  <c r="AK6" i="24" s="1"/>
  <c r="AK8" i="24" s="1"/>
  <c r="AJ44" i="20"/>
  <c r="AJ46" i="20" s="1"/>
  <c r="AJ47" i="20" s="1"/>
  <c r="AE42" i="28"/>
  <c r="AL20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K18" i="22"/>
  <c r="AL242" i="20"/>
  <c r="AL238" i="20"/>
  <c r="AL14" i="22" s="1"/>
  <c r="AL239" i="20"/>
  <c r="AL15" i="22" s="1"/>
  <c r="AL240" i="20"/>
  <c r="AL16" i="22" s="1"/>
  <c r="AL241" i="20"/>
  <c r="AK19" i="22"/>
  <c r="AM233" i="20"/>
  <c r="AM192" i="20"/>
  <c r="AN35" i="20"/>
  <c r="AN38" i="20" s="1"/>
  <c r="AN139" i="20"/>
  <c r="AH41" i="24" l="1"/>
  <c r="AF44" i="28" s="1"/>
  <c r="AH29" i="25"/>
  <c r="AM11" i="24"/>
  <c r="AM23" i="25"/>
  <c r="AK10" i="24"/>
  <c r="AK22" i="25"/>
  <c r="AJ19" i="24"/>
  <c r="AJ28" i="25"/>
  <c r="AI20" i="24"/>
  <c r="AJ169" i="20"/>
  <c r="AJ18" i="24"/>
  <c r="AJ17" i="24"/>
  <c r="AL41" i="20"/>
  <c r="AM5" i="25" s="1"/>
  <c r="AX41" i="20"/>
  <c r="AY5" i="25" s="1"/>
  <c r="AI218" i="20"/>
  <c r="AI29" i="25" s="1"/>
  <c r="AI216" i="20"/>
  <c r="AI51" i="24" s="1"/>
  <c r="AE35" i="28"/>
  <c r="AL24" i="28"/>
  <c r="AN167" i="20"/>
  <c r="AN235" i="20"/>
  <c r="AN151" i="20"/>
  <c r="AM42" i="20"/>
  <c r="AL28" i="28" s="1"/>
  <c r="AL29" i="28" s="1"/>
  <c r="AK153" i="20"/>
  <c r="AI30" i="28"/>
  <c r="AK143" i="20"/>
  <c r="AK193" i="20" s="1"/>
  <c r="AK194" i="20" s="1"/>
  <c r="AF42" i="28"/>
  <c r="AH43" i="28"/>
  <c r="AL142" i="20"/>
  <c r="AL6" i="24" s="1"/>
  <c r="AL8" i="24" s="1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25" i="25" s="1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J171" i="20"/>
  <c r="AJ27" i="25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L19" i="22"/>
  <c r="AL18" i="22"/>
  <c r="AM241" i="20"/>
  <c r="AM242" i="20"/>
  <c r="AM238" i="20"/>
  <c r="AM14" i="22" s="1"/>
  <c r="AM239" i="20"/>
  <c r="AM15" i="22" s="1"/>
  <c r="AM240" i="20"/>
  <c r="AM16" i="22" s="1"/>
  <c r="AN233" i="20"/>
  <c r="AN192" i="20"/>
  <c r="AO35" i="20"/>
  <c r="AO38" i="20" s="1"/>
  <c r="AO139" i="20"/>
  <c r="AL10" i="24" l="1"/>
  <c r="AL22" i="25"/>
  <c r="AK19" i="24"/>
  <c r="AI43" i="28" s="1"/>
  <c r="AK28" i="25"/>
  <c r="AN11" i="24"/>
  <c r="AN23" i="25"/>
  <c r="AI41" i="24"/>
  <c r="AG44" i="28" s="1"/>
  <c r="AK169" i="20"/>
  <c r="AK17" i="24"/>
  <c r="AK18" i="24"/>
  <c r="AJ20" i="24"/>
  <c r="AM41" i="20"/>
  <c r="AN5" i="25" s="1"/>
  <c r="AY41" i="20"/>
  <c r="AZ5" i="25" s="1"/>
  <c r="AF35" i="28"/>
  <c r="AL173" i="20"/>
  <c r="AL174" i="20" s="1"/>
  <c r="AL165" i="20"/>
  <c r="AL25" i="25" s="1"/>
  <c r="AM20" i="28"/>
  <c r="AM141" i="20"/>
  <c r="AM150" i="20" s="1"/>
  <c r="AM152" i="20" s="1"/>
  <c r="AM234" i="20"/>
  <c r="AJ216" i="20"/>
  <c r="AJ51" i="24" s="1"/>
  <c r="AM142" i="20"/>
  <c r="AM6" i="24" s="1"/>
  <c r="AM8" i="24" s="1"/>
  <c r="AK27" i="28"/>
  <c r="AM164" i="20"/>
  <c r="AL44" i="20"/>
  <c r="AL46" i="20" s="1"/>
  <c r="AL47" i="20" s="1"/>
  <c r="AK171" i="20"/>
  <c r="AK27" i="25" s="1"/>
  <c r="AM25" i="28"/>
  <c r="AN40" i="20"/>
  <c r="AL143" i="20"/>
  <c r="AL193" i="20" s="1"/>
  <c r="AL194" i="20" s="1"/>
  <c r="AL153" i="20"/>
  <c r="AJ30" i="28"/>
  <c r="AY164" i="20"/>
  <c r="AW27" i="28"/>
  <c r="AY142" i="20"/>
  <c r="AY6" i="24" s="1"/>
  <c r="AY8" i="24" s="1"/>
  <c r="AN166" i="20"/>
  <c r="AL26" i="28"/>
  <c r="AN140" i="20"/>
  <c r="AM43" i="20"/>
  <c r="AN22" i="28"/>
  <c r="AN21" i="28" s="1"/>
  <c r="AO39" i="20"/>
  <c r="AJ218" i="20"/>
  <c r="AL10" i="22"/>
  <c r="AG42" i="28"/>
  <c r="AM24" i="28"/>
  <c r="AO167" i="20"/>
  <c r="AO151" i="20"/>
  <c r="AO235" i="20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M18" i="22"/>
  <c r="AM19" i="22"/>
  <c r="AN240" i="20"/>
  <c r="AN16" i="22" s="1"/>
  <c r="AN241" i="20"/>
  <c r="AN242" i="20"/>
  <c r="AN238" i="20"/>
  <c r="AN14" i="22" s="1"/>
  <c r="AN239" i="20"/>
  <c r="AN15" i="22" s="1"/>
  <c r="AO233" i="20"/>
  <c r="AO192" i="20"/>
  <c r="AP35" i="20"/>
  <c r="AP38" i="20" s="1"/>
  <c r="AP139" i="20"/>
  <c r="AM10" i="24" l="1"/>
  <c r="AM22" i="25"/>
  <c r="AO11" i="24"/>
  <c r="AO23" i="25"/>
  <c r="AJ41" i="24"/>
  <c r="AJ29" i="25"/>
  <c r="AL19" i="24"/>
  <c r="AJ43" i="28" s="1"/>
  <c r="AL28" i="25"/>
  <c r="AK20" i="24"/>
  <c r="AG35" i="28"/>
  <c r="AL169" i="20"/>
  <c r="AL17" i="24"/>
  <c r="AL18" i="24"/>
  <c r="AN20" i="28"/>
  <c r="AN41" i="20"/>
  <c r="AO5" i="25" s="1"/>
  <c r="AZ41" i="20"/>
  <c r="BA5" i="25" s="1"/>
  <c r="AH42" i="28"/>
  <c r="AN25" i="28"/>
  <c r="AO40" i="20"/>
  <c r="AY143" i="20"/>
  <c r="AY193" i="20" s="1"/>
  <c r="AY194" i="20" s="1"/>
  <c r="AK39" i="28"/>
  <c r="AM10" i="22"/>
  <c r="AN24" i="28"/>
  <c r="AP167" i="20"/>
  <c r="AP235" i="20"/>
  <c r="AP151" i="20"/>
  <c r="AO42" i="20"/>
  <c r="AN28" i="28" s="1"/>
  <c r="AN29" i="28" s="1"/>
  <c r="AK218" i="20"/>
  <c r="AM143" i="20"/>
  <c r="AM193" i="20" s="1"/>
  <c r="AM194" i="20" s="1"/>
  <c r="AM153" i="20"/>
  <c r="AK30" i="28"/>
  <c r="AL171" i="20"/>
  <c r="AL27" i="25" s="1"/>
  <c r="AX27" i="28"/>
  <c r="AZ142" i="20"/>
  <c r="AZ6" i="24" s="1"/>
  <c r="AZ8" i="24" s="1"/>
  <c r="AZ164" i="20"/>
  <c r="AY165" i="20"/>
  <c r="AY25" i="25" s="1"/>
  <c r="AY173" i="20"/>
  <c r="AY174" i="20" s="1"/>
  <c r="AK216" i="20"/>
  <c r="AK51" i="24" s="1"/>
  <c r="AO22" i="28"/>
  <c r="AO21" i="28" s="1"/>
  <c r="AP39" i="20"/>
  <c r="AL27" i="28"/>
  <c r="AL39" i="28" s="1"/>
  <c r="AN142" i="20"/>
  <c r="AN6" i="24" s="1"/>
  <c r="AN8" i="24" s="1"/>
  <c r="AN164" i="20"/>
  <c r="AM44" i="20"/>
  <c r="AM46" i="20" s="1"/>
  <c r="AM47" i="20" s="1"/>
  <c r="AO11" i="22"/>
  <c r="AH44" i="28"/>
  <c r="AN141" i="20"/>
  <c r="AN150" i="20" s="1"/>
  <c r="AN152" i="20" s="1"/>
  <c r="AN234" i="20"/>
  <c r="AM26" i="28"/>
  <c r="AO140" i="20"/>
  <c r="AO166" i="20"/>
  <c r="AN43" i="20"/>
  <c r="AM173" i="20"/>
  <c r="AM174" i="20" s="1"/>
  <c r="AM165" i="20"/>
  <c r="AM25" i="25" s="1"/>
  <c r="AO20" i="28"/>
  <c r="AO215" i="20"/>
  <c r="AO198" i="20"/>
  <c r="AO199" i="20" s="1"/>
  <c r="AP56" i="20"/>
  <c r="AQ3" i="25"/>
  <c r="AP149" i="20"/>
  <c r="AP156" i="20" s="1"/>
  <c r="AP163" i="20" s="1"/>
  <c r="AP176" i="20" s="1"/>
  <c r="AP168" i="20"/>
  <c r="AN18" i="22"/>
  <c r="AO239" i="20"/>
  <c r="AO15" i="22" s="1"/>
  <c r="AO238" i="20"/>
  <c r="AO14" i="22" s="1"/>
  <c r="AO240" i="20"/>
  <c r="AO16" i="22" s="1"/>
  <c r="AO241" i="20"/>
  <c r="AO242" i="20"/>
  <c r="AN19" i="22"/>
  <c r="AP233" i="20"/>
  <c r="AP192" i="20"/>
  <c r="AQ35" i="20"/>
  <c r="AQ38" i="20" s="1"/>
  <c r="AQ139" i="20"/>
  <c r="AK41" i="24" l="1"/>
  <c r="AI44" i="28" s="1"/>
  <c r="AK29" i="25"/>
  <c r="AY19" i="24"/>
  <c r="AW43" i="28" s="1"/>
  <c r="AY28" i="25"/>
  <c r="AN10" i="24"/>
  <c r="AN22" i="25"/>
  <c r="AM19" i="24"/>
  <c r="AK43" i="28" s="1"/>
  <c r="AM28" i="25"/>
  <c r="AP11" i="24"/>
  <c r="AP23" i="25"/>
  <c r="AM169" i="20"/>
  <c r="AM17" i="24"/>
  <c r="AM18" i="24"/>
  <c r="AY17" i="24"/>
  <c r="AY18" i="24"/>
  <c r="AL20" i="24"/>
  <c r="AO41" i="20"/>
  <c r="AP5" i="25" s="1"/>
  <c r="BA41" i="20"/>
  <c r="BB5" i="25" s="1"/>
  <c r="AL218" i="20"/>
  <c r="AL29" i="25" s="1"/>
  <c r="AL216" i="20"/>
  <c r="AL51" i="24" s="1"/>
  <c r="AQ39" i="20"/>
  <c r="AP22" i="28"/>
  <c r="AH35" i="28"/>
  <c r="AN10" i="22"/>
  <c r="AZ143" i="20"/>
  <c r="AZ193" i="20" s="1"/>
  <c r="AZ194" i="20" s="1"/>
  <c r="AP11" i="22"/>
  <c r="AM171" i="20"/>
  <c r="AM27" i="25" s="1"/>
  <c r="AO141" i="20"/>
  <c r="AO150" i="20" s="1"/>
  <c r="AO152" i="20" s="1"/>
  <c r="AO234" i="20"/>
  <c r="AL30" i="28"/>
  <c r="AN153" i="20"/>
  <c r="AN173" i="20"/>
  <c r="AN174" i="20" s="1"/>
  <c r="AN165" i="20"/>
  <c r="AN25" i="25" s="1"/>
  <c r="AO25" i="28"/>
  <c r="AP40" i="20"/>
  <c r="AM27" i="28"/>
  <c r="AM39" i="28" s="1"/>
  <c r="AO142" i="20"/>
  <c r="AO6" i="24" s="1"/>
  <c r="AO8" i="24" s="1"/>
  <c r="AO164" i="20"/>
  <c r="AN44" i="20"/>
  <c r="AN46" i="20" s="1"/>
  <c r="AN47" i="20" s="1"/>
  <c r="AN143" i="20"/>
  <c r="AN193" i="20" s="1"/>
  <c r="AN194" i="20" s="1"/>
  <c r="AO24" i="28"/>
  <c r="AQ167" i="20"/>
  <c r="AQ151" i="20"/>
  <c r="AQ235" i="20"/>
  <c r="AP42" i="20"/>
  <c r="AO28" i="28" s="1"/>
  <c r="AO29" i="28" s="1"/>
  <c r="AP166" i="20"/>
  <c r="AN26" i="28"/>
  <c r="AP140" i="20"/>
  <c r="AO43" i="20"/>
  <c r="AI42" i="28"/>
  <c r="BA142" i="20"/>
  <c r="BA6" i="24" s="1"/>
  <c r="BA8" i="24" s="1"/>
  <c r="AY27" i="28"/>
  <c r="BA164" i="20"/>
  <c r="AZ165" i="20"/>
  <c r="AZ25" i="25" s="1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O18" i="22"/>
  <c r="AO19" i="22"/>
  <c r="AP242" i="20"/>
  <c r="AP239" i="20"/>
  <c r="AP15" i="22" s="1"/>
  <c r="AP240" i="20"/>
  <c r="AP16" i="22" s="1"/>
  <c r="AP241" i="20"/>
  <c r="AP238" i="20"/>
  <c r="AP14" i="22" s="1"/>
  <c r="AQ233" i="20"/>
  <c r="AQ192" i="20"/>
  <c r="AR35" i="20"/>
  <c r="AR38" i="20" s="1"/>
  <c r="AR139" i="20"/>
  <c r="AQ11" i="24" l="1"/>
  <c r="AQ23" i="25"/>
  <c r="AN19" i="24"/>
  <c r="AL43" i="28" s="1"/>
  <c r="AN28" i="25"/>
  <c r="AO10" i="24"/>
  <c r="AO22" i="25"/>
  <c r="AZ19" i="24"/>
  <c r="AX43" i="28" s="1"/>
  <c r="AZ28" i="25"/>
  <c r="AY20" i="24"/>
  <c r="AM20" i="24"/>
  <c r="AN169" i="20"/>
  <c r="AN18" i="24"/>
  <c r="AN17" i="24"/>
  <c r="AZ18" i="24"/>
  <c r="AZ17" i="24"/>
  <c r="AL41" i="24"/>
  <c r="AJ44" i="28" s="1"/>
  <c r="AP41" i="20"/>
  <c r="AQ5" i="25" s="1"/>
  <c r="BB41" i="20"/>
  <c r="BC5" i="25" s="1"/>
  <c r="AM218" i="20"/>
  <c r="AM29" i="25" s="1"/>
  <c r="AJ42" i="28"/>
  <c r="AO165" i="20"/>
  <c r="AO25" i="25" s="1"/>
  <c r="AO173" i="20"/>
  <c r="AO174" i="20" s="1"/>
  <c r="BB164" i="20"/>
  <c r="AZ27" i="28"/>
  <c r="BB142" i="20"/>
  <c r="BB6" i="24" s="1"/>
  <c r="BB8" i="24" s="1"/>
  <c r="AO153" i="20"/>
  <c r="AM30" i="28"/>
  <c r="BA165" i="20"/>
  <c r="BA25" i="25" s="1"/>
  <c r="BA173" i="20"/>
  <c r="BA174" i="20" s="1"/>
  <c r="AP141" i="20"/>
  <c r="AP150" i="20" s="1"/>
  <c r="AP152" i="20" s="1"/>
  <c r="AP234" i="20"/>
  <c r="AP25" i="28"/>
  <c r="AQ40" i="20"/>
  <c r="AR39" i="20"/>
  <c r="AQ22" i="28"/>
  <c r="AQ11" i="22"/>
  <c r="AN171" i="20"/>
  <c r="AN27" i="25" s="1"/>
  <c r="AO10" i="22"/>
  <c r="AK42" i="28"/>
  <c r="AP24" i="28"/>
  <c r="AR167" i="20"/>
  <c r="AR151" i="20"/>
  <c r="AR235" i="20"/>
  <c r="AQ42" i="20"/>
  <c r="AP28" i="28" s="1"/>
  <c r="AP29" i="28" s="1"/>
  <c r="BA143" i="20"/>
  <c r="BA193" i="20" s="1"/>
  <c r="BA194" i="20" s="1"/>
  <c r="AN27" i="28"/>
  <c r="AP164" i="20"/>
  <c r="AP142" i="20"/>
  <c r="AP6" i="24" s="1"/>
  <c r="AP8" i="24" s="1"/>
  <c r="AO44" i="20"/>
  <c r="AO46" i="20" s="1"/>
  <c r="AO47" i="20" s="1"/>
  <c r="AO143" i="20"/>
  <c r="AO193" i="20" s="1"/>
  <c r="AO194" i="20" s="1"/>
  <c r="AQ166" i="20"/>
  <c r="AQ140" i="20"/>
  <c r="AO26" i="28"/>
  <c r="AP43" i="20"/>
  <c r="AM216" i="20"/>
  <c r="AM51" i="24" s="1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P19" i="22"/>
  <c r="AP18" i="22"/>
  <c r="AQ241" i="20"/>
  <c r="AQ242" i="20"/>
  <c r="AQ238" i="20"/>
  <c r="AQ14" i="22" s="1"/>
  <c r="AQ239" i="20"/>
  <c r="AQ15" i="22" s="1"/>
  <c r="AQ240" i="20"/>
  <c r="AQ16" i="22" s="1"/>
  <c r="AR233" i="20"/>
  <c r="AR192" i="20"/>
  <c r="AS35" i="20"/>
  <c r="AS38" i="20" s="1"/>
  <c r="AS139" i="20"/>
  <c r="AO19" i="24" l="1"/>
  <c r="AO28" i="25"/>
  <c r="BA19" i="24"/>
  <c r="AY43" i="28" s="1"/>
  <c r="BA28" i="25"/>
  <c r="AR11" i="24"/>
  <c r="AR23" i="25"/>
  <c r="AP10" i="24"/>
  <c r="AP22" i="25"/>
  <c r="AO169" i="20"/>
  <c r="AO17" i="24"/>
  <c r="AO18" i="24"/>
  <c r="AM41" i="24"/>
  <c r="AK44" i="28" s="1"/>
  <c r="AJ35" i="28"/>
  <c r="AZ20" i="24"/>
  <c r="BA18" i="24"/>
  <c r="BA17" i="24"/>
  <c r="AN20" i="24"/>
  <c r="AQ41" i="20"/>
  <c r="AR5" i="25" s="1"/>
  <c r="BC41" i="20"/>
  <c r="BD5" i="25" s="1"/>
  <c r="AQ164" i="20"/>
  <c r="AO27" i="28"/>
  <c r="AQ142" i="20"/>
  <c r="AQ6" i="24" s="1"/>
  <c r="AQ8" i="24" s="1"/>
  <c r="AP44" i="20"/>
  <c r="AP46" i="20" s="1"/>
  <c r="AP47" i="20" s="1"/>
  <c r="AN39" i="28"/>
  <c r="AR11" i="22"/>
  <c r="AQ24" i="28"/>
  <c r="AS167" i="20"/>
  <c r="AS151" i="20"/>
  <c r="AS235" i="20"/>
  <c r="AR42" i="20"/>
  <c r="AQ28" i="28" s="1"/>
  <c r="AQ29" i="28" s="1"/>
  <c r="BA27" i="28"/>
  <c r="BC142" i="20"/>
  <c r="BC6" i="24" s="1"/>
  <c r="BC8" i="24" s="1"/>
  <c r="BC164" i="20"/>
  <c r="AN218" i="20"/>
  <c r="AS39" i="20"/>
  <c r="AR22" i="28"/>
  <c r="AQ141" i="20"/>
  <c r="AQ150" i="20" s="1"/>
  <c r="AQ152" i="20" s="1"/>
  <c r="AQ234" i="20"/>
  <c r="AP173" i="20"/>
  <c r="AP174" i="20" s="1"/>
  <c r="AP165" i="20"/>
  <c r="AP25" i="25" s="1"/>
  <c r="AL42" i="28"/>
  <c r="AQ25" i="28"/>
  <c r="AR40" i="20"/>
  <c r="BB143" i="20"/>
  <c r="BB193" i="20" s="1"/>
  <c r="BB194" i="20" s="1"/>
  <c r="AO171" i="20"/>
  <c r="AO27" i="25" s="1"/>
  <c r="AP26" i="28"/>
  <c r="AR166" i="20"/>
  <c r="AR140" i="20"/>
  <c r="AQ43" i="20"/>
  <c r="AP10" i="22"/>
  <c r="AM43" i="28"/>
  <c r="AP143" i="20"/>
  <c r="AP193" i="20" s="1"/>
  <c r="AP194" i="20" s="1"/>
  <c r="AN216" i="20"/>
  <c r="AN51" i="24" s="1"/>
  <c r="AQ20" i="28"/>
  <c r="AQ21" i="28"/>
  <c r="AP153" i="20"/>
  <c r="AN30" i="28"/>
  <c r="BB165" i="20"/>
  <c r="BB25" i="25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Q18" i="22"/>
  <c r="AQ19" i="22"/>
  <c r="AR240" i="20"/>
  <c r="AR16" i="22" s="1"/>
  <c r="AR241" i="20"/>
  <c r="AR242" i="20"/>
  <c r="AR238" i="20"/>
  <c r="AR14" i="22" s="1"/>
  <c r="AR239" i="20"/>
  <c r="AR15" i="22" s="1"/>
  <c r="AS233" i="20"/>
  <c r="AS192" i="20"/>
  <c r="AT35" i="20"/>
  <c r="AT38" i="20" s="1"/>
  <c r="AT139" i="20"/>
  <c r="BB19" i="24" l="1"/>
  <c r="AZ43" i="28" s="1"/>
  <c r="BB28" i="25"/>
  <c r="AQ10" i="24"/>
  <c r="AQ22" i="25"/>
  <c r="AN41" i="24"/>
  <c r="AL44" i="28" s="1"/>
  <c r="AN29" i="25"/>
  <c r="AP19" i="24"/>
  <c r="AP28" i="25"/>
  <c r="AS11" i="24"/>
  <c r="AS23" i="25"/>
  <c r="AO20" i="24"/>
  <c r="AK35" i="28"/>
  <c r="AP169" i="20"/>
  <c r="AP17" i="24"/>
  <c r="AP18" i="24"/>
  <c r="BA20" i="24"/>
  <c r="AR41" i="20"/>
  <c r="AS5" i="25" s="1"/>
  <c r="AV41" i="20"/>
  <c r="AW5" i="25" s="1"/>
  <c r="BD41" i="20"/>
  <c r="BE5" i="25" s="1"/>
  <c r="AT41" i="20"/>
  <c r="AU5" i="25" s="1"/>
  <c r="AO218" i="20"/>
  <c r="AO29" i="25" s="1"/>
  <c r="AO216" i="20"/>
  <c r="AO51" i="24" s="1"/>
  <c r="AN43" i="28"/>
  <c r="AQ26" i="28"/>
  <c r="AS140" i="20"/>
  <c r="AS166" i="20"/>
  <c r="AR43" i="20"/>
  <c r="AR20" i="28"/>
  <c r="AR21" i="28"/>
  <c r="BC143" i="20"/>
  <c r="BC193" i="20" s="1"/>
  <c r="BC194" i="20" s="1"/>
  <c r="AS11" i="22"/>
  <c r="AT39" i="20"/>
  <c r="AS25" i="28" s="1"/>
  <c r="AS22" i="28"/>
  <c r="AQ143" i="20"/>
  <c r="AQ193" i="20" s="1"/>
  <c r="AQ194" i="20" s="1"/>
  <c r="AR142" i="20"/>
  <c r="AR6" i="24" s="1"/>
  <c r="AR8" i="24" s="1"/>
  <c r="AP27" i="28"/>
  <c r="AR164" i="20"/>
  <c r="AQ44" i="20"/>
  <c r="AQ46" i="20" s="1"/>
  <c r="AQ47" i="20" s="1"/>
  <c r="AM42" i="28"/>
  <c r="AQ10" i="22"/>
  <c r="AR24" i="28"/>
  <c r="AT167" i="20"/>
  <c r="AT235" i="20"/>
  <c r="AT151" i="20"/>
  <c r="AS42" i="20"/>
  <c r="AR28" i="28" s="1"/>
  <c r="AR29" i="28" s="1"/>
  <c r="BC173" i="20"/>
  <c r="BC174" i="20" s="1"/>
  <c r="BC165" i="20"/>
  <c r="BC25" i="25" s="1"/>
  <c r="AO39" i="28"/>
  <c r="AP171" i="20"/>
  <c r="AP27" i="25" s="1"/>
  <c r="AR141" i="20"/>
  <c r="AR150" i="20" s="1"/>
  <c r="AR152" i="20" s="1"/>
  <c r="AR234" i="20"/>
  <c r="AR25" i="28"/>
  <c r="AS40" i="20"/>
  <c r="BB27" i="28"/>
  <c r="BD164" i="20"/>
  <c r="BD142" i="20"/>
  <c r="BD6" i="24" s="1"/>
  <c r="BD8" i="24" s="1"/>
  <c r="AO30" i="28"/>
  <c r="AQ153" i="20"/>
  <c r="AQ165" i="20"/>
  <c r="AQ25" i="25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R19" i="22"/>
  <c r="AR18" i="22"/>
  <c r="AS239" i="20"/>
  <c r="AS15" i="22" s="1"/>
  <c r="AS238" i="20"/>
  <c r="AS14" i="22" s="1"/>
  <c r="AS241" i="20"/>
  <c r="AS240" i="20"/>
  <c r="AS16" i="22" s="1"/>
  <c r="AS242" i="20"/>
  <c r="AT233" i="20"/>
  <c r="AT192" i="20"/>
  <c r="AU35" i="20"/>
  <c r="AU38" i="20" s="1"/>
  <c r="AU139" i="20"/>
  <c r="AQ19" i="24" l="1"/>
  <c r="AQ28" i="25"/>
  <c r="BC19" i="24"/>
  <c r="BA43" i="28" s="1"/>
  <c r="BC28" i="25"/>
  <c r="AR10" i="24"/>
  <c r="AR22" i="25"/>
  <c r="AT11" i="24"/>
  <c r="AT23" i="25"/>
  <c r="AO41" i="24"/>
  <c r="AM44" i="28" s="1"/>
  <c r="AP20" i="24"/>
  <c r="AQ169" i="20"/>
  <c r="AQ17" i="24"/>
  <c r="AQ18" i="24"/>
  <c r="BC17" i="24"/>
  <c r="BC18" i="24"/>
  <c r="AU41" i="20"/>
  <c r="AV5" i="25" s="1"/>
  <c r="AS41" i="20"/>
  <c r="AT5" i="25" s="1"/>
  <c r="AW41" i="20"/>
  <c r="AX5" i="25" s="1"/>
  <c r="BE41" i="20"/>
  <c r="BF5" i="25" s="1"/>
  <c r="AQ171" i="20"/>
  <c r="AQ27" i="25" s="1"/>
  <c r="AR153" i="20"/>
  <c r="AP30" i="28"/>
  <c r="AU39" i="20"/>
  <c r="AT25" i="28" s="1"/>
  <c r="AT22" i="28"/>
  <c r="AP218" i="20"/>
  <c r="AR165" i="20"/>
  <c r="AR25" i="25" s="1"/>
  <c r="AR173" i="20"/>
  <c r="AR174" i="20" s="1"/>
  <c r="AS24" i="28"/>
  <c r="AU167" i="20"/>
  <c r="AU151" i="20"/>
  <c r="AU152" i="20" s="1"/>
  <c r="AU166" i="20"/>
  <c r="AU235" i="20"/>
  <c r="AT42" i="20"/>
  <c r="AS28" i="28" s="1"/>
  <c r="AS29" i="28" s="1"/>
  <c r="BD143" i="20"/>
  <c r="BD193" i="20" s="1"/>
  <c r="BD194" i="20" s="1"/>
  <c r="AP216" i="20"/>
  <c r="AP51" i="24" s="1"/>
  <c r="AM35" i="28"/>
  <c r="AP39" i="28"/>
  <c r="AQ27" i="28"/>
  <c r="AS142" i="20"/>
  <c r="AS6" i="24" s="1"/>
  <c r="AS8" i="24" s="1"/>
  <c r="AS164" i="20"/>
  <c r="AR44" i="20"/>
  <c r="AR46" i="20" s="1"/>
  <c r="AR47" i="20" s="1"/>
  <c r="BD173" i="20"/>
  <c r="BD174" i="20" s="1"/>
  <c r="BD165" i="20"/>
  <c r="BD25" i="25" s="1"/>
  <c r="AO43" i="28"/>
  <c r="AU164" i="20"/>
  <c r="AS27" i="28"/>
  <c r="AU142" i="20"/>
  <c r="AU6" i="24" s="1"/>
  <c r="AU8" i="24" s="1"/>
  <c r="AL35" i="28"/>
  <c r="AS141" i="20"/>
  <c r="AS150" i="20" s="1"/>
  <c r="AS152" i="20" s="1"/>
  <c r="AS234" i="20"/>
  <c r="BE142" i="20"/>
  <c r="BE6" i="24" s="1"/>
  <c r="BE8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S20" i="28"/>
  <c r="AS21" i="28"/>
  <c r="AU27" i="28"/>
  <c r="AW164" i="20"/>
  <c r="AW142" i="20"/>
  <c r="AW6" i="24" s="1"/>
  <c r="AW8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S19" i="22"/>
  <c r="AT242" i="20"/>
  <c r="AT238" i="20"/>
  <c r="AT14" i="22" s="1"/>
  <c r="AT239" i="20"/>
  <c r="AT15" i="22" s="1"/>
  <c r="AT241" i="20"/>
  <c r="AT240" i="20"/>
  <c r="AT16" i="22" s="1"/>
  <c r="AS18" i="22"/>
  <c r="AU233" i="20"/>
  <c r="AU192" i="20"/>
  <c r="AV35" i="20"/>
  <c r="AV38" i="20" s="1"/>
  <c r="AV139" i="20"/>
  <c r="BD19" i="24" l="1"/>
  <c r="BD28" i="25"/>
  <c r="AR19" i="24"/>
  <c r="AP43" i="28" s="1"/>
  <c r="AR28" i="25"/>
  <c r="AP41" i="24"/>
  <c r="AP29" i="25"/>
  <c r="AU11" i="24"/>
  <c r="AU23" i="25"/>
  <c r="AS10" i="24"/>
  <c r="AS22" i="25"/>
  <c r="AQ20" i="24"/>
  <c r="BC20" i="24"/>
  <c r="BD18" i="24"/>
  <c r="BD17" i="24"/>
  <c r="AR169" i="20"/>
  <c r="AR17" i="24"/>
  <c r="AR18" i="24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216" i="20"/>
  <c r="AQ51" i="24" s="1"/>
  <c r="AW143" i="20"/>
  <c r="AW193" i="20" s="1"/>
  <c r="AW194" i="20" s="1"/>
  <c r="AV164" i="20"/>
  <c r="AT27" i="28"/>
  <c r="AV142" i="20"/>
  <c r="AV6" i="24" s="1"/>
  <c r="AV8" i="24" s="1"/>
  <c r="AU44" i="20"/>
  <c r="AU46" i="20" s="1"/>
  <c r="AU47" i="20" s="1"/>
  <c r="AS153" i="20"/>
  <c r="AQ30" i="28"/>
  <c r="AU143" i="20"/>
  <c r="AU193" i="20" s="1"/>
  <c r="AU194" i="20" s="1"/>
  <c r="BB44" i="20"/>
  <c r="BB46" i="20" s="1"/>
  <c r="BB47" i="20" s="1"/>
  <c r="AS173" i="20"/>
  <c r="AS174" i="20" s="1"/>
  <c r="AS165" i="20"/>
  <c r="AS25" i="25" s="1"/>
  <c r="BB43" i="28"/>
  <c r="AT20" i="28"/>
  <c r="AT21" i="28"/>
  <c r="AO42" i="28"/>
  <c r="AW165" i="20"/>
  <c r="AW25" i="25" s="1"/>
  <c r="AW173" i="20"/>
  <c r="AW174" i="20" s="1"/>
  <c r="AT141" i="20"/>
  <c r="AT234" i="20"/>
  <c r="C140" i="20"/>
  <c r="AT142" i="20"/>
  <c r="AT6" i="24" s="1"/>
  <c r="AT8" i="24" s="1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AS143" i="20"/>
  <c r="AS193" i="20" s="1"/>
  <c r="AS194" i="20" s="1"/>
  <c r="AU153" i="20"/>
  <c r="AS30" i="28"/>
  <c r="AR171" i="20"/>
  <c r="AR27" i="25" s="1"/>
  <c r="AQ218" i="20"/>
  <c r="AQ39" i="28"/>
  <c r="AN44" i="28"/>
  <c r="AT24" i="28"/>
  <c r="AV167" i="20"/>
  <c r="AV151" i="20"/>
  <c r="AV152" i="20" s="1"/>
  <c r="AV166" i="20"/>
  <c r="AV235" i="20"/>
  <c r="AU42" i="20"/>
  <c r="AT28" i="28" s="1"/>
  <c r="AT29" i="28" s="1"/>
  <c r="AV39" i="20"/>
  <c r="AU25" i="28" s="1"/>
  <c r="AU22" i="28"/>
  <c r="AX142" i="20"/>
  <c r="AX6" i="24" s="1"/>
  <c r="AX8" i="24" s="1"/>
  <c r="AV27" i="28"/>
  <c r="AX164" i="20"/>
  <c r="AW44" i="20"/>
  <c r="AW46" i="20" s="1"/>
  <c r="AW47" i="20" s="1"/>
  <c r="BF142" i="20"/>
  <c r="BF6" i="24" s="1"/>
  <c r="BF8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BE25" i="25" s="1"/>
  <c r="AS10" i="22"/>
  <c r="AT44" i="20"/>
  <c r="AT46" i="20" s="1"/>
  <c r="AT47" i="20" s="1"/>
  <c r="AU173" i="20"/>
  <c r="AU174" i="20" s="1"/>
  <c r="AU165" i="20"/>
  <c r="AU25" i="25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T19" i="22"/>
  <c r="AT18" i="22"/>
  <c r="AU241" i="20"/>
  <c r="AU239" i="20"/>
  <c r="AU15" i="22" s="1"/>
  <c r="AU240" i="20"/>
  <c r="AU16" i="22" s="1"/>
  <c r="AU242" i="20"/>
  <c r="AU238" i="20"/>
  <c r="AU14" i="22" s="1"/>
  <c r="AV233" i="20"/>
  <c r="AV192" i="20"/>
  <c r="AW35" i="20"/>
  <c r="AW38" i="20" s="1"/>
  <c r="AW139" i="20"/>
  <c r="AT10" i="24" l="1"/>
  <c r="AT22" i="25"/>
  <c r="AU19" i="24"/>
  <c r="AS43" i="28" s="1"/>
  <c r="AU28" i="25"/>
  <c r="BE19" i="24"/>
  <c r="BE28" i="25"/>
  <c r="AV11" i="24"/>
  <c r="AV23" i="25"/>
  <c r="AQ41" i="24"/>
  <c r="AO44" i="28" s="1"/>
  <c r="AQ29" i="25"/>
  <c r="AS19" i="24"/>
  <c r="AS28" i="25"/>
  <c r="AW19" i="24"/>
  <c r="AW28" i="25"/>
  <c r="BD20" i="24"/>
  <c r="AU17" i="24"/>
  <c r="AU18" i="24"/>
  <c r="AW17" i="24"/>
  <c r="AW18" i="24"/>
  <c r="BE18" i="24"/>
  <c r="BE17" i="24"/>
  <c r="AR20" i="24"/>
  <c r="AS169" i="20"/>
  <c r="AS17" i="24"/>
  <c r="AS18" i="24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25" i="25" s="1"/>
  <c r="BF173" i="20"/>
  <c r="BF174" i="20" s="1"/>
  <c r="C164" i="20"/>
  <c r="AZ39" i="28"/>
  <c r="AT10" i="22"/>
  <c r="C10" i="22" s="1"/>
  <c r="AT39" i="28"/>
  <c r="AU171" i="20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X25" i="25" s="1"/>
  <c r="AN35" i="28"/>
  <c r="AV11" i="22"/>
  <c r="AR216" i="20"/>
  <c r="AR51" i="24" s="1"/>
  <c r="AT173" i="20"/>
  <c r="AT174" i="20" s="1"/>
  <c r="AT165" i="20"/>
  <c r="AT25" i="25" s="1"/>
  <c r="AT150" i="20"/>
  <c r="AT152" i="20" s="1"/>
  <c r="C141" i="20"/>
  <c r="BC39" i="28"/>
  <c r="AV165" i="20"/>
  <c r="AV25" i="25" s="1"/>
  <c r="AV173" i="20"/>
  <c r="AV174" i="20" s="1"/>
  <c r="AU43" i="28"/>
  <c r="AX143" i="20"/>
  <c r="AX193" i="20" s="1"/>
  <c r="AX194" i="20" s="1"/>
  <c r="AV143" i="20"/>
  <c r="AV193" i="20" s="1"/>
  <c r="AV194" i="20" s="1"/>
  <c r="AU20" i="28"/>
  <c r="AU21" i="28"/>
  <c r="AS39" i="28"/>
  <c r="BF143" i="20"/>
  <c r="C142" i="20"/>
  <c r="AV39" i="28"/>
  <c r="AW39" i="28"/>
  <c r="AU24" i="28"/>
  <c r="AW167" i="20"/>
  <c r="AW151" i="20"/>
  <c r="AW152" i="20" s="1"/>
  <c r="AW166" i="20"/>
  <c r="AW235" i="20"/>
  <c r="AV42" i="20"/>
  <c r="AU28" i="28" s="1"/>
  <c r="AU29" i="28" s="1"/>
  <c r="BA39" i="28"/>
  <c r="AR218" i="20"/>
  <c r="AQ43" i="28"/>
  <c r="BC43" i="28"/>
  <c r="AT143" i="20"/>
  <c r="AT193" i="20" s="1"/>
  <c r="AT194" i="20" s="1"/>
  <c r="AS171" i="20"/>
  <c r="AS27" i="25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W169" i="20" s="1"/>
  <c r="AU18" i="22"/>
  <c r="AU19" i="22"/>
  <c r="AV240" i="20"/>
  <c r="AV16" i="22" s="1"/>
  <c r="AV241" i="20"/>
  <c r="AV242" i="20"/>
  <c r="AV238" i="20"/>
  <c r="AV14" i="22" s="1"/>
  <c r="AV239" i="20"/>
  <c r="AV15" i="22" s="1"/>
  <c r="AW233" i="20"/>
  <c r="AW192" i="20"/>
  <c r="AX35" i="20"/>
  <c r="AX38" i="20" s="1"/>
  <c r="AX139" i="20"/>
  <c r="AR41" i="24" l="1"/>
  <c r="AR29" i="25"/>
  <c r="AV19" i="24"/>
  <c r="AT43" i="28" s="1"/>
  <c r="AV28" i="25"/>
  <c r="AW11" i="24"/>
  <c r="AW23" i="25"/>
  <c r="AT19" i="24"/>
  <c r="AT28" i="25"/>
  <c r="AX19" i="24"/>
  <c r="AX28" i="25"/>
  <c r="AU216" i="20"/>
  <c r="AU51" i="24" s="1"/>
  <c r="AU27" i="25"/>
  <c r="AW20" i="24"/>
  <c r="BE20" i="24"/>
  <c r="AU20" i="24"/>
  <c r="AT169" i="20"/>
  <c r="AT17" i="24"/>
  <c r="AT18" i="24"/>
  <c r="AS20" i="24"/>
  <c r="BF18" i="24"/>
  <c r="BF17" i="24"/>
  <c r="AV17" i="24"/>
  <c r="AV18" i="24"/>
  <c r="AX17" i="24"/>
  <c r="AX18" i="24"/>
  <c r="AV169" i="20"/>
  <c r="AV171" i="20"/>
  <c r="AU218" i="20"/>
  <c r="AU29" i="25" s="1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AP44" i="28"/>
  <c r="E158" i="20"/>
  <c r="E3" i="22"/>
  <c r="AS218" i="20"/>
  <c r="BF193" i="20"/>
  <c r="BF194" i="20" s="1"/>
  <c r="C143" i="20"/>
  <c r="AW11" i="22"/>
  <c r="AT171" i="20"/>
  <c r="AT27" i="25" s="1"/>
  <c r="AV24" i="28"/>
  <c r="AX167" i="20"/>
  <c r="AX151" i="20"/>
  <c r="AX152" i="20" s="1"/>
  <c r="AX166" i="20"/>
  <c r="AX235" i="20"/>
  <c r="AW42" i="20"/>
  <c r="AV28" i="28" s="1"/>
  <c r="AV29" i="28" s="1"/>
  <c r="AX39" i="20"/>
  <c r="AW25" i="28" s="1"/>
  <c r="AW22" i="28"/>
  <c r="AS216" i="20"/>
  <c r="AS51" i="24" s="1"/>
  <c r="AR43" i="28"/>
  <c r="AW153" i="20"/>
  <c r="AU30" i="28"/>
  <c r="AV43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X169" i="20" s="1"/>
  <c r="AV18" i="22"/>
  <c r="AV19" i="22"/>
  <c r="AW239" i="20"/>
  <c r="AW15" i="22" s="1"/>
  <c r="AW238" i="20"/>
  <c r="AW14" i="22" s="1"/>
  <c r="AW240" i="20"/>
  <c r="AW16" i="22" s="1"/>
  <c r="AW241" i="20"/>
  <c r="AW242" i="20"/>
  <c r="AW171" i="20"/>
  <c r="AW27" i="25" s="1"/>
  <c r="AX233" i="20"/>
  <c r="AX192" i="20"/>
  <c r="AY35" i="20"/>
  <c r="AY38" i="20" s="1"/>
  <c r="AY139" i="20"/>
  <c r="AS41" i="24" l="1"/>
  <c r="AS29" i="25"/>
  <c r="AX11" i="24"/>
  <c r="AX23" i="25"/>
  <c r="AV216" i="20"/>
  <c r="AV51" i="24" s="1"/>
  <c r="AV27" i="25"/>
  <c r="AV20" i="24"/>
  <c r="AT20" i="24"/>
  <c r="AX20" i="24"/>
  <c r="AU41" i="24"/>
  <c r="AS44" i="28" s="1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18" i="20"/>
  <c r="AV29" i="25" s="1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H144" i="20"/>
  <c r="H145" i="20" s="1"/>
  <c r="G158" i="20"/>
  <c r="AD3" i="22"/>
  <c r="AN3" i="22"/>
  <c r="G59" i="20"/>
  <c r="G61" i="20" s="1"/>
  <c r="AA144" i="20"/>
  <c r="AA237" i="20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W159" i="20" s="1"/>
  <c r="AU31" i="28" s="1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E60" i="20"/>
  <c r="E62" i="20" s="1"/>
  <c r="N3" i="22"/>
  <c r="AD144" i="20"/>
  <c r="AD145" i="20" s="1"/>
  <c r="AR144" i="20"/>
  <c r="AR237" i="20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O237" i="20"/>
  <c r="AW24" i="28"/>
  <c r="AY167" i="20"/>
  <c r="AY151" i="20"/>
  <c r="AY152" i="20" s="1"/>
  <c r="AY166" i="20"/>
  <c r="AY235" i="20"/>
  <c r="AX42" i="20"/>
  <c r="AW28" i="28" s="1"/>
  <c r="AW29" i="28" s="1"/>
  <c r="AX153" i="20"/>
  <c r="AV30" i="28"/>
  <c r="AT218" i="20"/>
  <c r="AX11" i="22"/>
  <c r="C11" i="22" s="1"/>
  <c r="AT216" i="20"/>
  <c r="AT51" i="24" s="1"/>
  <c r="AR42" i="28"/>
  <c r="D177" i="20"/>
  <c r="D182" i="20" s="1"/>
  <c r="D183" i="20" s="1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W216" i="20"/>
  <c r="AW51" i="24" s="1"/>
  <c r="AY149" i="20"/>
  <c r="AY156" i="20" s="1"/>
  <c r="AY163" i="20" s="1"/>
  <c r="AY176" i="20" s="1"/>
  <c r="AY168" i="20"/>
  <c r="AY169" i="20" s="1"/>
  <c r="AW18" i="22"/>
  <c r="AW19" i="22"/>
  <c r="AX242" i="20"/>
  <c r="AX238" i="20"/>
  <c r="AX14" i="22" s="1"/>
  <c r="AX239" i="20"/>
  <c r="AX15" i="22" s="1"/>
  <c r="C15" i="22" s="1"/>
  <c r="AX240" i="20"/>
  <c r="AX16" i="22" s="1"/>
  <c r="C16" i="22" s="1"/>
  <c r="AX241" i="20"/>
  <c r="AW218" i="20"/>
  <c r="AX171" i="20"/>
  <c r="AX27" i="25" s="1"/>
  <c r="AY233" i="20"/>
  <c r="AY192" i="20"/>
  <c r="AZ35" i="20"/>
  <c r="AZ38" i="20" s="1"/>
  <c r="AZ139" i="20"/>
  <c r="S12" i="24" l="1"/>
  <c r="S14" i="24" s="1"/>
  <c r="S15" i="24" s="1"/>
  <c r="S21" i="24" s="1"/>
  <c r="S39" i="24" s="1"/>
  <c r="S42" i="24" s="1"/>
  <c r="S31" i="25"/>
  <c r="AR12" i="24"/>
  <c r="AR14" i="24" s="1"/>
  <c r="AR15" i="24" s="1"/>
  <c r="AR21" i="24" s="1"/>
  <c r="AR39" i="24" s="1"/>
  <c r="AR42" i="24" s="1"/>
  <c r="AR31" i="25"/>
  <c r="AT12" i="24"/>
  <c r="AT14" i="24" s="1"/>
  <c r="AT15" i="24" s="1"/>
  <c r="AT21" i="24" s="1"/>
  <c r="AT39" i="24" s="1"/>
  <c r="AT31" i="25"/>
  <c r="Z12" i="24"/>
  <c r="Z14" i="24" s="1"/>
  <c r="Z15" i="24" s="1"/>
  <c r="Z21" i="24" s="1"/>
  <c r="Z39" i="24" s="1"/>
  <c r="Z42" i="24" s="1"/>
  <c r="Z31" i="25"/>
  <c r="O12" i="24"/>
  <c r="O14" i="24" s="1"/>
  <c r="O15" i="24" s="1"/>
  <c r="O21" i="24" s="1"/>
  <c r="O39" i="24" s="1"/>
  <c r="O42" i="24" s="1"/>
  <c r="O31" i="25"/>
  <c r="AA12" i="24"/>
  <c r="AA14" i="24" s="1"/>
  <c r="AA15" i="24" s="1"/>
  <c r="AA21" i="24" s="1"/>
  <c r="AA39" i="24" s="1"/>
  <c r="AA42" i="24" s="1"/>
  <c r="AA31" i="25"/>
  <c r="AW12" i="24"/>
  <c r="AW14" i="24" s="1"/>
  <c r="AW15" i="24" s="1"/>
  <c r="AW21" i="24" s="1"/>
  <c r="AW39" i="24" s="1"/>
  <c r="AW31" i="25"/>
  <c r="AL12" i="24"/>
  <c r="AL14" i="24" s="1"/>
  <c r="AL15" i="24" s="1"/>
  <c r="AL21" i="24" s="1"/>
  <c r="AL39" i="24" s="1"/>
  <c r="AL42" i="24" s="1"/>
  <c r="AL31" i="25"/>
  <c r="J12" i="24"/>
  <c r="J14" i="24" s="1"/>
  <c r="J15" i="24" s="1"/>
  <c r="J21" i="24" s="1"/>
  <c r="J39" i="24" s="1"/>
  <c r="J31" i="25"/>
  <c r="AW41" i="24"/>
  <c r="AU44" i="28" s="1"/>
  <c r="AW29" i="25"/>
  <c r="AT41" i="24"/>
  <c r="AT29" i="25"/>
  <c r="AY11" i="24"/>
  <c r="AY23" i="25"/>
  <c r="E12" i="24"/>
  <c r="E14" i="24" s="1"/>
  <c r="E15" i="24" s="1"/>
  <c r="E21" i="24" s="1"/>
  <c r="E39" i="24" s="1"/>
  <c r="E42" i="24" s="1"/>
  <c r="E31" i="25"/>
  <c r="F4" i="22"/>
  <c r="N237" i="20"/>
  <c r="Z145" i="20"/>
  <c r="I145" i="20"/>
  <c r="I157" i="20" s="1"/>
  <c r="AK4" i="22"/>
  <c r="AS35" i="28"/>
  <c r="U177" i="20"/>
  <c r="U182" i="20" s="1"/>
  <c r="U183" i="20" s="1"/>
  <c r="AQ237" i="20"/>
  <c r="AQ159" i="20"/>
  <c r="AO31" i="28" s="1"/>
  <c r="AO25" i="22"/>
  <c r="L25" i="22"/>
  <c r="I237" i="20"/>
  <c r="N177" i="20"/>
  <c r="N182" i="20" s="1"/>
  <c r="N183" i="20" s="1"/>
  <c r="AU4" i="22"/>
  <c r="AG4" i="22"/>
  <c r="Z177" i="20"/>
  <c r="Z182" i="20" s="1"/>
  <c r="Z183" i="20" s="1"/>
  <c r="O145" i="20"/>
  <c r="O178" i="20" s="1"/>
  <c r="AQ145" i="20"/>
  <c r="AQ178" i="20" s="1"/>
  <c r="Z159" i="20"/>
  <c r="X31" i="28" s="1"/>
  <c r="AV41" i="24"/>
  <c r="AT44" i="28" s="1"/>
  <c r="X145" i="20"/>
  <c r="X178" i="20" s="1"/>
  <c r="E159" i="20"/>
  <c r="C31" i="28" s="1"/>
  <c r="AE237" i="20"/>
  <c r="AE159" i="20"/>
  <c r="AC31" i="28" s="1"/>
  <c r="AR4" i="22"/>
  <c r="J42" i="24"/>
  <c r="AN237" i="20"/>
  <c r="H25" i="22"/>
  <c r="K237" i="20"/>
  <c r="X237" i="20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X159" i="20"/>
  <c r="V31" i="28" s="1"/>
  <c r="T25" i="22"/>
  <c r="AS237" i="20"/>
  <c r="AS31" i="25" s="1"/>
  <c r="J4" i="22"/>
  <c r="E145" i="20"/>
  <c r="E178" i="20" s="1"/>
  <c r="AN159" i="20"/>
  <c r="AL31" i="28" s="1"/>
  <c r="AE177" i="20"/>
  <c r="AE182" i="20" s="1"/>
  <c r="AE183" i="20" s="1"/>
  <c r="AH145" i="20"/>
  <c r="AH157" i="20" s="1"/>
  <c r="AW177" i="20"/>
  <c r="AW182" i="20" s="1"/>
  <c r="AW183" i="20" s="1"/>
  <c r="AB237" i="20"/>
  <c r="AP25" i="22"/>
  <c r="AW145" i="20"/>
  <c r="AW157" i="20" s="1"/>
  <c r="AW160" i="20" s="1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U31" i="25" s="1"/>
  <c r="AB145" i="20"/>
  <c r="AB157" i="20" s="1"/>
  <c r="AB160" i="20" s="1"/>
  <c r="AS177" i="20"/>
  <c r="AS182" i="20" s="1"/>
  <c r="AS183" i="20" s="1"/>
  <c r="M145" i="20"/>
  <c r="M178" i="20" s="1"/>
  <c r="AM145" i="20"/>
  <c r="AT4" i="22"/>
  <c r="AH159" i="20"/>
  <c r="AF31" i="28" s="1"/>
  <c r="R237" i="20"/>
  <c r="R31" i="25" s="1"/>
  <c r="P25" i="22"/>
  <c r="W4" i="22"/>
  <c r="M237" i="20"/>
  <c r="M31" i="25" s="1"/>
  <c r="AM237" i="20"/>
  <c r="AM31" i="25" s="1"/>
  <c r="AH237" i="20"/>
  <c r="AH31" i="25" s="1"/>
  <c r="R145" i="20"/>
  <c r="R157" i="20" s="1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G237" i="20"/>
  <c r="H237" i="20"/>
  <c r="AJ159" i="20"/>
  <c r="AH31" i="28" s="1"/>
  <c r="AJ237" i="20"/>
  <c r="K4" i="22"/>
  <c r="F237" i="20"/>
  <c r="F159" i="20"/>
  <c r="D31" i="28" s="1"/>
  <c r="L159" i="20"/>
  <c r="J31" i="28" s="1"/>
  <c r="W237" i="20"/>
  <c r="AO145" i="20"/>
  <c r="V177" i="20"/>
  <c r="V182" i="20" s="1"/>
  <c r="V183" i="20" s="1"/>
  <c r="AE4" i="22"/>
  <c r="AR145" i="20"/>
  <c r="V237" i="20"/>
  <c r="P237" i="20"/>
  <c r="AN25" i="22"/>
  <c r="AA177" i="20"/>
  <c r="AA182" i="20" s="1"/>
  <c r="AA183" i="20" s="1"/>
  <c r="AA145" i="20"/>
  <c r="W177" i="20"/>
  <c r="W182" i="20" s="1"/>
  <c r="W183" i="20" s="1"/>
  <c r="G237" i="20"/>
  <c r="AD177" i="20"/>
  <c r="AD182" i="20" s="1"/>
  <c r="AD183" i="20" s="1"/>
  <c r="AA159" i="20"/>
  <c r="Y31" i="28" s="1"/>
  <c r="Q145" i="20"/>
  <c r="Q237" i="20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I237" i="20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U237" i="20"/>
  <c r="AK159" i="20"/>
  <c r="AI31" i="28" s="1"/>
  <c r="AC237" i="20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AL177" i="20"/>
  <c r="AL182" i="20" s="1"/>
  <c r="AL183" i="20" s="1"/>
  <c r="AF237" i="20"/>
  <c r="N4" i="22"/>
  <c r="AU159" i="20"/>
  <c r="AS31" i="28" s="1"/>
  <c r="T145" i="20"/>
  <c r="AD237" i="20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AV4" i="22"/>
  <c r="AV25" i="22"/>
  <c r="AV159" i="20"/>
  <c r="AT31" i="28" s="1"/>
  <c r="AV177" i="20"/>
  <c r="AV182" i="20" s="1"/>
  <c r="AV183" i="20" s="1"/>
  <c r="AV237" i="20"/>
  <c r="AV145" i="20"/>
  <c r="G157" i="20"/>
  <c r="G178" i="20"/>
  <c r="AJ34" i="28"/>
  <c r="AL13" i="22"/>
  <c r="W178" i="20"/>
  <c r="W157" i="20"/>
  <c r="Z178" i="20"/>
  <c r="Z157" i="20"/>
  <c r="M34" i="28"/>
  <c r="O13" i="22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Q34" i="28"/>
  <c r="AR34" i="28"/>
  <c r="AT13" i="22"/>
  <c r="N157" i="20"/>
  <c r="N178" i="20"/>
  <c r="Y34" i="28"/>
  <c r="AA13" i="22"/>
  <c r="AP34" i="28"/>
  <c r="AR13" i="22"/>
  <c r="AD157" i="20"/>
  <c r="AD178" i="20"/>
  <c r="O157" i="20"/>
  <c r="AL34" i="28"/>
  <c r="AN13" i="22"/>
  <c r="AZ39" i="20"/>
  <c r="AY25" i="28" s="1"/>
  <c r="AY22" i="28"/>
  <c r="AQ44" i="28"/>
  <c r="AQ35" i="28"/>
  <c r="L34" i="28"/>
  <c r="N13" i="22"/>
  <c r="H178" i="20"/>
  <c r="H157" i="20"/>
  <c r="AP178" i="20"/>
  <c r="AP157" i="20"/>
  <c r="AR44" i="28"/>
  <c r="AY11" i="22"/>
  <c r="AX24" i="28"/>
  <c r="AZ167" i="20"/>
  <c r="AZ151" i="20"/>
  <c r="AZ152" i="20" s="1"/>
  <c r="AZ166" i="20"/>
  <c r="AZ235" i="20"/>
  <c r="AY42" i="20"/>
  <c r="AX28" i="28" s="1"/>
  <c r="AX29" i="28" s="1"/>
  <c r="AQ157" i="20"/>
  <c r="AS157" i="20"/>
  <c r="AS178" i="20"/>
  <c r="Q34" i="28"/>
  <c r="S13" i="22"/>
  <c r="U178" i="20"/>
  <c r="U157" i="20"/>
  <c r="AY153" i="20"/>
  <c r="AW30" i="28"/>
  <c r="C34" i="28"/>
  <c r="E13" i="22"/>
  <c r="AT35" i="28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216" i="20"/>
  <c r="AX51" i="24" s="1"/>
  <c r="C14" i="22"/>
  <c r="AZ149" i="20"/>
  <c r="AZ156" i="20" s="1"/>
  <c r="AZ163" i="20" s="1"/>
  <c r="AZ176" i="20" s="1"/>
  <c r="AZ168" i="20"/>
  <c r="AZ169" i="20" s="1"/>
  <c r="AX18" i="22"/>
  <c r="AX19" i="22"/>
  <c r="C19" i="22" s="1"/>
  <c r="AY241" i="20"/>
  <c r="AY242" i="20"/>
  <c r="AY238" i="20"/>
  <c r="AY14" i="22" s="1"/>
  <c r="AY239" i="20"/>
  <c r="AY15" i="22" s="1"/>
  <c r="AY240" i="20"/>
  <c r="AY16" i="22" s="1"/>
  <c r="AX218" i="20"/>
  <c r="AY171" i="20"/>
  <c r="AY27" i="25" s="1"/>
  <c r="AZ233" i="20"/>
  <c r="AZ192" i="20"/>
  <c r="BA35" i="20"/>
  <c r="BA38" i="20" s="1"/>
  <c r="BA139" i="20"/>
  <c r="AQ160" i="20" l="1"/>
  <c r="AW42" i="24"/>
  <c r="AT42" i="24"/>
  <c r="AD12" i="24"/>
  <c r="AD14" i="24" s="1"/>
  <c r="AD15" i="24" s="1"/>
  <c r="AD21" i="24" s="1"/>
  <c r="AD39" i="24" s="1"/>
  <c r="AD42" i="24" s="1"/>
  <c r="AD31" i="25"/>
  <c r="AF12" i="24"/>
  <c r="AF14" i="24" s="1"/>
  <c r="AF15" i="24" s="1"/>
  <c r="AF21" i="24" s="1"/>
  <c r="AF39" i="24" s="1"/>
  <c r="AF31" i="25"/>
  <c r="AO12" i="24"/>
  <c r="AO14" i="24" s="1"/>
  <c r="AO15" i="24" s="1"/>
  <c r="AO21" i="24" s="1"/>
  <c r="AO39" i="24" s="1"/>
  <c r="AO42" i="24" s="1"/>
  <c r="AO31" i="25"/>
  <c r="K12" i="24"/>
  <c r="K14" i="24" s="1"/>
  <c r="K15" i="24" s="1"/>
  <c r="K21" i="24" s="1"/>
  <c r="K39" i="24" s="1"/>
  <c r="K31" i="25"/>
  <c r="AX12" i="24"/>
  <c r="AX14" i="24" s="1"/>
  <c r="AX15" i="24" s="1"/>
  <c r="AX21" i="24" s="1"/>
  <c r="AX39" i="24" s="1"/>
  <c r="AX31" i="25"/>
  <c r="AX157" i="27"/>
  <c r="AX159" i="27" s="1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31" i="25"/>
  <c r="AK12" i="24"/>
  <c r="AK14" i="24" s="1"/>
  <c r="AK15" i="24" s="1"/>
  <c r="AK21" i="24" s="1"/>
  <c r="AK39" i="24" s="1"/>
  <c r="AK31" i="25"/>
  <c r="AP12" i="24"/>
  <c r="AP14" i="24" s="1"/>
  <c r="AP15" i="24" s="1"/>
  <c r="AP21" i="24" s="1"/>
  <c r="AP39" i="24" s="1"/>
  <c r="AP31" i="25"/>
  <c r="L12" i="24"/>
  <c r="L14" i="24" s="1"/>
  <c r="L15" i="24" s="1"/>
  <c r="L21" i="24" s="1"/>
  <c r="L39" i="24" s="1"/>
  <c r="L31" i="25"/>
  <c r="V12" i="24"/>
  <c r="V14" i="24" s="1"/>
  <c r="V15" i="24" s="1"/>
  <c r="V21" i="24" s="1"/>
  <c r="V39" i="24" s="1"/>
  <c r="V31" i="25"/>
  <c r="F12" i="24"/>
  <c r="F14" i="24" s="1"/>
  <c r="F15" i="24" s="1"/>
  <c r="F21" i="24" s="1"/>
  <c r="F39" i="24" s="1"/>
  <c r="F31" i="25"/>
  <c r="H12" i="24"/>
  <c r="H14" i="24" s="1"/>
  <c r="H15" i="24" s="1"/>
  <c r="H21" i="24" s="1"/>
  <c r="H39" i="24" s="1"/>
  <c r="H31" i="25"/>
  <c r="AN12" i="24"/>
  <c r="AN14" i="24" s="1"/>
  <c r="AN15" i="24" s="1"/>
  <c r="AN21" i="24" s="1"/>
  <c r="AN39" i="24" s="1"/>
  <c r="AN42" i="24" s="1"/>
  <c r="AN31" i="25"/>
  <c r="N12" i="24"/>
  <c r="N14" i="24" s="1"/>
  <c r="N15" i="24" s="1"/>
  <c r="N21" i="24" s="1"/>
  <c r="N39" i="24" s="1"/>
  <c r="N42" i="24" s="1"/>
  <c r="N31" i="25"/>
  <c r="AZ11" i="24"/>
  <c r="AZ23" i="25"/>
  <c r="T12" i="24"/>
  <c r="T14" i="24" s="1"/>
  <c r="T15" i="24" s="1"/>
  <c r="T21" i="24" s="1"/>
  <c r="T39" i="24" s="1"/>
  <c r="T31" i="25"/>
  <c r="Q12" i="24"/>
  <c r="Q14" i="24" s="1"/>
  <c r="Q15" i="24" s="1"/>
  <c r="Q21" i="24" s="1"/>
  <c r="Q39" i="24" s="1"/>
  <c r="Q31" i="25"/>
  <c r="G12" i="24"/>
  <c r="G14" i="24" s="1"/>
  <c r="G15" i="24" s="1"/>
  <c r="G21" i="24" s="1"/>
  <c r="G39" i="24" s="1"/>
  <c r="G31" i="25"/>
  <c r="AJ12" i="24"/>
  <c r="AJ14" i="24" s="1"/>
  <c r="AJ15" i="24" s="1"/>
  <c r="AJ21" i="24" s="1"/>
  <c r="AJ39" i="24" s="1"/>
  <c r="AJ31" i="25"/>
  <c r="AE12" i="24"/>
  <c r="AE14" i="24" s="1"/>
  <c r="AE15" i="24" s="1"/>
  <c r="AE21" i="24" s="1"/>
  <c r="AE39" i="24" s="1"/>
  <c r="AE31" i="25"/>
  <c r="AX41" i="24"/>
  <c r="AV44" i="28" s="1"/>
  <c r="AX29" i="25"/>
  <c r="AC34" i="28"/>
  <c r="AV12" i="24"/>
  <c r="AV14" i="24" s="1"/>
  <c r="AV15" i="24" s="1"/>
  <c r="AV21" i="24" s="1"/>
  <c r="AV39" i="24" s="1"/>
  <c r="AV42" i="24" s="1"/>
  <c r="AV31" i="25"/>
  <c r="AU12" i="24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W12" i="24"/>
  <c r="W14" i="24" s="1"/>
  <c r="W15" i="24" s="1"/>
  <c r="W21" i="24" s="1"/>
  <c r="W39" i="24" s="1"/>
  <c r="W42" i="24" s="1"/>
  <c r="W31" i="25"/>
  <c r="AG12" i="24"/>
  <c r="AG14" i="24" s="1"/>
  <c r="AG15" i="24" s="1"/>
  <c r="AG21" i="24" s="1"/>
  <c r="AG39" i="24" s="1"/>
  <c r="AG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31" i="25"/>
  <c r="X12" i="24"/>
  <c r="X14" i="24" s="1"/>
  <c r="X15" i="24" s="1"/>
  <c r="X21" i="24" s="1"/>
  <c r="X39" i="24" s="1"/>
  <c r="X42" i="24" s="1"/>
  <c r="X31" i="25"/>
  <c r="I12" i="24"/>
  <c r="I14" i="24" s="1"/>
  <c r="I15" i="24" s="1"/>
  <c r="I21" i="24" s="1"/>
  <c r="I39" i="24" s="1"/>
  <c r="I42" i="24" s="1"/>
  <c r="I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D31" i="25"/>
  <c r="I178" i="20"/>
  <c r="Z160" i="20"/>
  <c r="AE13" i="22"/>
  <c r="G34" i="28"/>
  <c r="G36" i="28" s="1"/>
  <c r="AO34" i="28"/>
  <c r="AO37" i="28" s="1"/>
  <c r="X157" i="20"/>
  <c r="I13" i="22"/>
  <c r="AQ13" i="22"/>
  <c r="AE160" i="20"/>
  <c r="U160" i="20"/>
  <c r="I34" i="28"/>
  <c r="E157" i="20"/>
  <c r="E160" i="20" s="1"/>
  <c r="V34" i="28"/>
  <c r="V36" i="28" s="1"/>
  <c r="Z34" i="28"/>
  <c r="Z36" i="28" s="1"/>
  <c r="D160" i="20"/>
  <c r="X13" i="22"/>
  <c r="L42" i="24"/>
  <c r="AH178" i="20"/>
  <c r="F42" i="24"/>
  <c r="H42" i="24"/>
  <c r="AH13" i="22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AS12" i="24"/>
  <c r="AS14" i="24" s="1"/>
  <c r="AS15" i="24" s="1"/>
  <c r="AS21" i="24" s="1"/>
  <c r="AS39" i="24" s="1"/>
  <c r="V42" i="24"/>
  <c r="D13" i="22"/>
  <c r="T42" i="24"/>
  <c r="AF42" i="24"/>
  <c r="AK42" i="24"/>
  <c r="Q42" i="24"/>
  <c r="G42" i="24"/>
  <c r="AG42" i="24"/>
  <c r="AM13" i="22"/>
  <c r="AM12" i="24"/>
  <c r="AM14" i="24" s="1"/>
  <c r="AM15" i="24" s="1"/>
  <c r="AM21" i="24" s="1"/>
  <c r="AM39" i="24" s="1"/>
  <c r="R13" i="22"/>
  <c r="R12" i="24"/>
  <c r="R14" i="24" s="1"/>
  <c r="R15" i="24" s="1"/>
  <c r="R21" i="24" s="1"/>
  <c r="R39" i="24" s="1"/>
  <c r="AB42" i="24"/>
  <c r="AB178" i="20"/>
  <c r="P42" i="24"/>
  <c r="AJ42" i="24"/>
  <c r="AP42" i="24"/>
  <c r="M12" i="24"/>
  <c r="M14" i="24" s="1"/>
  <c r="M15" i="24" s="1"/>
  <c r="M21" i="24" s="1"/>
  <c r="M39" i="24" s="1"/>
  <c r="K42" i="24"/>
  <c r="AE42" i="24"/>
  <c r="K13" i="22"/>
  <c r="K34" i="28"/>
  <c r="K37" i="28" s="1"/>
  <c r="P34" i="28"/>
  <c r="P36" i="28" s="1"/>
  <c r="M157" i="20"/>
  <c r="M160" i="20" s="1"/>
  <c r="M13" i="22"/>
  <c r="AH160" i="20"/>
  <c r="X160" i="20"/>
  <c r="B34" i="28"/>
  <c r="B36" i="28" s="1"/>
  <c r="K160" i="20"/>
  <c r="AN160" i="20"/>
  <c r="AK34" i="28"/>
  <c r="AK36" i="28" s="1"/>
  <c r="AB13" i="22"/>
  <c r="N160" i="20"/>
  <c r="I160" i="20"/>
  <c r="AS13" i="22"/>
  <c r="R178" i="20"/>
  <c r="AW178" i="20"/>
  <c r="AS160" i="20"/>
  <c r="O160" i="20"/>
  <c r="AF34" i="28"/>
  <c r="AF36" i="28" s="1"/>
  <c r="AM178" i="20"/>
  <c r="S34" i="28"/>
  <c r="S37" i="28" s="1"/>
  <c r="S38" i="28" s="1"/>
  <c r="AM157" i="20"/>
  <c r="AM160" i="20" s="1"/>
  <c r="R160" i="20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Q157" i="27"/>
  <c r="AQ159" i="27" s="1"/>
  <c r="AH34" i="28"/>
  <c r="AH36" i="28" s="1"/>
  <c r="F13" i="22"/>
  <c r="AA178" i="20"/>
  <c r="AO178" i="20"/>
  <c r="AT178" i="20"/>
  <c r="H157" i="27"/>
  <c r="H159" i="27" s="1"/>
  <c r="E34" i="28"/>
  <c r="E37" i="28" s="1"/>
  <c r="Q13" i="22"/>
  <c r="G13" i="22"/>
  <c r="P13" i="22"/>
  <c r="AR157" i="20"/>
  <c r="AR160" i="20" s="1"/>
  <c r="AU157" i="20"/>
  <c r="AU160" i="20" s="1"/>
  <c r="V160" i="20"/>
  <c r="Q157" i="27"/>
  <c r="Q159" i="27" s="1"/>
  <c r="V13" i="22"/>
  <c r="H160" i="20"/>
  <c r="Q157" i="20"/>
  <c r="Q160" i="20" s="1"/>
  <c r="AC13" i="22"/>
  <c r="AD157" i="27"/>
  <c r="AD159" i="27" s="1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U157" i="27"/>
  <c r="U159" i="27" s="1"/>
  <c r="AF178" i="20"/>
  <c r="AD160" i="20"/>
  <c r="L13" i="22"/>
  <c r="G160" i="20"/>
  <c r="C4" i="22"/>
  <c r="AV178" i="20"/>
  <c r="AV157" i="20"/>
  <c r="AV160" i="20" s="1"/>
  <c r="AT34" i="28"/>
  <c r="AT37" i="28" s="1"/>
  <c r="AV13" i="22"/>
  <c r="AR35" i="28"/>
  <c r="AR36" i="28" s="1"/>
  <c r="G37" i="28"/>
  <c r="G38" i="28" s="1"/>
  <c r="T157" i="27"/>
  <c r="T159" i="27" s="1"/>
  <c r="AC157" i="27"/>
  <c r="AC159" i="27" s="1"/>
  <c r="AY21" i="28"/>
  <c r="AY20" i="28"/>
  <c r="AL37" i="28"/>
  <c r="AL36" i="28"/>
  <c r="AS157" i="27"/>
  <c r="AS159" i="27" s="1"/>
  <c r="K157" i="27"/>
  <c r="K159" i="27" s="1"/>
  <c r="AF157" i="27"/>
  <c r="AF159" i="27" s="1"/>
  <c r="P157" i="27"/>
  <c r="P159" i="27" s="1"/>
  <c r="AJ37" i="28"/>
  <c r="AJ38" i="28" s="1"/>
  <c r="AJ36" i="28"/>
  <c r="BA39" i="20"/>
  <c r="AZ25" i="28" s="1"/>
  <c r="AZ22" i="28"/>
  <c r="C37" i="28"/>
  <c r="C38" i="28" s="1"/>
  <c r="C36" i="28"/>
  <c r="J157" i="27"/>
  <c r="J159" i="27" s="1"/>
  <c r="AZ153" i="20"/>
  <c r="AX30" i="28"/>
  <c r="AB157" i="27"/>
  <c r="AB159" i="27" s="1"/>
  <c r="H37" i="28"/>
  <c r="H36" i="28"/>
  <c r="AM157" i="27"/>
  <c r="AM159" i="27" s="1"/>
  <c r="F157" i="27"/>
  <c r="F159" i="27" s="1"/>
  <c r="L37" i="28"/>
  <c r="L38" i="28" s="1"/>
  <c r="L36" i="28"/>
  <c r="AY24" i="28"/>
  <c r="BA167" i="20"/>
  <c r="BA151" i="20"/>
  <c r="BA152" i="20" s="1"/>
  <c r="BA166" i="20"/>
  <c r="BA235" i="20"/>
  <c r="AZ42" i="20"/>
  <c r="AY28" i="28" s="1"/>
  <c r="AY29" i="28" s="1"/>
  <c r="L157" i="27"/>
  <c r="L159" i="27" s="1"/>
  <c r="AC36" i="28"/>
  <c r="AC37" i="28"/>
  <c r="X37" i="28"/>
  <c r="X38" i="28" s="1"/>
  <c r="X36" i="28"/>
  <c r="D39" i="24"/>
  <c r="E157" i="27"/>
  <c r="E159" i="27" s="1"/>
  <c r="M36" i="28"/>
  <c r="M37" i="28"/>
  <c r="M38" i="28" s="1"/>
  <c r="Q36" i="28"/>
  <c r="Q37" i="28"/>
  <c r="AZ11" i="22"/>
  <c r="O157" i="27"/>
  <c r="O159" i="27" s="1"/>
  <c r="AR157" i="27"/>
  <c r="AR159" i="27" s="1"/>
  <c r="AP37" i="28"/>
  <c r="AP38" i="28" s="1"/>
  <c r="AP36" i="28"/>
  <c r="Y37" i="28"/>
  <c r="Y38" i="28" s="1"/>
  <c r="Y36" i="28"/>
  <c r="AQ36" i="28"/>
  <c r="AQ37" i="28"/>
  <c r="AQ38" i="28" s="1"/>
  <c r="I37" i="28"/>
  <c r="I38" i="28" s="1"/>
  <c r="I36" i="28"/>
  <c r="AA157" i="27"/>
  <c r="AA159" i="27" s="1"/>
  <c r="K36" i="28"/>
  <c r="AV42" i="28"/>
  <c r="AU35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Z215" i="20"/>
  <c r="AZ198" i="20"/>
  <c r="AZ199" i="20" s="1"/>
  <c r="AY4" i="22"/>
  <c r="AY25" i="22"/>
  <c r="AY216" i="20"/>
  <c r="AY51" i="24" s="1"/>
  <c r="C18" i="22"/>
  <c r="BA149" i="20"/>
  <c r="BA156" i="20" s="1"/>
  <c r="BA163" i="20" s="1"/>
  <c r="BA176" i="20" s="1"/>
  <c r="BA168" i="20"/>
  <c r="BA169" i="20" s="1"/>
  <c r="AY19" i="22"/>
  <c r="AY18" i="22"/>
  <c r="AZ240" i="20"/>
  <c r="AZ16" i="22" s="1"/>
  <c r="AZ239" i="20"/>
  <c r="AZ15" i="22" s="1"/>
  <c r="AZ238" i="20"/>
  <c r="AZ14" i="22" s="1"/>
  <c r="AZ241" i="20"/>
  <c r="AZ242" i="20"/>
  <c r="AY218" i="20"/>
  <c r="AZ171" i="20"/>
  <c r="AZ27" i="25" s="1"/>
  <c r="BA233" i="20"/>
  <c r="BA192" i="20"/>
  <c r="BB35" i="20"/>
  <c r="BB38" i="20" s="1"/>
  <c r="BB139" i="20"/>
  <c r="AV157" i="27" l="1"/>
  <c r="AV159" i="27" s="1"/>
  <c r="R157" i="27"/>
  <c r="R159" i="27" s="1"/>
  <c r="Z157" i="27"/>
  <c r="Z159" i="27" s="1"/>
  <c r="Z167" i="27" s="1"/>
  <c r="Z187" i="27" s="1"/>
  <c r="Z45" i="27" s="1"/>
  <c r="Y6" i="25" s="1"/>
  <c r="Y4" i="25" s="1"/>
  <c r="AO157" i="27"/>
  <c r="AO159" i="27" s="1"/>
  <c r="AX42" i="24"/>
  <c r="BA11" i="24"/>
  <c r="BA23" i="25"/>
  <c r="Y157" i="27"/>
  <c r="Y159" i="27" s="1"/>
  <c r="V37" i="28"/>
  <c r="V38" i="28" s="1"/>
  <c r="AP157" i="27"/>
  <c r="AP159" i="27" s="1"/>
  <c r="AE157" i="27"/>
  <c r="AE159" i="27" s="1"/>
  <c r="AE177" i="27" s="1"/>
  <c r="AY41" i="24"/>
  <c r="AY29" i="25"/>
  <c r="AO36" i="28"/>
  <c r="AY12" i="24"/>
  <c r="AY14" i="24" s="1"/>
  <c r="AY15" i="24" s="1"/>
  <c r="AY21" i="24" s="1"/>
  <c r="AY39" i="24" s="1"/>
  <c r="AY31" i="25"/>
  <c r="AY157" i="27"/>
  <c r="AY159" i="27" s="1"/>
  <c r="Z37" i="28"/>
  <c r="Z38" i="28" s="1"/>
  <c r="AN157" i="27"/>
  <c r="AN159" i="27" s="1"/>
  <c r="AN167" i="27" s="1"/>
  <c r="P37" i="28"/>
  <c r="N157" i="27"/>
  <c r="N159" i="27" s="1"/>
  <c r="R42" i="24"/>
  <c r="M42" i="24"/>
  <c r="AS42" i="24"/>
  <c r="AH42" i="24"/>
  <c r="AM42" i="24"/>
  <c r="AY42" i="24"/>
  <c r="AI157" i="27"/>
  <c r="AI159" i="27" s="1"/>
  <c r="S157" i="27"/>
  <c r="S159" i="27" s="1"/>
  <c r="U42" i="24"/>
  <c r="D42" i="24"/>
  <c r="AF37" i="28"/>
  <c r="B37" i="28"/>
  <c r="B38" i="28" s="1"/>
  <c r="S36" i="28"/>
  <c r="D36" i="28"/>
  <c r="J36" i="28"/>
  <c r="AK37" i="28"/>
  <c r="AK38" i="28" s="1"/>
  <c r="AT157" i="27"/>
  <c r="AT159" i="27" s="1"/>
  <c r="AT177" i="27" s="1"/>
  <c r="V157" i="27"/>
  <c r="V159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7" i="27"/>
  <c r="AK159" i="27" s="1"/>
  <c r="AK177" i="27" s="1"/>
  <c r="AH157" i="27"/>
  <c r="AH159" i="27" s="1"/>
  <c r="AH167" i="27" s="1"/>
  <c r="AN36" i="28"/>
  <c r="U36" i="28"/>
  <c r="W157" i="27"/>
  <c r="W159" i="27" s="1"/>
  <c r="X157" i="27"/>
  <c r="X159" i="27" s="1"/>
  <c r="G157" i="27"/>
  <c r="G159" i="27" s="1"/>
  <c r="G169" i="27" s="1"/>
  <c r="G189" i="27" s="1"/>
  <c r="AH37" i="28"/>
  <c r="AH38" i="28" s="1"/>
  <c r="I157" i="27"/>
  <c r="I159" i="27" s="1"/>
  <c r="I179" i="27" s="1"/>
  <c r="M157" i="27"/>
  <c r="M159" i="27" s="1"/>
  <c r="E36" i="28"/>
  <c r="AJ157" i="27"/>
  <c r="AJ159" i="27" s="1"/>
  <c r="AJ167" i="27" s="1"/>
  <c r="AJ187" i="27" s="1"/>
  <c r="AJ45" i="27" s="1"/>
  <c r="AI6" i="25" s="1"/>
  <c r="AI4" i="25" s="1"/>
  <c r="AB36" i="28"/>
  <c r="AA37" i="28"/>
  <c r="AA38" i="28" s="1"/>
  <c r="AL157" i="27"/>
  <c r="AL159" i="27" s="1"/>
  <c r="AL177" i="27" s="1"/>
  <c r="AM37" i="28"/>
  <c r="AM38" i="28" s="1"/>
  <c r="AS36" i="28"/>
  <c r="AD36" i="28"/>
  <c r="AG157" i="27"/>
  <c r="AG159" i="27" s="1"/>
  <c r="AG167" i="27" s="1"/>
  <c r="AG187" i="27" s="1"/>
  <c r="AG45" i="27" s="1"/>
  <c r="AF6" i="25" s="1"/>
  <c r="AF4" i="25" s="1"/>
  <c r="R37" i="28"/>
  <c r="R38" i="28" s="1"/>
  <c r="AR37" i="28"/>
  <c r="AR38" i="28" s="1"/>
  <c r="C13" i="22"/>
  <c r="AU157" i="27"/>
  <c r="AU159" i="27" s="1"/>
  <c r="AU177" i="27" s="1"/>
  <c r="AT36" i="28"/>
  <c r="AW157" i="27"/>
  <c r="AW159" i="27" s="1"/>
  <c r="BB39" i="20"/>
  <c r="BA25" i="28" s="1"/>
  <c r="BA22" i="28"/>
  <c r="Y167" i="27"/>
  <c r="Y177" i="27"/>
  <c r="E170" i="27"/>
  <c r="E188" i="27" s="1"/>
  <c r="E179" i="27"/>
  <c r="E177" i="27"/>
  <c r="E167" i="27"/>
  <c r="E169" i="27"/>
  <c r="E189" i="27" s="1"/>
  <c r="L169" i="27"/>
  <c r="L189" i="27" s="1"/>
  <c r="L179" i="27"/>
  <c r="AM167" i="27"/>
  <c r="AM177" i="27"/>
  <c r="W38" i="28"/>
  <c r="AF177" i="27"/>
  <c r="AF167" i="27"/>
  <c r="AF187" i="27" s="1"/>
  <c r="AF45" i="27" s="1"/>
  <c r="AE6" i="25" s="1"/>
  <c r="AE4" i="25" s="1"/>
  <c r="AA167" i="27"/>
  <c r="AA177" i="27"/>
  <c r="Q38" i="28"/>
  <c r="AC38" i="28"/>
  <c r="AQ177" i="27"/>
  <c r="AQ167" i="27"/>
  <c r="AQ187" i="27" s="1"/>
  <c r="AQ45" i="27" s="1"/>
  <c r="AP6" i="25" s="1"/>
  <c r="AP4" i="25" s="1"/>
  <c r="AO38" i="28"/>
  <c r="BA153" i="20"/>
  <c r="AY30" i="28"/>
  <c r="AD167" i="27"/>
  <c r="AD177" i="27"/>
  <c r="F179" i="27"/>
  <c r="F169" i="27"/>
  <c r="F189" i="27" s="1"/>
  <c r="H38" i="28"/>
  <c r="E38" i="28"/>
  <c r="AZ20" i="28"/>
  <c r="AZ21" i="28"/>
  <c r="AN38" i="28"/>
  <c r="H169" i="27"/>
  <c r="H189" i="27" s="1"/>
  <c r="H179" i="27"/>
  <c r="AO177" i="27"/>
  <c r="AO167" i="27"/>
  <c r="AO187" i="27" s="1"/>
  <c r="AO45" i="27" s="1"/>
  <c r="AN6" i="25" s="1"/>
  <c r="AN4" i="25" s="1"/>
  <c r="AS177" i="27"/>
  <c r="AS167" i="27"/>
  <c r="AS187" i="27" s="1"/>
  <c r="AS45" i="27" s="1"/>
  <c r="AR6" i="25" s="1"/>
  <c r="AR4" i="25" s="1"/>
  <c r="P38" i="28"/>
  <c r="AL38" i="28"/>
  <c r="AC167" i="27"/>
  <c r="AC177" i="27"/>
  <c r="K38" i="28"/>
  <c r="AF38" i="28"/>
  <c r="BA11" i="22"/>
  <c r="AB177" i="27"/>
  <c r="AB167" i="27"/>
  <c r="AB187" i="27" s="1"/>
  <c r="AB45" i="27" s="1"/>
  <c r="AA6" i="25" s="1"/>
  <c r="AA4" i="25" s="1"/>
  <c r="J179" i="27"/>
  <c r="J169" i="27"/>
  <c r="J189" i="27" s="1"/>
  <c r="AZ24" i="28"/>
  <c r="BB167" i="20"/>
  <c r="BB151" i="20"/>
  <c r="BB152" i="20" s="1"/>
  <c r="BB166" i="20"/>
  <c r="BB235" i="20"/>
  <c r="BA42" i="20"/>
  <c r="AZ28" i="28" s="1"/>
  <c r="AZ29" i="28" s="1"/>
  <c r="K179" i="27"/>
  <c r="K169" i="27"/>
  <c r="K189" i="27" s="1"/>
  <c r="AV35" i="28"/>
  <c r="AW42" i="28"/>
  <c r="AU36" i="28"/>
  <c r="AU37" i="28"/>
  <c r="AT38" i="28"/>
  <c r="AY157" i="20"/>
  <c r="AY160" i="20" s="1"/>
  <c r="AY178" i="20"/>
  <c r="C6" i="22"/>
  <c r="AY13" i="22"/>
  <c r="AZ177" i="20"/>
  <c r="AZ182" i="20" s="1"/>
  <c r="AZ183" i="20" s="1"/>
  <c r="AZ145" i="20"/>
  <c r="AZ237" i="20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216" i="20"/>
  <c r="AZ51" i="24" s="1"/>
  <c r="AW44" i="28"/>
  <c r="BB149" i="20"/>
  <c r="BB156" i="20" s="1"/>
  <c r="BB163" i="20" s="1"/>
  <c r="BB176" i="20" s="1"/>
  <c r="AZ19" i="22"/>
  <c r="AZ18" i="22"/>
  <c r="BA239" i="20"/>
  <c r="BA15" i="22" s="1"/>
  <c r="BA238" i="20"/>
  <c r="BA14" i="22" s="1"/>
  <c r="BA240" i="20"/>
  <c r="BA16" i="22" s="1"/>
  <c r="BA241" i="20"/>
  <c r="BA242" i="20"/>
  <c r="AZ218" i="20"/>
  <c r="BB233" i="20"/>
  <c r="BA171" i="20"/>
  <c r="BA27" i="25" s="1"/>
  <c r="BB192" i="20"/>
  <c r="BC35" i="20"/>
  <c r="BC38" i="20" s="1"/>
  <c r="BC139" i="20"/>
  <c r="Z177" i="27" l="1"/>
  <c r="AN177" i="27"/>
  <c r="AZ12" i="24"/>
  <c r="AZ14" i="24" s="1"/>
  <c r="AZ15" i="24" s="1"/>
  <c r="AZ21" i="24" s="1"/>
  <c r="AZ39" i="24" s="1"/>
  <c r="AZ42" i="24" s="1"/>
  <c r="AZ31" i="25"/>
  <c r="AE167" i="27"/>
  <c r="AE187" i="27" s="1"/>
  <c r="AE45" i="27" s="1"/>
  <c r="AD6" i="25" s="1"/>
  <c r="AD4" i="25" s="1"/>
  <c r="BB11" i="24"/>
  <c r="BB23" i="25"/>
  <c r="AZ41" i="24"/>
  <c r="AX44" i="28" s="1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7" i="27"/>
  <c r="AT187" i="27" s="1"/>
  <c r="AT45" i="27" s="1"/>
  <c r="AS6" i="25" s="1"/>
  <c r="AS4" i="25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7" i="27"/>
  <c r="AK187" i="27" s="1"/>
  <c r="AK45" i="27" s="1"/>
  <c r="AJ6" i="25" s="1"/>
  <c r="AJ4" i="25" s="1"/>
  <c r="AH177" i="27"/>
  <c r="G179" i="27"/>
  <c r="I169" i="27"/>
  <c r="I189" i="27" s="1"/>
  <c r="AJ177" i="27"/>
  <c r="AF40" i="28"/>
  <c r="AF41" i="28" s="1"/>
  <c r="AL167" i="27"/>
  <c r="AL187" i="27" s="1"/>
  <c r="AL45" i="27" s="1"/>
  <c r="AK6" i="25" s="1"/>
  <c r="AK4" i="25" s="1"/>
  <c r="AJ40" i="28"/>
  <c r="AJ41" i="28" s="1"/>
  <c r="T40" i="28"/>
  <c r="T41" i="28" s="1"/>
  <c r="AB40" i="28"/>
  <c r="AB41" i="28" s="1"/>
  <c r="X40" i="28"/>
  <c r="X41" i="28" s="1"/>
  <c r="AO40" i="28"/>
  <c r="AO41" i="28" s="1"/>
  <c r="AG177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7" i="27"/>
  <c r="AU187" i="27" s="1"/>
  <c r="AU45" i="27" s="1"/>
  <c r="AT6" i="25" s="1"/>
  <c r="AT4" i="25" s="1"/>
  <c r="BB168" i="20"/>
  <c r="BB26" i="25" s="1"/>
  <c r="AC187" i="27"/>
  <c r="AC45" i="27" s="1"/>
  <c r="AB6" i="25" s="1"/>
  <c r="AB4" i="25" s="1"/>
  <c r="AA187" i="27"/>
  <c r="AA45" i="27" s="1"/>
  <c r="Z6" i="25" s="1"/>
  <c r="Z4" i="25" s="1"/>
  <c r="AM187" i="27"/>
  <c r="AM45" i="27" s="1"/>
  <c r="AL6" i="25" s="1"/>
  <c r="AL4" i="25" s="1"/>
  <c r="Y187" i="27"/>
  <c r="Y45" i="27" s="1"/>
  <c r="X6" i="25" s="1"/>
  <c r="X4" i="25" s="1"/>
  <c r="AD187" i="27"/>
  <c r="AD45" i="27" s="1"/>
  <c r="AC6" i="25" s="1"/>
  <c r="AC4" i="25" s="1"/>
  <c r="AN187" i="27"/>
  <c r="AN45" i="27" s="1"/>
  <c r="AM6" i="25" s="1"/>
  <c r="AM4" i="25" s="1"/>
  <c r="E180" i="27"/>
  <c r="E178" i="27"/>
  <c r="E163" i="27" s="1"/>
  <c r="BB153" i="20"/>
  <c r="AZ30" i="28"/>
  <c r="BB11" i="22"/>
  <c r="E168" i="27"/>
  <c r="E175" i="27"/>
  <c r="E171" i="27"/>
  <c r="E187" i="27"/>
  <c r="E45" i="27" s="1"/>
  <c r="D6" i="25" s="1"/>
  <c r="D4" i="25" s="1"/>
  <c r="BC39" i="20"/>
  <c r="BB25" i="28" s="1"/>
  <c r="BB22" i="28"/>
  <c r="BA24" i="28"/>
  <c r="BC167" i="20"/>
  <c r="BC151" i="20"/>
  <c r="BC152" i="20" s="1"/>
  <c r="BC166" i="20"/>
  <c r="BC235" i="20"/>
  <c r="BB42" i="20"/>
  <c r="BA28" i="28" s="1"/>
  <c r="BA29" i="28" s="1"/>
  <c r="AH187" i="27"/>
  <c r="AH45" i="27" s="1"/>
  <c r="AG6" i="25" s="1"/>
  <c r="AG4" i="25" s="1"/>
  <c r="E46" i="27"/>
  <c r="D30" i="25" s="1"/>
  <c r="D9" i="25" s="1"/>
  <c r="BA20" i="28"/>
  <c r="BA21" i="28"/>
  <c r="AU40" i="28"/>
  <c r="AU41" i="28" s="1"/>
  <c r="AU38" i="28"/>
  <c r="AV37" i="28"/>
  <c r="AV36" i="28"/>
  <c r="AX42" i="28"/>
  <c r="AW35" i="28"/>
  <c r="AZ157" i="27"/>
  <c r="AZ159" i="27" s="1"/>
  <c r="BA177" i="20"/>
  <c r="BA182" i="20" s="1"/>
  <c r="BA183" i="20" s="1"/>
  <c r="BA237" i="20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216" i="20"/>
  <c r="BA51" i="24" s="1"/>
  <c r="BC149" i="20"/>
  <c r="BC156" i="20" s="1"/>
  <c r="BC163" i="20" s="1"/>
  <c r="BC176" i="20" s="1"/>
  <c r="BC168" i="20"/>
  <c r="BC169" i="20" s="1"/>
  <c r="BA18" i="22"/>
  <c r="BA19" i="22"/>
  <c r="BB242" i="20"/>
  <c r="BB238" i="20"/>
  <c r="BB14" i="22" s="1"/>
  <c r="BB239" i="20"/>
  <c r="BB15" i="22" s="1"/>
  <c r="BB240" i="20"/>
  <c r="BB16" i="22" s="1"/>
  <c r="BB241" i="20"/>
  <c r="BA218" i="20"/>
  <c r="BC233" i="20"/>
  <c r="BC192" i="20"/>
  <c r="BD35" i="20"/>
  <c r="BD38" i="20" s="1"/>
  <c r="BD139" i="20"/>
  <c r="BA41" i="24" l="1"/>
  <c r="BA42" i="24" s="1"/>
  <c r="BA29" i="25"/>
  <c r="BA12" i="24"/>
  <c r="BA14" i="24" s="1"/>
  <c r="BA15" i="24" s="1"/>
  <c r="BA21" i="24" s="1"/>
  <c r="BA39" i="24" s="1"/>
  <c r="BA31" i="25"/>
  <c r="BC11" i="24"/>
  <c r="BC23" i="25"/>
  <c r="BB18" i="24"/>
  <c r="BB17" i="24"/>
  <c r="BB7" i="22"/>
  <c r="BB6" i="22" s="1"/>
  <c r="BC25" i="30"/>
  <c r="AY34" i="28"/>
  <c r="BB169" i="20"/>
  <c r="BB171" i="20"/>
  <c r="E183" i="27"/>
  <c r="BC11" i="22"/>
  <c r="BB20" i="28"/>
  <c r="BB21" i="28"/>
  <c r="D33" i="25"/>
  <c r="D36" i="25"/>
  <c r="D40" i="25"/>
  <c r="E181" i="27"/>
  <c r="F177" i="27" s="1"/>
  <c r="F180" i="27" s="1"/>
  <c r="BD39" i="20"/>
  <c r="BC25" i="28" s="1"/>
  <c r="BC22" i="28"/>
  <c r="E173" i="27"/>
  <c r="F167" i="27" s="1"/>
  <c r="F170" i="27"/>
  <c r="F188" i="27" s="1"/>
  <c r="F46" i="27" s="1"/>
  <c r="E30" i="25" s="1"/>
  <c r="E9" i="25" s="1"/>
  <c r="BC153" i="20"/>
  <c r="BA30" i="28"/>
  <c r="BB24" i="28"/>
  <c r="BD167" i="20"/>
  <c r="BD151" i="20"/>
  <c r="BD152" i="20" s="1"/>
  <c r="BD166" i="20"/>
  <c r="BD235" i="20"/>
  <c r="BC42" i="20"/>
  <c r="BB28" i="28" s="1"/>
  <c r="BB29" i="28" s="1"/>
  <c r="E40" i="27"/>
  <c r="E162" i="27"/>
  <c r="E164" i="27" s="1"/>
  <c r="E185" i="27"/>
  <c r="E43" i="27" s="1"/>
  <c r="E172" i="27"/>
  <c r="AY42" i="28"/>
  <c r="AV38" i="28"/>
  <c r="AV40" i="28"/>
  <c r="AV41" i="28" s="1"/>
  <c r="AX35" i="28"/>
  <c r="AW37" i="28"/>
  <c r="AW36" i="28"/>
  <c r="BA157" i="27"/>
  <c r="BA159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AY44" i="28"/>
  <c r="BD149" i="20"/>
  <c r="BD156" i="20" s="1"/>
  <c r="BD163" i="20" s="1"/>
  <c r="BD176" i="20" s="1"/>
  <c r="BD168" i="20"/>
  <c r="BD169" i="20" s="1"/>
  <c r="BB18" i="22"/>
  <c r="BC241" i="20"/>
  <c r="BC242" i="20"/>
  <c r="BC238" i="20"/>
  <c r="BC14" i="22" s="1"/>
  <c r="BC239" i="20"/>
  <c r="BC15" i="22" s="1"/>
  <c r="BC240" i="20"/>
  <c r="BC16" i="22" s="1"/>
  <c r="BB19" i="22"/>
  <c r="BC171" i="20"/>
  <c r="BC27" i="25" s="1"/>
  <c r="BD233" i="20"/>
  <c r="BD192" i="20"/>
  <c r="BE35" i="20"/>
  <c r="BE38" i="20" s="1"/>
  <c r="BE139" i="20"/>
  <c r="BB216" i="20" l="1"/>
  <c r="BB51" i="24" s="1"/>
  <c r="BB27" i="25"/>
  <c r="BB12" i="24"/>
  <c r="BB14" i="24" s="1"/>
  <c r="BB15" i="24" s="1"/>
  <c r="BB31" i="25"/>
  <c r="BD11" i="24"/>
  <c r="BD23" i="25"/>
  <c r="BB20" i="24"/>
  <c r="BB21" i="24" s="1"/>
  <c r="BB39" i="24" s="1"/>
  <c r="BD25" i="30"/>
  <c r="BC7" i="22"/>
  <c r="BC6" i="22" s="1"/>
  <c r="AZ34" i="28"/>
  <c r="C108" i="20"/>
  <c r="C108" i="29"/>
  <c r="BB218" i="20"/>
  <c r="BB29" i="25" s="1"/>
  <c r="F168" i="27"/>
  <c r="F185" i="27" s="1"/>
  <c r="F43" i="27" s="1"/>
  <c r="D46" i="24"/>
  <c r="E42" i="27"/>
  <c r="BD153" i="20"/>
  <c r="BB30" i="28"/>
  <c r="BC24" i="28"/>
  <c r="BE167" i="20"/>
  <c r="BE151" i="20"/>
  <c r="BE152" i="20" s="1"/>
  <c r="BE166" i="20"/>
  <c r="BE235" i="20"/>
  <c r="BD42" i="20"/>
  <c r="BC28" i="28" s="1"/>
  <c r="BC29" i="28" s="1"/>
  <c r="D37" i="25"/>
  <c r="F181" i="27"/>
  <c r="G177" i="27" s="1"/>
  <c r="G178" i="27" s="1"/>
  <c r="G163" i="27" s="1"/>
  <c r="D53" i="24"/>
  <c r="D34" i="25"/>
  <c r="D43" i="25" s="1"/>
  <c r="BD11" i="22"/>
  <c r="F175" i="27"/>
  <c r="F40" i="27" s="1"/>
  <c r="E46" i="24" s="1"/>
  <c r="E49" i="24" s="1"/>
  <c r="E52" i="24" s="1"/>
  <c r="F187" i="27"/>
  <c r="F45" i="27" s="1"/>
  <c r="E6" i="25" s="1"/>
  <c r="E4" i="25" s="1"/>
  <c r="F171" i="27"/>
  <c r="BC20" i="28"/>
  <c r="BC21" i="28"/>
  <c r="F178" i="27"/>
  <c r="F163" i="27" s="1"/>
  <c r="BE39" i="20"/>
  <c r="BD25" i="28" s="1"/>
  <c r="BD22" i="28"/>
  <c r="AZ42" i="28"/>
  <c r="AW38" i="28"/>
  <c r="AY35" i="28"/>
  <c r="AW40" i="28"/>
  <c r="AW41" i="28" s="1"/>
  <c r="AX36" i="28"/>
  <c r="AX37" i="28"/>
  <c r="BE56" i="20"/>
  <c r="BF3" i="25"/>
  <c r="BC177" i="20"/>
  <c r="BC182" i="20" s="1"/>
  <c r="BC183" i="20" s="1"/>
  <c r="BC237" i="20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7" i="27"/>
  <c r="BB159" i="27" s="1"/>
  <c r="BB13" i="22"/>
  <c r="BD3" i="22"/>
  <c r="BD158" i="20"/>
  <c r="BC59" i="20"/>
  <c r="BC61" i="20" s="1"/>
  <c r="BB157" i="20"/>
  <c r="BB160" i="20" s="1"/>
  <c r="BB178" i="20"/>
  <c r="BD58" i="20"/>
  <c r="BD57" i="20"/>
  <c r="BC216" i="20"/>
  <c r="BC51" i="24" s="1"/>
  <c r="BE149" i="20"/>
  <c r="BE156" i="20" s="1"/>
  <c r="BE163" i="20" s="1"/>
  <c r="BE176" i="20" s="1"/>
  <c r="BE168" i="20"/>
  <c r="BE169" i="20" s="1"/>
  <c r="BC19" i="22"/>
  <c r="BD240" i="20"/>
  <c r="BD16" i="22" s="1"/>
  <c r="BD241" i="20"/>
  <c r="BD242" i="20"/>
  <c r="BD238" i="20"/>
  <c r="BD14" i="22" s="1"/>
  <c r="BD239" i="20"/>
  <c r="BD15" i="22" s="1"/>
  <c r="BC18" i="22"/>
  <c r="BC218" i="20"/>
  <c r="BE233" i="20"/>
  <c r="BD171" i="20"/>
  <c r="BD27" i="25" s="1"/>
  <c r="BE192" i="20"/>
  <c r="BF35" i="20"/>
  <c r="BF38" i="20" s="1"/>
  <c r="BF139" i="20"/>
  <c r="BE11" i="24" l="1"/>
  <c r="BE23" i="25"/>
  <c r="BC12" i="24"/>
  <c r="BC14" i="24" s="1"/>
  <c r="BC15" i="24" s="1"/>
  <c r="BC21" i="24" s="1"/>
  <c r="BC39" i="24" s="1"/>
  <c r="BC31" i="25"/>
  <c r="BC41" i="24"/>
  <c r="BC29" i="25"/>
  <c r="BC42" i="24"/>
  <c r="BB41" i="24"/>
  <c r="BB42" i="24" s="1"/>
  <c r="D49" i="24"/>
  <c r="D52" i="24" s="1"/>
  <c r="BD7" i="22"/>
  <c r="BD6" i="22" s="1"/>
  <c r="BA34" i="28"/>
  <c r="BE25" i="30"/>
  <c r="D108" i="20"/>
  <c r="D108" i="29"/>
  <c r="F172" i="27"/>
  <c r="F162" i="27"/>
  <c r="F164" i="27" s="1"/>
  <c r="F183" i="27"/>
  <c r="G180" i="27"/>
  <c r="G181" i="27" s="1"/>
  <c r="H177" i="27" s="1"/>
  <c r="H180" i="27" s="1"/>
  <c r="BE11" i="22"/>
  <c r="BF39" i="20"/>
  <c r="BE25" i="28" s="1"/>
  <c r="BE22" i="28"/>
  <c r="BD21" i="28"/>
  <c r="BD20" i="28"/>
  <c r="F173" i="27"/>
  <c r="G167" i="27" s="1"/>
  <c r="G170" i="27"/>
  <c r="G188" i="27" s="1"/>
  <c r="G46" i="27" s="1"/>
  <c r="F30" i="25" s="1"/>
  <c r="F9" i="25" s="1"/>
  <c r="G183" i="27"/>
  <c r="E33" i="25"/>
  <c r="E36" i="25"/>
  <c r="E40" i="25"/>
  <c r="BE153" i="20"/>
  <c r="BC30" i="28"/>
  <c r="BD24" i="28"/>
  <c r="BF167" i="20"/>
  <c r="BF151" i="20"/>
  <c r="BF152" i="20" s="1"/>
  <c r="BF166" i="20"/>
  <c r="BF235" i="20"/>
  <c r="BE42" i="20"/>
  <c r="BD28" i="28" s="1"/>
  <c r="BD29" i="28" s="1"/>
  <c r="F42" i="27"/>
  <c r="AY36" i="28"/>
  <c r="AY37" i="28"/>
  <c r="AX38" i="28"/>
  <c r="AX40" i="28"/>
  <c r="AX41" i="28" s="1"/>
  <c r="BA42" i="28"/>
  <c r="BC157" i="27"/>
  <c r="BC159" i="27" s="1"/>
  <c r="BC169" i="27" s="1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25" i="22"/>
  <c r="BD4" i="22"/>
  <c r="BC157" i="20"/>
  <c r="BC160" i="20" s="1"/>
  <c r="BC178" i="20"/>
  <c r="BE57" i="20"/>
  <c r="BE58" i="20"/>
  <c r="BA44" i="28"/>
  <c r="BD218" i="20"/>
  <c r="BF149" i="20"/>
  <c r="BF156" i="20" s="1"/>
  <c r="BF163" i="20" s="1"/>
  <c r="BF176" i="20" s="1"/>
  <c r="BF168" i="20"/>
  <c r="BF169" i="20" s="1"/>
  <c r="BD19" i="22"/>
  <c r="BE239" i="20"/>
  <c r="BE15" i="22" s="1"/>
  <c r="BE238" i="20"/>
  <c r="BE14" i="22" s="1"/>
  <c r="BE240" i="20"/>
  <c r="BE16" i="22" s="1"/>
  <c r="BE242" i="20"/>
  <c r="BE241" i="20"/>
  <c r="BD18" i="22"/>
  <c r="BD216" i="20"/>
  <c r="BD51" i="24" s="1"/>
  <c r="BF233" i="20"/>
  <c r="BE171" i="20"/>
  <c r="BE27" i="25" s="1"/>
  <c r="BF192" i="20"/>
  <c r="BG35" i="20"/>
  <c r="BG38" i="20" s="1"/>
  <c r="BG139" i="20"/>
  <c r="BF11" i="24" l="1"/>
  <c r="BF23" i="25"/>
  <c r="BD41" i="24"/>
  <c r="BB44" i="28" s="1"/>
  <c r="BD29" i="25"/>
  <c r="BD12" i="24"/>
  <c r="BD14" i="24" s="1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8" i="27"/>
  <c r="G172" i="27" s="1"/>
  <c r="H181" i="27"/>
  <c r="I177" i="27" s="1"/>
  <c r="BF11" i="22"/>
  <c r="E37" i="25"/>
  <c r="G175" i="27"/>
  <c r="G40" i="27" s="1"/>
  <c r="F46" i="24" s="1"/>
  <c r="F49" i="24" s="1"/>
  <c r="F52" i="24" s="1"/>
  <c r="G187" i="27"/>
  <c r="G45" i="27" s="1"/>
  <c r="F6" i="25" s="1"/>
  <c r="F4" i="25" s="1"/>
  <c r="G171" i="27"/>
  <c r="BE20" i="28"/>
  <c r="BE21" i="28"/>
  <c r="H178" i="27"/>
  <c r="H163" i="27" s="1"/>
  <c r="E53" i="24"/>
  <c r="E34" i="25"/>
  <c r="E43" i="25" s="1"/>
  <c r="BG39" i="20"/>
  <c r="BF25" i="28" s="1"/>
  <c r="BF22" i="28"/>
  <c r="BF153" i="20"/>
  <c r="BD30" i="28"/>
  <c r="BE24" i="28"/>
  <c r="BG167" i="20"/>
  <c r="BG151" i="20"/>
  <c r="BG152" i="20" s="1"/>
  <c r="BG166" i="20"/>
  <c r="BG235" i="20"/>
  <c r="BF42" i="20"/>
  <c r="BE28" i="28" s="1"/>
  <c r="BE29" i="28" s="1"/>
  <c r="BB42" i="28"/>
  <c r="AY38" i="28"/>
  <c r="AY40" i="28"/>
  <c r="AY41" i="28" s="1"/>
  <c r="BA35" i="28"/>
  <c r="BC179" i="27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F215" i="20"/>
  <c r="BF198" i="20"/>
  <c r="BF3" i="22"/>
  <c r="BF158" i="20"/>
  <c r="BE59" i="20"/>
  <c r="BE61" i="20" s="1"/>
  <c r="BE4" i="22"/>
  <c r="BE25" i="22"/>
  <c r="BF57" i="20"/>
  <c r="BF58" i="20"/>
  <c r="BD157" i="27"/>
  <c r="BD159" i="27" s="1"/>
  <c r="BE216" i="20"/>
  <c r="BE51" i="24" s="1"/>
  <c r="BG149" i="20"/>
  <c r="BG156" i="20" s="1"/>
  <c r="BG163" i="20" s="1"/>
  <c r="BG176" i="20" s="1"/>
  <c r="BG168" i="20"/>
  <c r="BG169" i="20" s="1"/>
  <c r="BE18" i="22"/>
  <c r="BE19" i="22"/>
  <c r="BF242" i="20"/>
  <c r="BF239" i="20"/>
  <c r="BF15" i="22" s="1"/>
  <c r="BF240" i="20"/>
  <c r="BF16" i="22" s="1"/>
  <c r="BF241" i="20"/>
  <c r="BF238" i="20"/>
  <c r="BF14" i="22" s="1"/>
  <c r="BE218" i="20"/>
  <c r="BF171" i="20"/>
  <c r="BF27" i="25" s="1"/>
  <c r="BG233" i="20"/>
  <c r="BG192" i="20"/>
  <c r="BH35" i="20"/>
  <c r="BH38" i="20" s="1"/>
  <c r="BH139" i="20"/>
  <c r="BD42" i="24" l="1"/>
  <c r="BE41" i="24"/>
  <c r="BC44" i="28" s="1"/>
  <c r="BE29" i="25"/>
  <c r="BG11" i="24"/>
  <c r="BG23" i="25"/>
  <c r="BE12" i="24"/>
  <c r="BE14" i="24" s="1"/>
  <c r="BE15" i="24" s="1"/>
  <c r="BE21" i="24" s="1"/>
  <c r="BE39" i="24" s="1"/>
  <c r="BE42" i="24" s="1"/>
  <c r="BE31" i="25"/>
  <c r="BG25" i="30"/>
  <c r="BC34" i="28"/>
  <c r="BF7" i="22"/>
  <c r="BF6" i="22" s="1"/>
  <c r="AZ37" i="28"/>
  <c r="AZ38" i="28" s="1"/>
  <c r="G185" i="27"/>
  <c r="G43" i="27" s="1"/>
  <c r="G162" i="27"/>
  <c r="G164" i="27" s="1"/>
  <c r="H183" i="27"/>
  <c r="BG11" i="22"/>
  <c r="F33" i="25"/>
  <c r="F40" i="25"/>
  <c r="F36" i="25"/>
  <c r="BF24" i="28"/>
  <c r="BH167" i="20"/>
  <c r="BH151" i="20"/>
  <c r="BH152" i="20" s="1"/>
  <c r="BH166" i="20"/>
  <c r="BH235" i="20"/>
  <c r="BG42" i="20"/>
  <c r="BF28" i="28" s="1"/>
  <c r="BF29" i="28" s="1"/>
  <c r="G42" i="27"/>
  <c r="G173" i="27"/>
  <c r="H167" i="27" s="1"/>
  <c r="H170" i="27"/>
  <c r="H188" i="27" s="1"/>
  <c r="H46" i="27" s="1"/>
  <c r="G30" i="25" s="1"/>
  <c r="G9" i="25" s="1"/>
  <c r="BG153" i="20"/>
  <c r="BE30" i="28"/>
  <c r="I180" i="27"/>
  <c r="BH39" i="20"/>
  <c r="BG25" i="28" s="1"/>
  <c r="BG22" i="28"/>
  <c r="BF20" i="28"/>
  <c r="BF21" i="28"/>
  <c r="I178" i="27"/>
  <c r="I163" i="27" s="1"/>
  <c r="BA36" i="28"/>
  <c r="BA37" i="28"/>
  <c r="BB35" i="28"/>
  <c r="BC42" i="28"/>
  <c r="BE157" i="27"/>
  <c r="BE159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H169" i="20" s="1"/>
  <c r="BF19" i="22"/>
  <c r="BF18" i="22"/>
  <c r="BG241" i="20"/>
  <c r="BG242" i="20"/>
  <c r="BG238" i="20"/>
  <c r="BG14" i="22" s="1"/>
  <c r="BG239" i="20"/>
  <c r="BG15" i="22" s="1"/>
  <c r="BG240" i="20"/>
  <c r="BG16" i="22" s="1"/>
  <c r="BG171" i="20"/>
  <c r="BG27" i="25" s="1"/>
  <c r="BH233" i="20"/>
  <c r="BH192" i="20"/>
  <c r="BI35" i="20"/>
  <c r="BI38" i="20" s="1"/>
  <c r="BI139" i="20"/>
  <c r="BF12" i="24" l="1"/>
  <c r="BF14" i="24" s="1"/>
  <c r="BF15" i="24" s="1"/>
  <c r="BF31" i="25"/>
  <c r="BH11" i="24"/>
  <c r="BH23" i="25"/>
  <c r="BD34" i="28"/>
  <c r="BG7" i="22"/>
  <c r="BG6" i="22" s="1"/>
  <c r="E108" i="20"/>
  <c r="E108" i="29"/>
  <c r="AZ40" i="28"/>
  <c r="AZ41" i="28" s="1"/>
  <c r="BG24" i="28"/>
  <c r="BI167" i="20"/>
  <c r="BI151" i="20"/>
  <c r="BI152" i="20" s="1"/>
  <c r="BI166" i="20"/>
  <c r="BI235" i="20"/>
  <c r="BH42" i="20"/>
  <c r="BG28" i="28" s="1"/>
  <c r="BG29" i="28" s="1"/>
  <c r="I183" i="27"/>
  <c r="BH153" i="20"/>
  <c r="BF30" i="28"/>
  <c r="F37" i="25"/>
  <c r="I181" i="27"/>
  <c r="J177" i="27" s="1"/>
  <c r="J180" i="27" s="1"/>
  <c r="H175" i="27"/>
  <c r="H40" i="27" s="1"/>
  <c r="G46" i="24" s="1"/>
  <c r="G49" i="24" s="1"/>
  <c r="G52" i="24" s="1"/>
  <c r="H187" i="27"/>
  <c r="H45" i="27" s="1"/>
  <c r="G6" i="25" s="1"/>
  <c r="G4" i="25" s="1"/>
  <c r="H171" i="27"/>
  <c r="BI39" i="20"/>
  <c r="BH25" i="28" s="1"/>
  <c r="BH22" i="28"/>
  <c r="BG20" i="28"/>
  <c r="BG21" i="28"/>
  <c r="H168" i="27"/>
  <c r="F53" i="24"/>
  <c r="F34" i="25"/>
  <c r="F43" i="25" s="1"/>
  <c r="BC35" i="28"/>
  <c r="BD42" i="28"/>
  <c r="BA38" i="28"/>
  <c r="BA40" i="28"/>
  <c r="BA41" i="28" s="1"/>
  <c r="BB36" i="28"/>
  <c r="BB37" i="28"/>
  <c r="BF157" i="27"/>
  <c r="BF159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F13" i="22"/>
  <c r="BH57" i="20"/>
  <c r="BH58" i="20"/>
  <c r="BG4" i="22"/>
  <c r="BG25" i="22"/>
  <c r="BI56" i="20"/>
  <c r="BJ3" i="25"/>
  <c r="BH215" i="20"/>
  <c r="BH198" i="20"/>
  <c r="BH199" i="20" s="1"/>
  <c r="BG216" i="20"/>
  <c r="BG51" i="24" s="1"/>
  <c r="BI149" i="20"/>
  <c r="BI156" i="20" s="1"/>
  <c r="BI163" i="20" s="1"/>
  <c r="BI176" i="20" s="1"/>
  <c r="BI168" i="20"/>
  <c r="BI169" i="20" s="1"/>
  <c r="BG19" i="22"/>
  <c r="BG18" i="22"/>
  <c r="BH240" i="20"/>
  <c r="BH241" i="20"/>
  <c r="BH238" i="20"/>
  <c r="BH239" i="20"/>
  <c r="BH242" i="20"/>
  <c r="BG218" i="20"/>
  <c r="BH171" i="20"/>
  <c r="BH27" i="25" s="1"/>
  <c r="BI233" i="20"/>
  <c r="BI192" i="20"/>
  <c r="BJ35" i="20"/>
  <c r="BJ38" i="20" s="1"/>
  <c r="BJ139" i="20"/>
  <c r="BI11" i="24" l="1"/>
  <c r="BI23" i="25"/>
  <c r="BG41" i="24"/>
  <c r="BG29" i="25"/>
  <c r="BG12" i="24"/>
  <c r="BG14" i="24" s="1"/>
  <c r="BG15" i="24" s="1"/>
  <c r="BG21" i="24" s="1"/>
  <c r="BG39" i="24" s="1"/>
  <c r="BG42" i="24" s="1"/>
  <c r="BG31" i="25"/>
  <c r="BE34" i="28"/>
  <c r="BH24" i="28"/>
  <c r="BJ167" i="20"/>
  <c r="BJ151" i="20"/>
  <c r="BJ152" i="20" s="1"/>
  <c r="BJ166" i="20"/>
  <c r="BJ235" i="20"/>
  <c r="BI42" i="20"/>
  <c r="BH28" i="28" s="1"/>
  <c r="BH29" i="28" s="1"/>
  <c r="H173" i="27"/>
  <c r="I167" i="27" s="1"/>
  <c r="I170" i="27"/>
  <c r="I188" i="27" s="1"/>
  <c r="I46" i="27" s="1"/>
  <c r="H30" i="25" s="1"/>
  <c r="H9" i="25" s="1"/>
  <c r="H42" i="27"/>
  <c r="J181" i="27"/>
  <c r="K177" i="27" s="1"/>
  <c r="K180" i="27" s="1"/>
  <c r="BH21" i="28"/>
  <c r="BH20" i="28"/>
  <c r="J178" i="27"/>
  <c r="J163" i="27" s="1"/>
  <c r="BI153" i="20"/>
  <c r="BG30" i="28"/>
  <c r="BJ39" i="20"/>
  <c r="BI25" i="28" s="1"/>
  <c r="BI22" i="28"/>
  <c r="H185" i="27"/>
  <c r="H43" i="27" s="1"/>
  <c r="H162" i="27"/>
  <c r="H164" i="27" s="1"/>
  <c r="H172" i="27"/>
  <c r="G36" i="25"/>
  <c r="G33" i="25"/>
  <c r="G40" i="25"/>
  <c r="BE42" i="28"/>
  <c r="BB38" i="28"/>
  <c r="BB40" i="28"/>
  <c r="BB41" i="28" s="1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H31" i="25" s="1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216" i="20"/>
  <c r="BH51" i="24" s="1"/>
  <c r="BJ149" i="20"/>
  <c r="BJ156" i="20" s="1"/>
  <c r="BJ163" i="20" s="1"/>
  <c r="BJ176" i="20" s="1"/>
  <c r="BJ168" i="20"/>
  <c r="BJ169" i="20" s="1"/>
  <c r="BI239" i="20"/>
  <c r="BI238" i="20"/>
  <c r="BI240" i="20"/>
  <c r="BI241" i="20"/>
  <c r="BI242" i="20"/>
  <c r="BH218" i="20"/>
  <c r="BJ233" i="20"/>
  <c r="BI171" i="20"/>
  <c r="BI27" i="25" s="1"/>
  <c r="BJ192" i="20"/>
  <c r="BK35" i="20"/>
  <c r="BK38" i="20" s="1"/>
  <c r="BK139" i="20"/>
  <c r="BH41" i="24" l="1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3" i="27"/>
  <c r="I168" i="27"/>
  <c r="I185" i="27" s="1"/>
  <c r="I43" i="27" s="1"/>
  <c r="G53" i="24"/>
  <c r="G34" i="25"/>
  <c r="G43" i="25" s="1"/>
  <c r="K178" i="27"/>
  <c r="K163" i="27" s="1"/>
  <c r="BK39" i="20"/>
  <c r="BJ25" i="28" s="1"/>
  <c r="BJ22" i="28"/>
  <c r="I187" i="27"/>
  <c r="I45" i="27" s="1"/>
  <c r="H6" i="25" s="1"/>
  <c r="H4" i="25" s="1"/>
  <c r="I175" i="27"/>
  <c r="I40" i="27" s="1"/>
  <c r="H46" i="24" s="1"/>
  <c r="H49" i="24" s="1"/>
  <c r="H52" i="24" s="1"/>
  <c r="I171" i="27"/>
  <c r="BJ153" i="20"/>
  <c r="BH30" i="28"/>
  <c r="BI24" i="28"/>
  <c r="BK167" i="20"/>
  <c r="BK151" i="20"/>
  <c r="BK152" i="20" s="1"/>
  <c r="BK166" i="20"/>
  <c r="BK235" i="20"/>
  <c r="BJ42" i="20"/>
  <c r="BI28" i="28" s="1"/>
  <c r="BI29" i="28" s="1"/>
  <c r="K181" i="27"/>
  <c r="L177" i="27" s="1"/>
  <c r="G37" i="25"/>
  <c r="BI20" i="28"/>
  <c r="BI21" i="28"/>
  <c r="BC40" i="28"/>
  <c r="BC41" i="28" s="1"/>
  <c r="BC38" i="28"/>
  <c r="BF42" i="28"/>
  <c r="BE44" i="28"/>
  <c r="BE35" i="28"/>
  <c r="BK56" i="20"/>
  <c r="BL3" i="25"/>
  <c r="BJ57" i="20"/>
  <c r="BJ58" i="20"/>
  <c r="BJ215" i="20"/>
  <c r="BJ198" i="20"/>
  <c r="BJ199" i="20" s="1"/>
  <c r="BH157" i="27"/>
  <c r="BH159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31" i="25" s="1"/>
  <c r="BI145" i="20"/>
  <c r="BI159" i="20"/>
  <c r="BG31" i="28" s="1"/>
  <c r="BF44" i="28"/>
  <c r="BI216" i="20"/>
  <c r="BI51" i="24" s="1"/>
  <c r="BK149" i="20"/>
  <c r="BK156" i="20" s="1"/>
  <c r="BK163" i="20" s="1"/>
  <c r="BK176" i="20" s="1"/>
  <c r="BK168" i="20"/>
  <c r="BK169" i="20" s="1"/>
  <c r="BJ242" i="20"/>
  <c r="BJ238" i="20"/>
  <c r="BJ239" i="20"/>
  <c r="BJ240" i="20"/>
  <c r="BJ241" i="20"/>
  <c r="BI218" i="20"/>
  <c r="BK233" i="20"/>
  <c r="BJ171" i="20"/>
  <c r="BJ27" i="25" s="1"/>
  <c r="BK192" i="20"/>
  <c r="BL35" i="20"/>
  <c r="BL38" i="20" s="1"/>
  <c r="BL139" i="20"/>
  <c r="BI41" i="24" l="1"/>
  <c r="BG44" i="28" s="1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3" i="27"/>
  <c r="I172" i="27"/>
  <c r="I162" i="27"/>
  <c r="I164" i="27" s="1"/>
  <c r="BK153" i="20"/>
  <c r="BI30" i="28"/>
  <c r="BL39" i="20"/>
  <c r="BK25" i="28" s="1"/>
  <c r="BK22" i="28"/>
  <c r="BJ20" i="28"/>
  <c r="BJ21" i="28"/>
  <c r="L178" i="27"/>
  <c r="L163" i="27" s="1"/>
  <c r="H40" i="25"/>
  <c r="H33" i="25"/>
  <c r="H36" i="25"/>
  <c r="BJ24" i="28"/>
  <c r="BL167" i="20"/>
  <c r="BL151" i="20"/>
  <c r="BL152" i="20" s="1"/>
  <c r="BL166" i="20"/>
  <c r="BL235" i="20"/>
  <c r="BK42" i="20"/>
  <c r="BJ28" i="28" s="1"/>
  <c r="BJ29" i="28" s="1"/>
  <c r="L180" i="27"/>
  <c r="I173" i="27"/>
  <c r="J167" i="27" s="1"/>
  <c r="J170" i="27"/>
  <c r="J188" i="27" s="1"/>
  <c r="J46" i="27" s="1"/>
  <c r="I30" i="25" s="1"/>
  <c r="I9" i="25" s="1"/>
  <c r="I42" i="27"/>
  <c r="BE36" i="28"/>
  <c r="BE37" i="28"/>
  <c r="BE38" i="28" s="1"/>
  <c r="BG42" i="28"/>
  <c r="BF35" i="28"/>
  <c r="BI157" i="27"/>
  <c r="BI159" i="27" s="1"/>
  <c r="BH169" i="27"/>
  <c r="BH179" i="27"/>
  <c r="BK158" i="20"/>
  <c r="BJ59" i="20"/>
  <c r="BJ61" i="20" s="1"/>
  <c r="BJ177" i="20"/>
  <c r="BJ182" i="20" s="1"/>
  <c r="BJ183" i="20" s="1"/>
  <c r="BJ237" i="20"/>
  <c r="BJ31" i="25" s="1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J218" i="20"/>
  <c r="D206" i="20"/>
  <c r="D202" i="20" s="1"/>
  <c r="D207" i="20" s="1"/>
  <c r="BL149" i="20"/>
  <c r="BL156" i="20" s="1"/>
  <c r="BL163" i="20" s="1"/>
  <c r="BL176" i="20" s="1"/>
  <c r="BL168" i="20"/>
  <c r="BL169" i="20" s="1"/>
  <c r="BK241" i="20"/>
  <c r="BK239" i="20"/>
  <c r="BK240" i="20"/>
  <c r="BK242" i="20"/>
  <c r="BK238" i="20"/>
  <c r="BJ216" i="20"/>
  <c r="BJ51" i="24" s="1"/>
  <c r="C206" i="20"/>
  <c r="C202" i="20" s="1"/>
  <c r="BK171" i="20"/>
  <c r="BK27" i="25" s="1"/>
  <c r="BL233" i="20"/>
  <c r="BL192" i="20"/>
  <c r="BM35" i="20"/>
  <c r="BM38" i="20" s="1"/>
  <c r="BM139" i="20"/>
  <c r="BJ41" i="24" l="1"/>
  <c r="BJ29" i="25"/>
  <c r="BL11" i="24"/>
  <c r="BL23" i="25"/>
  <c r="BH34" i="28"/>
  <c r="BJ12" i="24"/>
  <c r="BJ14" i="24" s="1"/>
  <c r="BJ15" i="24" s="1"/>
  <c r="BJ21" i="24" s="1"/>
  <c r="BJ39" i="24" s="1"/>
  <c r="BI42" i="24"/>
  <c r="J168" i="27"/>
  <c r="J162" i="27" s="1"/>
  <c r="J164" i="27" s="1"/>
  <c r="L183" i="27"/>
  <c r="BM39" i="20"/>
  <c r="BL25" i="28" s="1"/>
  <c r="BL22" i="28"/>
  <c r="BL153" i="20"/>
  <c r="BJ30" i="28"/>
  <c r="H53" i="24"/>
  <c r="H34" i="25"/>
  <c r="H43" i="25" s="1"/>
  <c r="BK20" i="28"/>
  <c r="BK21" i="28"/>
  <c r="J187" i="27"/>
  <c r="J45" i="27" s="1"/>
  <c r="I6" i="25" s="1"/>
  <c r="I4" i="25" s="1"/>
  <c r="J175" i="27"/>
  <c r="J40" i="27" s="1"/>
  <c r="I46" i="24" s="1"/>
  <c r="I49" i="24" s="1"/>
  <c r="I52" i="24" s="1"/>
  <c r="J171" i="27"/>
  <c r="L181" i="27"/>
  <c r="M177" i="27" s="1"/>
  <c r="H37" i="25"/>
  <c r="BK24" i="28"/>
  <c r="BM167" i="20"/>
  <c r="BM151" i="20"/>
  <c r="BM152" i="20" s="1"/>
  <c r="BM166" i="20"/>
  <c r="BM235" i="20"/>
  <c r="BL42" i="20"/>
  <c r="BK28" i="28" s="1"/>
  <c r="BK29" i="28" s="1"/>
  <c r="BH42" i="28"/>
  <c r="BG35" i="28"/>
  <c r="BF36" i="28"/>
  <c r="BF37" i="28"/>
  <c r="BF38" i="28" s="1"/>
  <c r="BI179" i="27"/>
  <c r="BI169" i="27"/>
  <c r="BI189" i="27" s="1"/>
  <c r="BJ157" i="27"/>
  <c r="BJ159" i="27" s="1"/>
  <c r="BJ179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K31" i="25" s="1"/>
  <c r="BH189" i="27"/>
  <c r="BL144" i="20"/>
  <c r="BK60" i="20"/>
  <c r="BK62" i="20" s="1"/>
  <c r="BJ157" i="20"/>
  <c r="BJ160" i="20" s="1"/>
  <c r="BJ178" i="20"/>
  <c r="BK216" i="20"/>
  <c r="BK51" i="24" s="1"/>
  <c r="BH44" i="28"/>
  <c r="C207" i="20"/>
  <c r="C208" i="20" s="1"/>
  <c r="C209" i="20" s="1"/>
  <c r="D208" i="20"/>
  <c r="D209" i="20" s="1"/>
  <c r="BF196" i="20" s="1"/>
  <c r="D210" i="20" s="1"/>
  <c r="BM149" i="20"/>
  <c r="BM156" i="20" s="1"/>
  <c r="BM163" i="20" s="1"/>
  <c r="BM176" i="20" s="1"/>
  <c r="BM168" i="20"/>
  <c r="BM169" i="20" s="1"/>
  <c r="BL240" i="20"/>
  <c r="BL241" i="20"/>
  <c r="BL242" i="20"/>
  <c r="BL238" i="20"/>
  <c r="BL239" i="20"/>
  <c r="BK218" i="20"/>
  <c r="BM233" i="20"/>
  <c r="BL171" i="20"/>
  <c r="BL27" i="25" s="1"/>
  <c r="BM192" i="20"/>
  <c r="BN35" i="20"/>
  <c r="BN38" i="20" s="1"/>
  <c r="BN139" i="20"/>
  <c r="BK41" i="24" l="1"/>
  <c r="BK29" i="25"/>
  <c r="BM11" i="24"/>
  <c r="BM23" i="25"/>
  <c r="BI34" i="28"/>
  <c r="BK12" i="24"/>
  <c r="BK14" i="24" s="1"/>
  <c r="BK15" i="24" s="1"/>
  <c r="BK21" i="24" s="1"/>
  <c r="BK39" i="24" s="1"/>
  <c r="BJ42" i="24"/>
  <c r="BK157" i="27"/>
  <c r="BK159" i="27" s="1"/>
  <c r="BK179" i="27" s="1"/>
  <c r="AW199" i="20"/>
  <c r="J185" i="27"/>
  <c r="J43" i="27" s="1"/>
  <c r="J172" i="27"/>
  <c r="BN39" i="20"/>
  <c r="BM25" i="28" s="1"/>
  <c r="BM22" i="28"/>
  <c r="BM153" i="20"/>
  <c r="BK30" i="28"/>
  <c r="J173" i="27"/>
  <c r="K167" i="27" s="1"/>
  <c r="K170" i="27"/>
  <c r="K188" i="27" s="1"/>
  <c r="K46" i="27" s="1"/>
  <c r="J30" i="25" s="1"/>
  <c r="J9" i="25" s="1"/>
  <c r="J42" i="27"/>
  <c r="BL24" i="28"/>
  <c r="BN167" i="20"/>
  <c r="BN151" i="20"/>
  <c r="BN152" i="20" s="1"/>
  <c r="BN166" i="20"/>
  <c r="BN235" i="20"/>
  <c r="BM42" i="20"/>
  <c r="BL28" i="28" s="1"/>
  <c r="BL29" i="28" s="1"/>
  <c r="I40" i="25"/>
  <c r="I36" i="25"/>
  <c r="I37" i="25" s="1"/>
  <c r="I33" i="25"/>
  <c r="M178" i="27"/>
  <c r="M179" i="27" s="1"/>
  <c r="M180" i="27" s="1"/>
  <c r="BL21" i="28"/>
  <c r="BL20" i="28"/>
  <c r="BH35" i="28"/>
  <c r="BI42" i="28"/>
  <c r="BG36" i="28"/>
  <c r="BG37" i="28"/>
  <c r="BG38" i="28" s="1"/>
  <c r="BJ169" i="27"/>
  <c r="BL177" i="20"/>
  <c r="BL182" i="20" s="1"/>
  <c r="BL183" i="20" s="1"/>
  <c r="BL145" i="20"/>
  <c r="BL159" i="20"/>
  <c r="BJ31" i="28" s="1"/>
  <c r="BL237" i="20"/>
  <c r="BL31" i="25" s="1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216" i="20"/>
  <c r="BL51" i="24" s="1"/>
  <c r="BI44" i="28"/>
  <c r="D211" i="20"/>
  <c r="AW9" i="22"/>
  <c r="BF199" i="20"/>
  <c r="BF195" i="20"/>
  <c r="BN149" i="20"/>
  <c r="BN156" i="20" s="1"/>
  <c r="BN163" i="20" s="1"/>
  <c r="BN176" i="20" s="1"/>
  <c r="BN168" i="20"/>
  <c r="BN169" i="20" s="1"/>
  <c r="BM239" i="20"/>
  <c r="BM238" i="20"/>
  <c r="BM240" i="20"/>
  <c r="BM242" i="20"/>
  <c r="BM241" i="20"/>
  <c r="BL218" i="20"/>
  <c r="BN233" i="20"/>
  <c r="BM171" i="20"/>
  <c r="BM27" i="25" s="1"/>
  <c r="BN192" i="20"/>
  <c r="BO35" i="20"/>
  <c r="BO38" i="20" s="1"/>
  <c r="BO139" i="20"/>
  <c r="BK169" i="27" l="1"/>
  <c r="BL41" i="24"/>
  <c r="BL29" i="25"/>
  <c r="BF19" i="24"/>
  <c r="BF20" i="24" s="1"/>
  <c r="BF21" i="24" s="1"/>
  <c r="BF39" i="24" s="1"/>
  <c r="BF28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8" i="27"/>
  <c r="K185" i="27" s="1"/>
  <c r="K43" i="27" s="1"/>
  <c r="K187" i="27"/>
  <c r="K45" i="27" s="1"/>
  <c r="J6" i="25" s="1"/>
  <c r="J4" i="25" s="1"/>
  <c r="K175" i="27"/>
  <c r="K40" i="27" s="1"/>
  <c r="J46" i="24" s="1"/>
  <c r="J49" i="24" s="1"/>
  <c r="J52" i="24" s="1"/>
  <c r="K171" i="27"/>
  <c r="M163" i="27"/>
  <c r="M183" i="27"/>
  <c r="BM24" i="28"/>
  <c r="BO167" i="20"/>
  <c r="BO151" i="20"/>
  <c r="BO152" i="20" s="1"/>
  <c r="BO166" i="20"/>
  <c r="BO235" i="20"/>
  <c r="BN42" i="20"/>
  <c r="BM28" i="28" s="1"/>
  <c r="BM29" i="28" s="1"/>
  <c r="BM20" i="28"/>
  <c r="BM21" i="28"/>
  <c r="BO39" i="20"/>
  <c r="BN25" i="28" s="1"/>
  <c r="BN22" i="28"/>
  <c r="I53" i="24"/>
  <c r="I34" i="25"/>
  <c r="I43" i="25" s="1"/>
  <c r="BN153" i="20"/>
  <c r="BL30" i="28"/>
  <c r="M181" i="27"/>
  <c r="N177" i="27" s="1"/>
  <c r="BF218" i="20"/>
  <c r="BF29" i="25" s="1"/>
  <c r="BH36" i="28"/>
  <c r="BH37" i="28"/>
  <c r="BH38" i="28" s="1"/>
  <c r="BI35" i="28"/>
  <c r="BJ42" i="28"/>
  <c r="BJ189" i="27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7" i="27"/>
  <c r="BL159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M31" i="25" s="1"/>
  <c r="BN57" i="20"/>
  <c r="BN58" i="20"/>
  <c r="BK189" i="27"/>
  <c r="BJ44" i="28"/>
  <c r="BM216" i="20"/>
  <c r="BM51" i="24" s="1"/>
  <c r="C210" i="20"/>
  <c r="C9" i="22"/>
  <c r="C25" i="22" s="1"/>
  <c r="AW25" i="22"/>
  <c r="BO149" i="20"/>
  <c r="BO156" i="20" s="1"/>
  <c r="BO163" i="20" s="1"/>
  <c r="BO176" i="20" s="1"/>
  <c r="BO168" i="20"/>
  <c r="BO169" i="20" s="1"/>
  <c r="BN242" i="20"/>
  <c r="BN238" i="20"/>
  <c r="BN240" i="20"/>
  <c r="BN241" i="20"/>
  <c r="BN239" i="20"/>
  <c r="BM218" i="20"/>
  <c r="BN171" i="20"/>
  <c r="BN27" i="25" s="1"/>
  <c r="BF216" i="20"/>
  <c r="BF51" i="24" s="1"/>
  <c r="BO192" i="20"/>
  <c r="BO233" i="20"/>
  <c r="BP35" i="20"/>
  <c r="BP38" i="20" s="1"/>
  <c r="BP139" i="20"/>
  <c r="BM41" i="24" l="1"/>
  <c r="BM29" i="25"/>
  <c r="BO11" i="24"/>
  <c r="BO23" i="25"/>
  <c r="BF41" i="24"/>
  <c r="BF42" i="24" s="1"/>
  <c r="BL42" i="24"/>
  <c r="BK34" i="28"/>
  <c r="BM12" i="24"/>
  <c r="BM14" i="24" s="1"/>
  <c r="BM15" i="24" s="1"/>
  <c r="BM21" i="24" s="1"/>
  <c r="BM39" i="24" s="1"/>
  <c r="I108" i="20"/>
  <c r="I108" i="29"/>
  <c r="K172" i="27"/>
  <c r="K162" i="27"/>
  <c r="K164" i="27" s="1"/>
  <c r="N178" i="27"/>
  <c r="BN21" i="28"/>
  <c r="BN20" i="28"/>
  <c r="K173" i="27"/>
  <c r="L167" i="27" s="1"/>
  <c r="L170" i="27"/>
  <c r="L188" i="27" s="1"/>
  <c r="L46" i="27" s="1"/>
  <c r="K30" i="25" s="1"/>
  <c r="K9" i="25" s="1"/>
  <c r="K42" i="27"/>
  <c r="BP39" i="20"/>
  <c r="BO25" i="28" s="1"/>
  <c r="BO22" i="28"/>
  <c r="J40" i="25"/>
  <c r="J33" i="25"/>
  <c r="J36" i="25"/>
  <c r="J37" i="25" s="1"/>
  <c r="BN24" i="28"/>
  <c r="BP167" i="20"/>
  <c r="C167" i="20" s="1"/>
  <c r="BP151" i="20"/>
  <c r="BP152" i="20" s="1"/>
  <c r="BP166" i="20"/>
  <c r="C166" i="20" s="1"/>
  <c r="BP235" i="20"/>
  <c r="BO42" i="20"/>
  <c r="BN28" i="28" s="1"/>
  <c r="BN29" i="28" s="1"/>
  <c r="BO153" i="20"/>
  <c r="BM30" i="28"/>
  <c r="BI36" i="28"/>
  <c r="BI37" i="28"/>
  <c r="BK42" i="28"/>
  <c r="BD43" i="28"/>
  <c r="BJ35" i="28"/>
  <c r="BM157" i="27"/>
  <c r="BM159" i="27" s="1"/>
  <c r="BO215" i="20"/>
  <c r="BO198" i="20"/>
  <c r="BO199" i="20" s="1"/>
  <c r="BL179" i="27"/>
  <c r="BL169" i="27"/>
  <c r="BN177" i="20"/>
  <c r="BN182" i="20" s="1"/>
  <c r="BN183" i="20" s="1"/>
  <c r="BN145" i="20"/>
  <c r="BN237" i="20"/>
  <c r="BN31" i="25" s="1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216" i="20"/>
  <c r="BN51" i="24" s="1"/>
  <c r="BG157" i="27"/>
  <c r="BG159" i="27" s="1"/>
  <c r="C54" i="24"/>
  <c r="BK44" i="28"/>
  <c r="BP149" i="20"/>
  <c r="BP156" i="20" s="1"/>
  <c r="BP163" i="20" s="1"/>
  <c r="BP176" i="20" s="1"/>
  <c r="BP168" i="20"/>
  <c r="BP169" i="20" s="1"/>
  <c r="BO241" i="20"/>
  <c r="BO242" i="20"/>
  <c r="BO238" i="20"/>
  <c r="BO239" i="20"/>
  <c r="BO240" i="20"/>
  <c r="BN218" i="20"/>
  <c r="C211" i="20"/>
  <c r="BP192" i="20"/>
  <c r="BP233" i="20"/>
  <c r="BO171" i="20"/>
  <c r="BO27" i="25" s="1"/>
  <c r="BQ35" i="20"/>
  <c r="BQ38" i="20" s="1"/>
  <c r="BQ139" i="20"/>
  <c r="BP11" i="24" l="1"/>
  <c r="BP23" i="25"/>
  <c r="BN41" i="24"/>
  <c r="BN29" i="25"/>
  <c r="BD44" i="28"/>
  <c r="BL34" i="28"/>
  <c r="BN12" i="24"/>
  <c r="BN14" i="24" s="1"/>
  <c r="BN15" i="24" s="1"/>
  <c r="BN21" i="24" s="1"/>
  <c r="BN39" i="24" s="1"/>
  <c r="BM42" i="24"/>
  <c r="F2" i="20"/>
  <c r="F2" i="29"/>
  <c r="N163" i="27"/>
  <c r="N179" i="27"/>
  <c r="N180" i="27" s="1"/>
  <c r="BD35" i="28"/>
  <c r="BD37" i="28" s="1"/>
  <c r="C170" i="20"/>
  <c r="BO24" i="28"/>
  <c r="BQ167" i="20"/>
  <c r="BQ151" i="20"/>
  <c r="BQ152" i="20" s="1"/>
  <c r="BQ166" i="20"/>
  <c r="BQ235" i="20"/>
  <c r="BP42" i="20"/>
  <c r="BO28" i="28" s="1"/>
  <c r="BO29" i="28" s="1"/>
  <c r="BQ39" i="20"/>
  <c r="BP25" i="28" s="1"/>
  <c r="BP22" i="28"/>
  <c r="BP153" i="20"/>
  <c r="BN30" i="28"/>
  <c r="BO20" i="28"/>
  <c r="BO21" i="28"/>
  <c r="L175" i="27"/>
  <c r="L40" i="27" s="1"/>
  <c r="K46" i="24" s="1"/>
  <c r="K49" i="24" s="1"/>
  <c r="K52" i="24" s="1"/>
  <c r="L187" i="27"/>
  <c r="L45" i="27" s="1"/>
  <c r="K6" i="25" s="1"/>
  <c r="K4" i="25" s="1"/>
  <c r="L171" i="27"/>
  <c r="M169" i="27" s="1"/>
  <c r="M189" i="27" s="1"/>
  <c r="J53" i="24"/>
  <c r="J34" i="25"/>
  <c r="J43" i="25" s="1"/>
  <c r="L168" i="27"/>
  <c r="BJ36" i="28"/>
  <c r="BJ37" i="28"/>
  <c r="BJ38" i="28" s="1"/>
  <c r="BI38" i="28"/>
  <c r="BK35" i="28"/>
  <c r="BL42" i="28"/>
  <c r="BM167" i="27"/>
  <c r="BM177" i="27"/>
  <c r="BM179" i="27"/>
  <c r="C55" i="24"/>
  <c r="BM169" i="27"/>
  <c r="BM189" i="27" s="1"/>
  <c r="BN157" i="27"/>
  <c r="BN159" i="27" s="1"/>
  <c r="BN169" i="27" s="1"/>
  <c r="BP144" i="20"/>
  <c r="BO60" i="20"/>
  <c r="BO62" i="20" s="1"/>
  <c r="BL189" i="27"/>
  <c r="BP158" i="20"/>
  <c r="BO59" i="20"/>
  <c r="BO61" i="20" s="1"/>
  <c r="BP57" i="20"/>
  <c r="BP58" i="20"/>
  <c r="BO177" i="20"/>
  <c r="BO182" i="20" s="1"/>
  <c r="BO183" i="20" s="1"/>
  <c r="BO145" i="20"/>
  <c r="BO237" i="20"/>
  <c r="BO31" i="25" s="1"/>
  <c r="BO159" i="20"/>
  <c r="BM31" i="28" s="1"/>
  <c r="BN157" i="20"/>
  <c r="BN160" i="20" s="1"/>
  <c r="BN178" i="20"/>
  <c r="BQ56" i="20"/>
  <c r="BR3" i="25"/>
  <c r="BP215" i="20"/>
  <c r="BP198" i="20"/>
  <c r="BP199" i="20" s="1"/>
  <c r="BL44" i="28"/>
  <c r="BO216" i="20"/>
  <c r="BO51" i="24" s="1"/>
  <c r="BQ149" i="20"/>
  <c r="BQ156" i="20" s="1"/>
  <c r="BQ163" i="20" s="1"/>
  <c r="BQ176" i="20" s="1"/>
  <c r="BQ168" i="20"/>
  <c r="BQ169" i="20" s="1"/>
  <c r="BP240" i="20"/>
  <c r="BP239" i="20"/>
  <c r="BP241" i="20"/>
  <c r="BP238" i="20"/>
  <c r="BP242" i="20"/>
  <c r="BO218" i="20"/>
  <c r="BQ192" i="20"/>
  <c r="BQ233" i="20"/>
  <c r="C168" i="20"/>
  <c r="BP171" i="20"/>
  <c r="BP27" i="25" s="1"/>
  <c r="BR35" i="20"/>
  <c r="BR38" i="20" s="1"/>
  <c r="BR139" i="20"/>
  <c r="BR168" i="20" s="1"/>
  <c r="BR169" i="20" s="1"/>
  <c r="BO41" i="24" l="1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F3" i="20"/>
  <c r="F3" i="29"/>
  <c r="BD36" i="28"/>
  <c r="N183" i="27"/>
  <c r="N181" i="27"/>
  <c r="O177" i="27" s="1"/>
  <c r="BC8" i="22"/>
  <c r="BC17" i="22" s="1"/>
  <c r="BC20" i="22" s="1"/>
  <c r="BC21" i="22" s="1"/>
  <c r="BC22" i="22" s="1"/>
  <c r="BC23" i="22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A8" i="22"/>
  <c r="BA17" i="22" s="1"/>
  <c r="BA20" i="22" s="1"/>
  <c r="BA21" i="22" s="1"/>
  <c r="BA22" i="22" s="1"/>
  <c r="BA24" i="22" s="1"/>
  <c r="BF179" i="20"/>
  <c r="BF180" i="20" s="1"/>
  <c r="AU179" i="20"/>
  <c r="AU180" i="20" s="1"/>
  <c r="AW8" i="22"/>
  <c r="AW17" i="22" s="1"/>
  <c r="AW20" i="22" s="1"/>
  <c r="AW21" i="22" s="1"/>
  <c r="BG179" i="20"/>
  <c r="BG180" i="20" s="1"/>
  <c r="BE179" i="20"/>
  <c r="BE180" i="20" s="1"/>
  <c r="BC179" i="20"/>
  <c r="BC180" i="20" s="1"/>
  <c r="BB8" i="22"/>
  <c r="BB17" i="22" s="1"/>
  <c r="BB20" i="22" s="1"/>
  <c r="BB21" i="22" s="1"/>
  <c r="BB22" i="22" s="1"/>
  <c r="BB24" i="22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G8" i="22"/>
  <c r="BG17" i="22" s="1"/>
  <c r="BG20" i="22" s="1"/>
  <c r="BG21" i="22" s="1"/>
  <c r="BG22" i="22" s="1"/>
  <c r="BE45" i="28" s="1"/>
  <c r="BE8" i="22"/>
  <c r="BE17" i="22" s="1"/>
  <c r="BE20" i="22" s="1"/>
  <c r="BE21" i="22" s="1"/>
  <c r="BE22" i="22" s="1"/>
  <c r="BC45" i="28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F8" i="22"/>
  <c r="BF17" i="22" s="1"/>
  <c r="BF20" i="22" s="1"/>
  <c r="BF21" i="22" s="1"/>
  <c r="BF22" i="22" s="1"/>
  <c r="BF24" i="22" s="1"/>
  <c r="BD8" i="22"/>
  <c r="BD17" i="22" s="1"/>
  <c r="BD20" i="22" s="1"/>
  <c r="BD21" i="22" s="1"/>
  <c r="BD22" i="22" s="1"/>
  <c r="BD23" i="22" s="1"/>
  <c r="BA179" i="20"/>
  <c r="BA180" i="20" s="1"/>
  <c r="AZ8" i="22"/>
  <c r="AZ17" i="22" s="1"/>
  <c r="AZ20" i="22" s="1"/>
  <c r="AZ21" i="22" s="1"/>
  <c r="AZ22" i="22" s="1"/>
  <c r="AX45" i="28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X8" i="22"/>
  <c r="AX17" i="22" s="1"/>
  <c r="AX20" i="22" s="1"/>
  <c r="AX21" i="22" s="1"/>
  <c r="AX22" i="22" s="1"/>
  <c r="AX24" i="22" s="1"/>
  <c r="AW179" i="20"/>
  <c r="AW180" i="20" s="1"/>
  <c r="F8" i="22"/>
  <c r="F17" i="22" s="1"/>
  <c r="F20" i="22" s="1"/>
  <c r="F21" i="22" s="1"/>
  <c r="F22" i="22" s="1"/>
  <c r="F24" i="22" s="1"/>
  <c r="AY8" i="22"/>
  <c r="AY17" i="22" s="1"/>
  <c r="AY20" i="22" s="1"/>
  <c r="AY21" i="22" s="1"/>
  <c r="AY22" i="22" s="1"/>
  <c r="AY24" i="22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O8" i="22"/>
  <c r="AO17" i="22" s="1"/>
  <c r="AO20" i="22" s="1"/>
  <c r="AO21" i="22" s="1"/>
  <c r="AO22" i="22" s="1"/>
  <c r="AO24" i="22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J8" i="22"/>
  <c r="AJ17" i="22" s="1"/>
  <c r="AJ20" i="22" s="1"/>
  <c r="AJ21" i="22" s="1"/>
  <c r="AJ22" i="22" s="1"/>
  <c r="AJ24" i="22" s="1"/>
  <c r="G8" i="22"/>
  <c r="G17" i="22" s="1"/>
  <c r="G20" i="22" s="1"/>
  <c r="G21" i="22" s="1"/>
  <c r="G22" i="22" s="1"/>
  <c r="E45" i="28" s="1"/>
  <c r="AE179" i="20"/>
  <c r="AE180" i="20" s="1"/>
  <c r="AK8" i="22"/>
  <c r="AK17" i="22" s="1"/>
  <c r="AK20" i="22" s="1"/>
  <c r="AK21" i="22" s="1"/>
  <c r="AK22" i="22" s="1"/>
  <c r="AI45" i="28" s="1"/>
  <c r="AT8" i="22"/>
  <c r="AT17" i="22" s="1"/>
  <c r="AT20" i="22" s="1"/>
  <c r="AT21" i="22" s="1"/>
  <c r="AT22" i="22" s="1"/>
  <c r="AT23" i="22" s="1"/>
  <c r="AD8" i="22"/>
  <c r="AD17" i="22" s="1"/>
  <c r="AD20" i="22" s="1"/>
  <c r="AD21" i="22" s="1"/>
  <c r="AD22" i="22" s="1"/>
  <c r="AD23" i="22" s="1"/>
  <c r="T179" i="20"/>
  <c r="T180" i="20" s="1"/>
  <c r="L8" i="22"/>
  <c r="L17" i="22" s="1"/>
  <c r="L20" i="22" s="1"/>
  <c r="L21" i="22" s="1"/>
  <c r="L22" i="22" s="1"/>
  <c r="L23" i="22" s="1"/>
  <c r="M8" i="22"/>
  <c r="M17" i="22" s="1"/>
  <c r="M20" i="22" s="1"/>
  <c r="M21" i="22" s="1"/>
  <c r="M22" i="22" s="1"/>
  <c r="M24" i="22" s="1"/>
  <c r="AI8" i="22"/>
  <c r="AI17" i="22" s="1"/>
  <c r="AI20" i="22" s="1"/>
  <c r="AI21" i="22" s="1"/>
  <c r="AI22" i="22" s="1"/>
  <c r="AG45" i="28" s="1"/>
  <c r="Q8" i="22"/>
  <c r="Q17" i="22" s="1"/>
  <c r="Q20" i="22" s="1"/>
  <c r="Q21" i="22" s="1"/>
  <c r="Q22" i="22" s="1"/>
  <c r="Q23" i="22" s="1"/>
  <c r="AP8" i="22"/>
  <c r="AP17" i="22" s="1"/>
  <c r="AP20" i="22" s="1"/>
  <c r="AP21" i="22" s="1"/>
  <c r="AP22" i="22" s="1"/>
  <c r="AP23" i="22" s="1"/>
  <c r="D8" i="22"/>
  <c r="D17" i="22" s="1"/>
  <c r="D20" i="22" s="1"/>
  <c r="D21" i="22" s="1"/>
  <c r="D22" i="22" s="1"/>
  <c r="S8" i="22"/>
  <c r="S17" i="22" s="1"/>
  <c r="S20" i="22" s="1"/>
  <c r="S21" i="22" s="1"/>
  <c r="S22" i="22" s="1"/>
  <c r="S24" i="22" s="1"/>
  <c r="K8" i="22"/>
  <c r="K17" i="22" s="1"/>
  <c r="K20" i="22" s="1"/>
  <c r="K21" i="22" s="1"/>
  <c r="K22" i="22" s="1"/>
  <c r="K23" i="22" s="1"/>
  <c r="U8" i="22"/>
  <c r="U17" i="22" s="1"/>
  <c r="U20" i="22" s="1"/>
  <c r="U21" i="22" s="1"/>
  <c r="U22" i="22" s="1"/>
  <c r="U24" i="22" s="1"/>
  <c r="AE8" i="22"/>
  <c r="AE17" i="22" s="1"/>
  <c r="AE20" i="22" s="1"/>
  <c r="AE21" i="22" s="1"/>
  <c r="AE22" i="22" s="1"/>
  <c r="AE24" i="22" s="1"/>
  <c r="AR8" i="22"/>
  <c r="AR17" i="22" s="1"/>
  <c r="AR20" i="22" s="1"/>
  <c r="AR21" i="22" s="1"/>
  <c r="AR22" i="22" s="1"/>
  <c r="AP45" i="28" s="1"/>
  <c r="R8" i="22"/>
  <c r="R17" i="22" s="1"/>
  <c r="R20" i="22" s="1"/>
  <c r="R21" i="22" s="1"/>
  <c r="R22" i="22" s="1"/>
  <c r="R24" i="22" s="1"/>
  <c r="H8" i="22"/>
  <c r="H17" i="22" s="1"/>
  <c r="H20" i="22" s="1"/>
  <c r="H21" i="22" s="1"/>
  <c r="H22" i="22" s="1"/>
  <c r="H24" i="22" s="1"/>
  <c r="AU8" i="22"/>
  <c r="AU17" i="22" s="1"/>
  <c r="AU20" i="22" s="1"/>
  <c r="AU21" i="22" s="1"/>
  <c r="AU22" i="22" s="1"/>
  <c r="AU23" i="22" s="1"/>
  <c r="AQ8" i="22"/>
  <c r="AQ17" i="22" s="1"/>
  <c r="AQ20" i="22" s="1"/>
  <c r="AQ21" i="22" s="1"/>
  <c r="AQ22" i="22" s="1"/>
  <c r="AQ23" i="22" s="1"/>
  <c r="AG8" i="22"/>
  <c r="AG17" i="22" s="1"/>
  <c r="AG20" i="22" s="1"/>
  <c r="AG21" i="22" s="1"/>
  <c r="AG22" i="22" s="1"/>
  <c r="AG24" i="22" s="1"/>
  <c r="AF8" i="22"/>
  <c r="AF17" i="22" s="1"/>
  <c r="AF20" i="22" s="1"/>
  <c r="AF21" i="22" s="1"/>
  <c r="AF22" i="22" s="1"/>
  <c r="AF24" i="22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J8" i="22"/>
  <c r="J17" i="22" s="1"/>
  <c r="J20" i="22" s="1"/>
  <c r="J21" i="22" s="1"/>
  <c r="J22" i="22" s="1"/>
  <c r="J24" i="22" s="1"/>
  <c r="AB8" i="22"/>
  <c r="AB17" i="22" s="1"/>
  <c r="AB20" i="22" s="1"/>
  <c r="AB21" i="22" s="1"/>
  <c r="AB22" i="22" s="1"/>
  <c r="AB23" i="22" s="1"/>
  <c r="AS8" i="22"/>
  <c r="AS17" i="22" s="1"/>
  <c r="AS20" i="22" s="1"/>
  <c r="AS21" i="22" s="1"/>
  <c r="AS22" i="22" s="1"/>
  <c r="AS23" i="22" s="1"/>
  <c r="AM8" i="22"/>
  <c r="AM17" i="22" s="1"/>
  <c r="AM20" i="22" s="1"/>
  <c r="AM21" i="22" s="1"/>
  <c r="AM22" i="22" s="1"/>
  <c r="AM24" i="22" s="1"/>
  <c r="E8" i="22"/>
  <c r="E17" i="22" s="1"/>
  <c r="E20" i="22" s="1"/>
  <c r="E21" i="22" s="1"/>
  <c r="E22" i="22" s="1"/>
  <c r="E24" i="22" s="1"/>
  <c r="T8" i="22"/>
  <c r="T17" i="22" s="1"/>
  <c r="T20" i="22" s="1"/>
  <c r="T21" i="22" s="1"/>
  <c r="T22" i="22" s="1"/>
  <c r="R45" i="28" s="1"/>
  <c r="I8" i="22"/>
  <c r="I17" i="22" s="1"/>
  <c r="I20" i="22" s="1"/>
  <c r="I21" i="22" s="1"/>
  <c r="I22" i="22" s="1"/>
  <c r="I24" i="22" s="1"/>
  <c r="AC8" i="22"/>
  <c r="AC17" i="22" s="1"/>
  <c r="AC20" i="22" s="1"/>
  <c r="AC21" i="22" s="1"/>
  <c r="AC22" i="22" s="1"/>
  <c r="AA45" i="28" s="1"/>
  <c r="AL8" i="22"/>
  <c r="AL17" i="22" s="1"/>
  <c r="AL20" i="22" s="1"/>
  <c r="AL21" i="22" s="1"/>
  <c r="AL22" i="22" s="1"/>
  <c r="AJ45" i="28" s="1"/>
  <c r="CF179" i="20"/>
  <c r="CF180" i="20" s="1"/>
  <c r="BT179" i="20"/>
  <c r="BT180" i="20" s="1"/>
  <c r="W8" i="22"/>
  <c r="W17" i="22" s="1"/>
  <c r="W20" i="22" s="1"/>
  <c r="W21" i="22" s="1"/>
  <c r="W22" i="22" s="1"/>
  <c r="U45" i="28" s="1"/>
  <c r="Y8" i="22"/>
  <c r="Y17" i="22" s="1"/>
  <c r="Y20" i="22" s="1"/>
  <c r="Y21" i="22" s="1"/>
  <c r="Y22" i="22" s="1"/>
  <c r="Y23" i="22" s="1"/>
  <c r="P8" i="22"/>
  <c r="P17" i="22" s="1"/>
  <c r="P20" i="22" s="1"/>
  <c r="P21" i="22" s="1"/>
  <c r="P22" i="22" s="1"/>
  <c r="P24" i="22" s="1"/>
  <c r="X8" i="22"/>
  <c r="X17" i="22" s="1"/>
  <c r="X20" i="22" s="1"/>
  <c r="X21" i="22" s="1"/>
  <c r="X22" i="22" s="1"/>
  <c r="X23" i="22" s="1"/>
  <c r="BZ179" i="20"/>
  <c r="BZ180" i="20" s="1"/>
  <c r="BS179" i="20"/>
  <c r="BS180" i="20" s="1"/>
  <c r="AA8" i="22"/>
  <c r="AA17" i="22" s="1"/>
  <c r="AA20" i="22" s="1"/>
  <c r="AA21" i="22" s="1"/>
  <c r="AA22" i="22" s="1"/>
  <c r="AA23" i="22" s="1"/>
  <c r="AH8" i="22"/>
  <c r="AH17" i="22" s="1"/>
  <c r="AH20" i="22" s="1"/>
  <c r="AH21" i="22" s="1"/>
  <c r="AH22" i="22" s="1"/>
  <c r="AH23" i="22" s="1"/>
  <c r="AN8" i="22"/>
  <c r="AN17" i="22" s="1"/>
  <c r="AN20" i="22" s="1"/>
  <c r="AN21" i="22" s="1"/>
  <c r="AN22" i="22" s="1"/>
  <c r="AN23" i="22" s="1"/>
  <c r="BX179" i="20"/>
  <c r="BX180" i="20" s="1"/>
  <c r="BV179" i="20"/>
  <c r="BV180" i="20" s="1"/>
  <c r="O8" i="22"/>
  <c r="O17" i="22" s="1"/>
  <c r="O20" i="22" s="1"/>
  <c r="O21" i="22" s="1"/>
  <c r="O22" i="22" s="1"/>
  <c r="M45" i="28" s="1"/>
  <c r="N8" i="22"/>
  <c r="N17" i="22" s="1"/>
  <c r="N20" i="22" s="1"/>
  <c r="N21" i="22" s="1"/>
  <c r="N22" i="22" s="1"/>
  <c r="L45" i="28" s="1"/>
  <c r="V8" i="22"/>
  <c r="V17" i="22" s="1"/>
  <c r="V20" i="22" s="1"/>
  <c r="V21" i="22" s="1"/>
  <c r="V22" i="22" s="1"/>
  <c r="V23" i="22" s="1"/>
  <c r="Z8" i="22"/>
  <c r="Z17" i="22" s="1"/>
  <c r="Z20" i="22" s="1"/>
  <c r="Z21" i="22" s="1"/>
  <c r="Z22" i="22" s="1"/>
  <c r="X45" i="28" s="1"/>
  <c r="CE179" i="20"/>
  <c r="CE180" i="20" s="1"/>
  <c r="CC179" i="20"/>
  <c r="CC180" i="20" s="1"/>
  <c r="AV8" i="22"/>
  <c r="AV17" i="22" s="1"/>
  <c r="AV20" i="22" s="1"/>
  <c r="AV21" i="22" s="1"/>
  <c r="AV22" i="22" s="1"/>
  <c r="AT45" i="28" s="1"/>
  <c r="BU179" i="20"/>
  <c r="BU180" i="20" s="1"/>
  <c r="BW179" i="20"/>
  <c r="BW180" i="20" s="1"/>
  <c r="CA179" i="20"/>
  <c r="CA180" i="20" s="1"/>
  <c r="CD179" i="20"/>
  <c r="CD180" i="20" s="1"/>
  <c r="L172" i="27"/>
  <c r="L185" i="27"/>
  <c r="L43" i="27" s="1"/>
  <c r="L162" i="27"/>
  <c r="L164" i="27" s="1"/>
  <c r="L173" i="27"/>
  <c r="M167" i="27" s="1"/>
  <c r="M170" i="27"/>
  <c r="M188" i="27" s="1"/>
  <c r="M46" i="27" s="1"/>
  <c r="L30" i="25" s="1"/>
  <c r="L9" i="25" s="1"/>
  <c r="BP24" i="28"/>
  <c r="BR167" i="20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K33" i="25"/>
  <c r="K40" i="25"/>
  <c r="K36" i="25"/>
  <c r="K37" i="25" s="1"/>
  <c r="L42" i="27"/>
  <c r="BP20" i="28"/>
  <c r="BP21" i="28"/>
  <c r="BL35" i="28"/>
  <c r="BM42" i="28"/>
  <c r="BD38" i="28"/>
  <c r="BD40" i="28"/>
  <c r="BD41" i="28" s="1"/>
  <c r="BE40" i="28"/>
  <c r="BE41" i="28" s="1"/>
  <c r="BF40" i="28"/>
  <c r="BF41" i="28" s="1"/>
  <c r="BG40" i="28"/>
  <c r="BG41" i="28" s="1"/>
  <c r="BH40" i="28"/>
  <c r="BH41" i="28" s="1"/>
  <c r="BI40" i="28"/>
  <c r="BI41" i="28" s="1"/>
  <c r="BJ40" i="28"/>
  <c r="BJ41" i="28" s="1"/>
  <c r="BK37" i="28"/>
  <c r="BK36" i="28"/>
  <c r="BM187" i="27"/>
  <c r="BM45" i="27" s="1"/>
  <c r="BL6" i="25" s="1"/>
  <c r="BL4" i="25" s="1"/>
  <c r="BN179" i="27"/>
  <c r="BN177" i="27"/>
  <c r="BN167" i="27"/>
  <c r="BO157" i="27"/>
  <c r="BO159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31" i="25" s="1"/>
  <c r="BP145" i="20"/>
  <c r="BP159" i="20"/>
  <c r="BN31" i="28" s="1"/>
  <c r="C144" i="20"/>
  <c r="BN189" i="27"/>
  <c r="BP216" i="20"/>
  <c r="BP51" i="24" s="1"/>
  <c r="BM44" i="28"/>
  <c r="BR149" i="20"/>
  <c r="BR156" i="20" s="1"/>
  <c r="BR163" i="20" s="1"/>
  <c r="BR176" i="20" s="1"/>
  <c r="BQ239" i="20"/>
  <c r="BQ238" i="20"/>
  <c r="BQ240" i="20"/>
  <c r="BQ241" i="20"/>
  <c r="BQ242" i="20"/>
  <c r="BP218" i="20"/>
  <c r="BR192" i="20"/>
  <c r="BQ171" i="20"/>
  <c r="BQ27" i="25" s="1"/>
  <c r="BS35" i="20"/>
  <c r="BS38" i="20" s="1"/>
  <c r="BS139" i="20"/>
  <c r="BS168" i="20" s="1"/>
  <c r="BS169" i="20" s="1"/>
  <c r="BP41" i="24" l="1"/>
  <c r="BP29" i="25"/>
  <c r="BN34" i="28"/>
  <c r="BP12" i="24"/>
  <c r="BP14" i="24" s="1"/>
  <c r="BP15" i="24" s="1"/>
  <c r="BP21" i="24" s="1"/>
  <c r="BP39" i="24" s="1"/>
  <c r="BO42" i="24"/>
  <c r="D17" i="30"/>
  <c r="J108" i="20"/>
  <c r="J108" i="29"/>
  <c r="BB45" i="28"/>
  <c r="K24" i="22"/>
  <c r="BC24" i="22"/>
  <c r="BA23" i="22"/>
  <c r="D45" i="28"/>
  <c r="BA45" i="28"/>
  <c r="O178" i="27"/>
  <c r="AH45" i="28"/>
  <c r="AZ23" i="22"/>
  <c r="AS45" i="28"/>
  <c r="AK24" i="22"/>
  <c r="AY45" i="28"/>
  <c r="BD45" i="28"/>
  <c r="G23" i="22"/>
  <c r="BF23" i="22"/>
  <c r="AL24" i="22"/>
  <c r="AD24" i="22"/>
  <c r="AW45" i="28"/>
  <c r="BG24" i="22"/>
  <c r="AS24" i="22"/>
  <c r="G24" i="22"/>
  <c r="K45" i="28"/>
  <c r="H23" i="22"/>
  <c r="O24" i="22"/>
  <c r="BG23" i="22"/>
  <c r="AZ45" i="28"/>
  <c r="J45" i="28"/>
  <c r="AD45" i="28"/>
  <c r="BB23" i="22"/>
  <c r="X24" i="22"/>
  <c r="U23" i="22"/>
  <c r="AU24" i="22"/>
  <c r="BE23" i="22"/>
  <c r="AC45" i="28"/>
  <c r="AK45" i="28"/>
  <c r="AC23" i="22"/>
  <c r="AJ23" i="22"/>
  <c r="AT24" i="22"/>
  <c r="AZ24" i="22"/>
  <c r="F23" i="22"/>
  <c r="BE24" i="22"/>
  <c r="AE23" i="22"/>
  <c r="AM23" i="22"/>
  <c r="M23" i="22"/>
  <c r="AR45" i="28"/>
  <c r="AL45" i="28"/>
  <c r="AE45" i="28"/>
  <c r="O45" i="28"/>
  <c r="T24" i="22"/>
  <c r="AB24" i="22"/>
  <c r="AO23" i="22"/>
  <c r="BD24" i="22"/>
  <c r="R23" i="22"/>
  <c r="Y45" i="28"/>
  <c r="AG23" i="22"/>
  <c r="P45" i="28"/>
  <c r="I45" i="28"/>
  <c r="Z45" i="28"/>
  <c r="AM45" i="28"/>
  <c r="P23" i="22"/>
  <c r="AA24" i="22"/>
  <c r="AO45" i="28"/>
  <c r="AR23" i="22"/>
  <c r="AY23" i="22"/>
  <c r="AI24" i="22"/>
  <c r="AX23" i="22"/>
  <c r="T23" i="22"/>
  <c r="H45" i="28"/>
  <c r="AV45" i="28"/>
  <c r="N45" i="28"/>
  <c r="Z23" i="22"/>
  <c r="Q24" i="22"/>
  <c r="S23" i="22"/>
  <c r="T45" i="28"/>
  <c r="E23" i="22"/>
  <c r="F45" i="28"/>
  <c r="I23" i="22"/>
  <c r="AN45" i="28"/>
  <c r="AQ45" i="28"/>
  <c r="AH24" i="22"/>
  <c r="L24" i="22"/>
  <c r="AF23" i="22"/>
  <c r="AK23" i="22"/>
  <c r="G45" i="28"/>
  <c r="AP24" i="22"/>
  <c r="V45" i="28"/>
  <c r="S45" i="28"/>
  <c r="AV24" i="22"/>
  <c r="AL23" i="22"/>
  <c r="AQ24" i="22"/>
  <c r="AR24" i="22"/>
  <c r="Q45" i="28"/>
  <c r="W45" i="28"/>
  <c r="C45" i="28"/>
  <c r="AV23" i="22"/>
  <c r="V24" i="22"/>
  <c r="AI23" i="22"/>
  <c r="AB45" i="28"/>
  <c r="Y24" i="22"/>
  <c r="J23" i="22"/>
  <c r="AC24" i="22"/>
  <c r="N23" i="22"/>
  <c r="W23" i="22"/>
  <c r="O23" i="22"/>
  <c r="AN24" i="22"/>
  <c r="W24" i="22"/>
  <c r="AF45" i="28"/>
  <c r="Z24" i="22"/>
  <c r="C21" i="22"/>
  <c r="C8" i="22"/>
  <c r="N24" i="22"/>
  <c r="B45" i="28"/>
  <c r="D23" i="22"/>
  <c r="D24" i="22"/>
  <c r="BQ24" i="28"/>
  <c r="BS167" i="20"/>
  <c r="BS151" i="20"/>
  <c r="BS152" i="20" s="1"/>
  <c r="BS166" i="20"/>
  <c r="BR42" i="20"/>
  <c r="BQ28" i="28" s="1"/>
  <c r="BQ29" i="28" s="1"/>
  <c r="BT3" i="25"/>
  <c r="BS39" i="20"/>
  <c r="BR25" i="28" s="1"/>
  <c r="BR22" i="28"/>
  <c r="C20" i="22"/>
  <c r="F9" i="29" s="1"/>
  <c r="K53" i="24"/>
  <c r="K34" i="25"/>
  <c r="K43" i="25" s="1"/>
  <c r="BR153" i="20"/>
  <c r="BP30" i="28"/>
  <c r="M168" i="27"/>
  <c r="M175" i="27"/>
  <c r="M40" i="27" s="1"/>
  <c r="L46" i="24" s="1"/>
  <c r="L49" i="24" s="1"/>
  <c r="L52" i="24" s="1"/>
  <c r="M187" i="27"/>
  <c r="M45" i="27" s="1"/>
  <c r="L6" i="25" s="1"/>
  <c r="L4" i="25" s="1"/>
  <c r="M171" i="27"/>
  <c r="N169" i="27" s="1"/>
  <c r="N189" i="27" s="1"/>
  <c r="BQ20" i="28"/>
  <c r="BQ21" i="28"/>
  <c r="C17" i="22"/>
  <c r="BM35" i="28"/>
  <c r="BK38" i="28"/>
  <c r="BK40" i="28"/>
  <c r="BK41" i="28" s="1"/>
  <c r="BN42" i="28"/>
  <c r="BL37" i="28"/>
  <c r="BL36" i="28"/>
  <c r="BO177" i="27"/>
  <c r="BO167" i="27"/>
  <c r="BN187" i="27"/>
  <c r="BN45" i="27" s="1"/>
  <c r="BM6" i="25" s="1"/>
  <c r="BM4" i="25" s="1"/>
  <c r="BO169" i="27"/>
  <c r="BO189" i="27" s="1"/>
  <c r="BO179" i="27"/>
  <c r="BQ177" i="20"/>
  <c r="BQ182" i="20" s="1"/>
  <c r="BQ183" i="20" s="1"/>
  <c r="BQ145" i="20"/>
  <c r="BQ237" i="20"/>
  <c r="BQ31" i="25" s="1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7" i="27"/>
  <c r="BP159" i="27" s="1"/>
  <c r="BR158" i="20"/>
  <c r="BQ59" i="20"/>
  <c r="BQ61" i="20" s="1"/>
  <c r="BQ216" i="20"/>
  <c r="BQ51" i="24" s="1"/>
  <c r="BN44" i="28"/>
  <c r="AW22" i="22"/>
  <c r="AU45" i="28" s="1"/>
  <c r="BS149" i="20"/>
  <c r="BS156" i="20" s="1"/>
  <c r="BS163" i="20" s="1"/>
  <c r="BS176" i="20" s="1"/>
  <c r="BQ218" i="20"/>
  <c r="BS192" i="20"/>
  <c r="BT35" i="20"/>
  <c r="BT38" i="20" s="1"/>
  <c r="BT139" i="20"/>
  <c r="BT168" i="20" s="1"/>
  <c r="BT169" i="20" s="1"/>
  <c r="BR171" i="20"/>
  <c r="BR27" i="25" s="1"/>
  <c r="BQ41" i="24" l="1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F9" i="20"/>
  <c r="O163" i="27"/>
  <c r="O179" i="27"/>
  <c r="O180" i="27" s="1"/>
  <c r="L33" i="25"/>
  <c r="L36" i="25"/>
  <c r="L37" i="25" s="1"/>
  <c r="L40" i="25"/>
  <c r="M173" i="27"/>
  <c r="N167" i="27" s="1"/>
  <c r="N170" i="27"/>
  <c r="N188" i="27" s="1"/>
  <c r="N46" i="27" s="1"/>
  <c r="M30" i="25" s="1"/>
  <c r="M9" i="25" s="1"/>
  <c r="BR24" i="28"/>
  <c r="BT167" i="20"/>
  <c r="BT151" i="20"/>
  <c r="BT152" i="20" s="1"/>
  <c r="BT166" i="20"/>
  <c r="BS42" i="20"/>
  <c r="BR28" i="28" s="1"/>
  <c r="BR29" i="28" s="1"/>
  <c r="BS153" i="20"/>
  <c r="BQ30" i="28"/>
  <c r="M42" i="27"/>
  <c r="BR21" i="28"/>
  <c r="BR20" i="28"/>
  <c r="BU3" i="25"/>
  <c r="BT39" i="20"/>
  <c r="BS25" i="28" s="1"/>
  <c r="BS22" i="28"/>
  <c r="M162" i="27"/>
  <c r="M164" i="27" s="1"/>
  <c r="M185" i="27"/>
  <c r="M43" i="27" s="1"/>
  <c r="M172" i="27"/>
  <c r="BL40" i="28"/>
  <c r="BL41" i="28" s="1"/>
  <c r="BL38" i="28"/>
  <c r="BP42" i="28"/>
  <c r="BN35" i="28"/>
  <c r="BO42" i="28"/>
  <c r="BM37" i="28"/>
  <c r="BM38" i="28" s="1"/>
  <c r="BM36" i="28"/>
  <c r="BO187" i="27"/>
  <c r="BO45" i="27" s="1"/>
  <c r="BN6" i="25" s="1"/>
  <c r="BN4" i="25" s="1"/>
  <c r="BP177" i="27"/>
  <c r="BP167" i="27"/>
  <c r="BQ157" i="27"/>
  <c r="BQ159" i="27" s="1"/>
  <c r="BS215" i="20"/>
  <c r="BS198" i="20"/>
  <c r="BS199" i="20" s="1"/>
  <c r="BQ157" i="20"/>
  <c r="BQ160" i="20" s="1"/>
  <c r="BQ178" i="20"/>
  <c r="BQ179" i="20" s="1"/>
  <c r="BQ180" i="20" s="1"/>
  <c r="BP179" i="27"/>
  <c r="BP169" i="27"/>
  <c r="BR177" i="20"/>
  <c r="BR182" i="20" s="1"/>
  <c r="BR183" i="20" s="1"/>
  <c r="BR145" i="20"/>
  <c r="BR159" i="20"/>
  <c r="BP31" i="28" s="1"/>
  <c r="BR216" i="20"/>
  <c r="BS157" i="27"/>
  <c r="BS159" i="27" s="1"/>
  <c r="BO44" i="28"/>
  <c r="AW23" i="22"/>
  <c r="C23" i="22" s="1"/>
  <c r="C27" i="22" s="1"/>
  <c r="C22" i="22"/>
  <c r="F7" i="29" s="1"/>
  <c r="G2" i="30" s="1"/>
  <c r="G9" i="30" s="1"/>
  <c r="G8" i="30" s="1"/>
  <c r="G17" i="30" s="1"/>
  <c r="G20" i="30" s="1"/>
  <c r="AW24" i="22"/>
  <c r="C24" i="22" s="1"/>
  <c r="BT149" i="20"/>
  <c r="BT156" i="20" s="1"/>
  <c r="BT163" i="20" s="1"/>
  <c r="BT176" i="20" s="1"/>
  <c r="BR218" i="20"/>
  <c r="BT192" i="20"/>
  <c r="BU35" i="20"/>
  <c r="BU38" i="20" s="1"/>
  <c r="BU139" i="20"/>
  <c r="BS171" i="20"/>
  <c r="BS27" i="25" s="1"/>
  <c r="BR219" i="29" l="1"/>
  <c r="BR217" i="20"/>
  <c r="BQ42" i="24"/>
  <c r="G21" i="30"/>
  <c r="G22" i="30" s="1"/>
  <c r="C9" i="30"/>
  <c r="C25" i="30" s="1"/>
  <c r="K108" i="20"/>
  <c r="K108" i="29"/>
  <c r="BR217" i="29"/>
  <c r="F7" i="20"/>
  <c r="C31" i="22"/>
  <c r="O183" i="27"/>
  <c r="O181" i="27"/>
  <c r="P177" i="27" s="1"/>
  <c r="P178" i="27" s="1"/>
  <c r="N168" i="27"/>
  <c r="N162" i="27" s="1"/>
  <c r="N164" i="27" s="1"/>
  <c r="BT153" i="20"/>
  <c r="BR30" i="28"/>
  <c r="BT157" i="27"/>
  <c r="BT159" i="27" s="1"/>
  <c r="BT177" i="27" s="1"/>
  <c r="BS24" i="28"/>
  <c r="BU167" i="20"/>
  <c r="BU151" i="20"/>
  <c r="BU152" i="20" s="1"/>
  <c r="BU166" i="20"/>
  <c r="BT42" i="20"/>
  <c r="BS28" i="28" s="1"/>
  <c r="BS29" i="28" s="1"/>
  <c r="N187" i="27"/>
  <c r="N45" i="27" s="1"/>
  <c r="M6" i="25" s="1"/>
  <c r="M4" i="25" s="1"/>
  <c r="N175" i="27"/>
  <c r="N40" i="27" s="1"/>
  <c r="M46" i="24" s="1"/>
  <c r="M49" i="24" s="1"/>
  <c r="M52" i="24" s="1"/>
  <c r="N171" i="27"/>
  <c r="O169" i="27" s="1"/>
  <c r="O189" i="27" s="1"/>
  <c r="BV3" i="25"/>
  <c r="BU39" i="20"/>
  <c r="BT25" i="28" s="1"/>
  <c r="BT22" i="28"/>
  <c r="BS21" i="28"/>
  <c r="BS20" i="28"/>
  <c r="L53" i="24"/>
  <c r="L34" i="25"/>
  <c r="L43" i="25" s="1"/>
  <c r="BM40" i="28"/>
  <c r="BM41" i="28" s="1"/>
  <c r="BQ42" i="28"/>
  <c r="BN36" i="28"/>
  <c r="BN37" i="28"/>
  <c r="BO35" i="28"/>
  <c r="BS167" i="27"/>
  <c r="BS187" i="27" s="1"/>
  <c r="BS45" i="27" s="1"/>
  <c r="BR6" i="25" s="1"/>
  <c r="BR4" i="25" s="1"/>
  <c r="BS177" i="27"/>
  <c r="BQ169" i="27"/>
  <c r="BQ189" i="27" s="1"/>
  <c r="BQ177" i="27"/>
  <c r="BQ167" i="27"/>
  <c r="BP187" i="27"/>
  <c r="BP45" i="27" s="1"/>
  <c r="BO6" i="25" s="1"/>
  <c r="BO4" i="25" s="1"/>
  <c r="BQ179" i="27"/>
  <c r="BR157" i="27"/>
  <c r="BR159" i="27" s="1"/>
  <c r="BP189" i="27"/>
  <c r="BR157" i="20"/>
  <c r="BR160" i="20" s="1"/>
  <c r="BR178" i="20"/>
  <c r="BR179" i="20" s="1"/>
  <c r="BR180" i="20" s="1"/>
  <c r="BT215" i="20"/>
  <c r="BT198" i="20"/>
  <c r="BT199" i="20" s="1"/>
  <c r="BS179" i="27"/>
  <c r="BS169" i="27"/>
  <c r="BS216" i="20"/>
  <c r="BS51" i="24" s="1"/>
  <c r="BU149" i="20"/>
  <c r="BU156" i="20" s="1"/>
  <c r="BU163" i="20" s="1"/>
  <c r="BU176" i="20" s="1"/>
  <c r="BU168" i="20"/>
  <c r="BS218" i="20"/>
  <c r="BR219" i="20"/>
  <c r="BR29" i="25" s="1"/>
  <c r="BV35" i="20"/>
  <c r="BV38" i="20" s="1"/>
  <c r="BV139" i="20"/>
  <c r="BT171" i="20"/>
  <c r="BT27" i="25" s="1"/>
  <c r="BU192" i="20"/>
  <c r="BS41" i="24" l="1"/>
  <c r="BS42" i="24" s="1"/>
  <c r="BS29" i="25"/>
  <c r="BR41" i="24"/>
  <c r="BR42" i="24" s="1"/>
  <c r="BR51" i="24"/>
  <c r="C8" i="30"/>
  <c r="D22" i="30"/>
  <c r="F8" i="20"/>
  <c r="F8" i="29"/>
  <c r="BU169" i="20"/>
  <c r="P163" i="27"/>
  <c r="P179" i="27"/>
  <c r="P180" i="27" s="1"/>
  <c r="P181" i="27" s="1"/>
  <c r="Q177" i="27" s="1"/>
  <c r="N172" i="27"/>
  <c r="N185" i="27"/>
  <c r="N43" i="27" s="1"/>
  <c r="BT167" i="27"/>
  <c r="BT187" i="27" s="1"/>
  <c r="BT45" i="27" s="1"/>
  <c r="BS6" i="25" s="1"/>
  <c r="BS4" i="25" s="1"/>
  <c r="BT179" i="27"/>
  <c r="N42" i="27"/>
  <c r="BW3" i="25"/>
  <c r="BV39" i="20"/>
  <c r="BU25" i="28" s="1"/>
  <c r="BU22" i="28"/>
  <c r="BT21" i="28"/>
  <c r="BT20" i="28"/>
  <c r="N173" i="27"/>
  <c r="O167" i="27" s="1"/>
  <c r="O170" i="27"/>
  <c r="O188" i="27" s="1"/>
  <c r="O46" i="27" s="1"/>
  <c r="N30" i="25" s="1"/>
  <c r="N9" i="25" s="1"/>
  <c r="BU153" i="20"/>
  <c r="BS30" i="28"/>
  <c r="BT169" i="27"/>
  <c r="BT189" i="27" s="1"/>
  <c r="BT24" i="28"/>
  <c r="BV167" i="20"/>
  <c r="BV151" i="20"/>
  <c r="BV152" i="20" s="1"/>
  <c r="BV166" i="20"/>
  <c r="BU42" i="20"/>
  <c r="BT28" i="28" s="1"/>
  <c r="BT29" i="28" s="1"/>
  <c r="M36" i="25"/>
  <c r="M40" i="25"/>
  <c r="M33" i="25"/>
  <c r="BO36" i="28"/>
  <c r="BO37" i="28"/>
  <c r="BR42" i="28"/>
  <c r="BN38" i="28"/>
  <c r="BN40" i="28"/>
  <c r="BN41" i="28" s="1"/>
  <c r="BR167" i="27"/>
  <c r="BR177" i="27"/>
  <c r="BQ187" i="27"/>
  <c r="BQ45" i="27" s="1"/>
  <c r="BP6" i="25" s="1"/>
  <c r="BP4" i="25" s="1"/>
  <c r="BR169" i="27"/>
  <c r="BR189" i="27" s="1"/>
  <c r="BR179" i="27"/>
  <c r="BU215" i="20"/>
  <c r="BU198" i="20"/>
  <c r="BU199" i="20" s="1"/>
  <c r="BU157" i="27"/>
  <c r="BU159" i="27" s="1"/>
  <c r="BT216" i="20"/>
  <c r="BT51" i="24" s="1"/>
  <c r="BS189" i="27"/>
  <c r="BP35" i="28"/>
  <c r="BV149" i="20"/>
  <c r="BV156" i="20" s="1"/>
  <c r="BV163" i="20" s="1"/>
  <c r="BV176" i="20" s="1"/>
  <c r="BV168" i="20"/>
  <c r="BT218" i="20"/>
  <c r="BV192" i="20"/>
  <c r="BU171" i="20"/>
  <c r="BU27" i="25" s="1"/>
  <c r="BW35" i="20"/>
  <c r="BW38" i="20" s="1"/>
  <c r="BW139" i="20"/>
  <c r="BT41" i="24" l="1"/>
  <c r="BT42" i="24" s="1"/>
  <c r="BT29" i="25"/>
  <c r="C17" i="30"/>
  <c r="D23" i="30"/>
  <c r="D24" i="30"/>
  <c r="L108" i="20"/>
  <c r="L108" i="29"/>
  <c r="BV169" i="20"/>
  <c r="P183" i="27"/>
  <c r="Q178" i="27"/>
  <c r="Q163" i="27" s="1"/>
  <c r="O168" i="27"/>
  <c r="O185" i="27" s="1"/>
  <c r="O43" i="27" s="1"/>
  <c r="BX3" i="25"/>
  <c r="BW39" i="20"/>
  <c r="BV25" i="28" s="1"/>
  <c r="BV22" i="28"/>
  <c r="M37" i="25"/>
  <c r="BV153" i="20"/>
  <c r="BT30" i="28"/>
  <c r="BU24" i="28"/>
  <c r="BW167" i="20"/>
  <c r="BW151" i="20"/>
  <c r="BW152" i="20" s="1"/>
  <c r="BW166" i="20"/>
  <c r="BV42" i="20"/>
  <c r="BU28" i="28" s="1"/>
  <c r="BU29" i="28" s="1"/>
  <c r="M53" i="24"/>
  <c r="M34" i="25"/>
  <c r="M43" i="25" s="1"/>
  <c r="O175" i="27"/>
  <c r="O40" i="27" s="1"/>
  <c r="N46" i="24" s="1"/>
  <c r="N49" i="24" s="1"/>
  <c r="N52" i="24" s="1"/>
  <c r="O187" i="27"/>
  <c r="O45" i="27" s="1"/>
  <c r="N6" i="25" s="1"/>
  <c r="N4" i="25" s="1"/>
  <c r="O171" i="27"/>
  <c r="P169" i="27" s="1"/>
  <c r="P189" i="27" s="1"/>
  <c r="BU20" i="28"/>
  <c r="BU21" i="28"/>
  <c r="BQ44" i="28"/>
  <c r="BQ35" i="28"/>
  <c r="BO38" i="28"/>
  <c r="BO40" i="28"/>
  <c r="BO41" i="28" s="1"/>
  <c r="BU177" i="27"/>
  <c r="BU167" i="27"/>
  <c r="BU187" i="27" s="1"/>
  <c r="BU45" i="27" s="1"/>
  <c r="BT6" i="25" s="1"/>
  <c r="BT4" i="25" s="1"/>
  <c r="BR187" i="27"/>
  <c r="BR45" i="27" s="1"/>
  <c r="BQ6" i="25" s="1"/>
  <c r="BQ4" i="25" s="1"/>
  <c r="BP36" i="28"/>
  <c r="BP37" i="28"/>
  <c r="BP44" i="28"/>
  <c r="BV215" i="20"/>
  <c r="BV198" i="20"/>
  <c r="BV199" i="20" s="1"/>
  <c r="BU216" i="20"/>
  <c r="BU169" i="27"/>
  <c r="BU179" i="27"/>
  <c r="BW149" i="20"/>
  <c r="BW156" i="20" s="1"/>
  <c r="BW163" i="20" s="1"/>
  <c r="BW176" i="20" s="1"/>
  <c r="BW168" i="20"/>
  <c r="BU218" i="20"/>
  <c r="BU29" i="25" s="1"/>
  <c r="BW192" i="20"/>
  <c r="BX35" i="20"/>
  <c r="BX38" i="20" s="1"/>
  <c r="BX139" i="20"/>
  <c r="BV171" i="20"/>
  <c r="BV27" i="25" s="1"/>
  <c r="C21" i="30" l="1"/>
  <c r="C20" i="30"/>
  <c r="M108" i="20"/>
  <c r="M108" i="29"/>
  <c r="BW169" i="20"/>
  <c r="O172" i="27"/>
  <c r="Q179" i="27"/>
  <c r="Q180" i="27" s="1"/>
  <c r="Q181" i="27" s="1"/>
  <c r="R177" i="27" s="1"/>
  <c r="R178" i="27" s="1"/>
  <c r="R163" i="27" s="1"/>
  <c r="O162" i="27"/>
  <c r="O164" i="27" s="1"/>
  <c r="O42" i="27"/>
  <c r="BW153" i="20"/>
  <c r="BU30" i="28"/>
  <c r="BV24" i="28"/>
  <c r="BX167" i="20"/>
  <c r="BX151" i="20"/>
  <c r="BX152" i="20" s="1"/>
  <c r="BX166" i="20"/>
  <c r="BW42" i="20"/>
  <c r="BV28" i="28" s="1"/>
  <c r="BV29" i="28" s="1"/>
  <c r="O173" i="27"/>
  <c r="P167" i="27" s="1"/>
  <c r="P170" i="27"/>
  <c r="P188" i="27" s="1"/>
  <c r="P46" i="27" s="1"/>
  <c r="O30" i="25" s="1"/>
  <c r="O9" i="25" s="1"/>
  <c r="BV21" i="28"/>
  <c r="BV20" i="28"/>
  <c r="BY3" i="25"/>
  <c r="BX39" i="20"/>
  <c r="BW25" i="28" s="1"/>
  <c r="BW22" i="28"/>
  <c r="N33" i="25"/>
  <c r="N36" i="25"/>
  <c r="N40" i="25"/>
  <c r="BR44" i="28"/>
  <c r="BR35" i="28"/>
  <c r="BQ37" i="28"/>
  <c r="BQ38" i="28" s="1"/>
  <c r="BQ36" i="28"/>
  <c r="BP38" i="28"/>
  <c r="BP40" i="28"/>
  <c r="BP41" i="28" s="1"/>
  <c r="BW215" i="20"/>
  <c r="BW198" i="20"/>
  <c r="BW199" i="20" s="1"/>
  <c r="BV216" i="20"/>
  <c r="BU189" i="27"/>
  <c r="BX149" i="20"/>
  <c r="BX156" i="20" s="1"/>
  <c r="BX163" i="20" s="1"/>
  <c r="BX176" i="20" s="1"/>
  <c r="BX168" i="20"/>
  <c r="BV218" i="20"/>
  <c r="BV29" i="25" s="1"/>
  <c r="BX192" i="20"/>
  <c r="BY35" i="20"/>
  <c r="BY38" i="20" s="1"/>
  <c r="BY139" i="20"/>
  <c r="BW171" i="20"/>
  <c r="BW27" i="25" s="1"/>
  <c r="BX169" i="20" l="1"/>
  <c r="R179" i="27"/>
  <c r="R180" i="27" s="1"/>
  <c r="R181" i="27" s="1"/>
  <c r="S177" i="27" s="1"/>
  <c r="S178" i="27" s="1"/>
  <c r="S163" i="27" s="1"/>
  <c r="Q183" i="27"/>
  <c r="P187" i="27"/>
  <c r="P45" i="27" s="1"/>
  <c r="O6" i="25" s="1"/>
  <c r="O4" i="25" s="1"/>
  <c r="P175" i="27"/>
  <c r="P40" i="27" s="1"/>
  <c r="O46" i="24" s="1"/>
  <c r="O49" i="24" s="1"/>
  <c r="O52" i="24" s="1"/>
  <c r="P171" i="27"/>
  <c r="Q169" i="27" s="1"/>
  <c r="Q189" i="27" s="1"/>
  <c r="N37" i="25"/>
  <c r="N53" i="24"/>
  <c r="N34" i="25"/>
  <c r="N43" i="25" s="1"/>
  <c r="BW24" i="28"/>
  <c r="BY167" i="20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P168" i="27"/>
  <c r="BX153" i="20"/>
  <c r="BV30" i="28"/>
  <c r="BQ40" i="28"/>
  <c r="BQ41" i="28" s="1"/>
  <c r="BR37" i="28"/>
  <c r="BR36" i="28"/>
  <c r="BX215" i="20"/>
  <c r="BX198" i="20"/>
  <c r="BX199" i="20" s="1"/>
  <c r="BW216" i="20"/>
  <c r="BY149" i="20"/>
  <c r="BY156" i="20" s="1"/>
  <c r="BY163" i="20" s="1"/>
  <c r="BY176" i="20" s="1"/>
  <c r="BY168" i="20"/>
  <c r="BW218" i="20"/>
  <c r="BW29" i="25" s="1"/>
  <c r="BY192" i="20"/>
  <c r="BZ35" i="20"/>
  <c r="BZ38" i="20" s="1"/>
  <c r="BZ139" i="20"/>
  <c r="BX171" i="20"/>
  <c r="BX27" i="25" s="1"/>
  <c r="G24" i="30" l="1"/>
  <c r="C24" i="30" s="1"/>
  <c r="G23" i="30"/>
  <c r="C23" i="30" s="1"/>
  <c r="C27" i="30" s="1"/>
  <c r="C22" i="30"/>
  <c r="C31" i="30" s="1"/>
  <c r="BY169" i="20"/>
  <c r="R183" i="27"/>
  <c r="S179" i="27"/>
  <c r="S180" i="27" s="1"/>
  <c r="BY153" i="20"/>
  <c r="BW30" i="28"/>
  <c r="O33" i="25"/>
  <c r="O36" i="25"/>
  <c r="O40" i="25"/>
  <c r="P172" i="27"/>
  <c r="P162" i="27"/>
  <c r="P164" i="27" s="1"/>
  <c r="P185" i="27"/>
  <c r="P43" i="27" s="1"/>
  <c r="BX24" i="28"/>
  <c r="BZ167" i="20"/>
  <c r="BZ151" i="20"/>
  <c r="BZ152" i="20" s="1"/>
  <c r="BZ166" i="20"/>
  <c r="BY42" i="20"/>
  <c r="BX28" i="28" s="1"/>
  <c r="BX29" i="28" s="1"/>
  <c r="BX20" i="28"/>
  <c r="BX21" i="28"/>
  <c r="P42" i="27"/>
  <c r="CA3" i="25"/>
  <c r="BZ39" i="20"/>
  <c r="BY25" i="28" s="1"/>
  <c r="BY22" i="28"/>
  <c r="P173" i="27"/>
  <c r="Q167" i="27" s="1"/>
  <c r="Q170" i="27"/>
  <c r="Q188" i="27" s="1"/>
  <c r="Q46" i="27" s="1"/>
  <c r="P30" i="25" s="1"/>
  <c r="P9" i="25" s="1"/>
  <c r="BR38" i="28"/>
  <c r="BX40" i="28"/>
  <c r="BX41" i="28" s="1"/>
  <c r="BW40" i="28"/>
  <c r="BW41" i="28" s="1"/>
  <c r="BR40" i="28"/>
  <c r="BR41" i="28" s="1"/>
  <c r="BV40" i="28"/>
  <c r="BV41" i="28" s="1"/>
  <c r="BU40" i="28"/>
  <c r="BU41" i="28" s="1"/>
  <c r="BY40" i="28"/>
  <c r="BY41" i="28" s="1"/>
  <c r="CC40" i="28"/>
  <c r="CC41" i="28" s="1"/>
  <c r="BS40" i="28"/>
  <c r="BS41" i="28" s="1"/>
  <c r="BZ40" i="28"/>
  <c r="BZ41" i="28" s="1"/>
  <c r="CB40" i="28"/>
  <c r="CB41" i="28" s="1"/>
  <c r="CA40" i="28"/>
  <c r="CA41" i="28" s="1"/>
  <c r="BT40" i="28"/>
  <c r="BT41" i="28" s="1"/>
  <c r="BY215" i="20"/>
  <c r="BY198" i="20"/>
  <c r="BY199" i="20" s="1"/>
  <c r="BX216" i="20"/>
  <c r="BZ149" i="20"/>
  <c r="BZ156" i="20" s="1"/>
  <c r="BZ163" i="20" s="1"/>
  <c r="BZ176" i="20" s="1"/>
  <c r="BZ168" i="20"/>
  <c r="BX218" i="20"/>
  <c r="BX29" i="25" s="1"/>
  <c r="CA35" i="20"/>
  <c r="CA38" i="20" s="1"/>
  <c r="CA139" i="20"/>
  <c r="BZ192" i="20"/>
  <c r="BY171" i="20"/>
  <c r="BY27" i="25" s="1"/>
  <c r="N108" i="20" l="1"/>
  <c r="N108" i="29"/>
  <c r="BZ169" i="20"/>
  <c r="S183" i="27"/>
  <c r="S181" i="27"/>
  <c r="T177" i="27" s="1"/>
  <c r="T178" i="27" s="1"/>
  <c r="CB3" i="25"/>
  <c r="CA39" i="20"/>
  <c r="BZ25" i="28" s="1"/>
  <c r="BZ22" i="28"/>
  <c r="BY24" i="28"/>
  <c r="CA167" i="20"/>
  <c r="CA151" i="20"/>
  <c r="CA152" i="20" s="1"/>
  <c r="CA166" i="20"/>
  <c r="BZ42" i="20"/>
  <c r="BY28" i="28" s="1"/>
  <c r="BY29" i="28" s="1"/>
  <c r="O53" i="24"/>
  <c r="O34" i="25"/>
  <c r="O43" i="25" s="1"/>
  <c r="BY21" i="28"/>
  <c r="BY20" i="28"/>
  <c r="Q168" i="27"/>
  <c r="Q187" i="27"/>
  <c r="Q45" i="27" s="1"/>
  <c r="P6" i="25" s="1"/>
  <c r="P4" i="25" s="1"/>
  <c r="Q175" i="27"/>
  <c r="Q40" i="27" s="1"/>
  <c r="P46" i="24" s="1"/>
  <c r="P49" i="24" s="1"/>
  <c r="P52" i="24" s="1"/>
  <c r="Q171" i="27"/>
  <c r="R169" i="27" s="1"/>
  <c r="R189" i="27" s="1"/>
  <c r="BZ153" i="20"/>
  <c r="BX30" i="28"/>
  <c r="O37" i="25"/>
  <c r="BZ215" i="20"/>
  <c r="BZ198" i="20"/>
  <c r="BZ199" i="20" s="1"/>
  <c r="BY216" i="20"/>
  <c r="CA149" i="20"/>
  <c r="CA156" i="20" s="1"/>
  <c r="CA163" i="20" s="1"/>
  <c r="CA176" i="20" s="1"/>
  <c r="CA168" i="20"/>
  <c r="BY218" i="20"/>
  <c r="BY29" i="25" s="1"/>
  <c r="BZ171" i="20"/>
  <c r="BZ27" i="25" s="1"/>
  <c r="CA192" i="20"/>
  <c r="CB35" i="20"/>
  <c r="CB38" i="20" s="1"/>
  <c r="CB139" i="20"/>
  <c r="CA169" i="20" l="1"/>
  <c r="T163" i="27"/>
  <c r="T179" i="27"/>
  <c r="T180" i="27" s="1"/>
  <c r="CC3" i="25"/>
  <c r="CB39" i="20"/>
  <c r="CA25" i="28" s="1"/>
  <c r="CA22" i="28"/>
  <c r="P36" i="25"/>
  <c r="P33" i="25"/>
  <c r="P40" i="25"/>
  <c r="Q162" i="27"/>
  <c r="Q164" i="27" s="1"/>
  <c r="Q185" i="27"/>
  <c r="Q43" i="27" s="1"/>
  <c r="Q172" i="27"/>
  <c r="CA153" i="20"/>
  <c r="BY30" i="28"/>
  <c r="BZ24" i="28"/>
  <c r="CB167" i="20"/>
  <c r="CB151" i="20"/>
  <c r="CB152" i="20" s="1"/>
  <c r="CB166" i="20"/>
  <c r="CA42" i="20"/>
  <c r="BZ28" i="28" s="1"/>
  <c r="BZ29" i="28" s="1"/>
  <c r="Q173" i="27"/>
  <c r="R167" i="27" s="1"/>
  <c r="R170" i="27"/>
  <c r="R188" i="27" s="1"/>
  <c r="R46" i="27" s="1"/>
  <c r="Q30" i="25" s="1"/>
  <c r="Q9" i="25" s="1"/>
  <c r="Q42" i="27"/>
  <c r="BZ21" i="28"/>
  <c r="BZ20" i="28"/>
  <c r="CA215" i="20"/>
  <c r="CA198" i="20"/>
  <c r="CA199" i="20" s="1"/>
  <c r="BZ216" i="20"/>
  <c r="CB149" i="20"/>
  <c r="CB156" i="20" s="1"/>
  <c r="CB163" i="20" s="1"/>
  <c r="CB176" i="20" s="1"/>
  <c r="CB168" i="20"/>
  <c r="BZ218" i="20"/>
  <c r="BZ29" i="25" s="1"/>
  <c r="CB192" i="20"/>
  <c r="CA171" i="20"/>
  <c r="CA27" i="25" s="1"/>
  <c r="CC35" i="20"/>
  <c r="CC38" i="20" s="1"/>
  <c r="CC139" i="20"/>
  <c r="O108" i="20" l="1"/>
  <c r="O108" i="29"/>
  <c r="CB169" i="20"/>
  <c r="T183" i="27"/>
  <c r="T181" i="27"/>
  <c r="U177" i="27" s="1"/>
  <c r="U178" i="27" s="1"/>
  <c r="U163" i="27" s="1"/>
  <c r="R168" i="27"/>
  <c r="R172" i="27" s="1"/>
  <c r="CD3" i="25"/>
  <c r="CC39" i="20"/>
  <c r="CB25" i="28" s="1"/>
  <c r="CB22" i="28"/>
  <c r="CA24" i="28"/>
  <c r="CC167" i="20"/>
  <c r="CC151" i="20"/>
  <c r="CC152" i="20" s="1"/>
  <c r="CC166" i="20"/>
  <c r="CB42" i="20"/>
  <c r="CA28" i="28" s="1"/>
  <c r="CA29" i="28" s="1"/>
  <c r="R187" i="27"/>
  <c r="R45" i="27" s="1"/>
  <c r="Q6" i="25" s="1"/>
  <c r="Q4" i="25" s="1"/>
  <c r="R175" i="27"/>
  <c r="R40" i="27" s="1"/>
  <c r="Q46" i="24" s="1"/>
  <c r="Q49" i="24" s="1"/>
  <c r="Q52" i="24" s="1"/>
  <c r="R171" i="27"/>
  <c r="S169" i="27" s="1"/>
  <c r="S189" i="27" s="1"/>
  <c r="P37" i="25"/>
  <c r="CB153" i="20"/>
  <c r="BZ30" i="28"/>
  <c r="P53" i="24"/>
  <c r="P34" i="25"/>
  <c r="P43" i="25" s="1"/>
  <c r="CA20" i="28"/>
  <c r="CA21" i="28"/>
  <c r="CB215" i="20"/>
  <c r="CB198" i="20"/>
  <c r="CB199" i="20" s="1"/>
  <c r="CA218" i="20"/>
  <c r="CA29" i="25" s="1"/>
  <c r="CC149" i="20"/>
  <c r="CC156" i="20" s="1"/>
  <c r="CC163" i="20" s="1"/>
  <c r="CC176" i="20" s="1"/>
  <c r="CC168" i="20"/>
  <c r="CA216" i="20"/>
  <c r="CD35" i="20"/>
  <c r="CD38" i="20" s="1"/>
  <c r="CD139" i="20"/>
  <c r="CC192" i="20"/>
  <c r="CB171" i="20"/>
  <c r="CB27" i="25" s="1"/>
  <c r="CC169" i="20" l="1"/>
  <c r="U179" i="27"/>
  <c r="U180" i="27" s="1"/>
  <c r="R162" i="27"/>
  <c r="R164" i="27" s="1"/>
  <c r="R185" i="27"/>
  <c r="R43" i="27" s="1"/>
  <c r="Q36" i="25"/>
  <c r="Q33" i="25"/>
  <c r="Q40" i="25"/>
  <c r="CE3" i="25"/>
  <c r="CD39" i="20"/>
  <c r="CC25" i="28" s="1"/>
  <c r="CC22" i="28"/>
  <c r="R173" i="27"/>
  <c r="S167" i="27" s="1"/>
  <c r="S168" i="27" s="1"/>
  <c r="S170" i="27"/>
  <c r="S188" i="27" s="1"/>
  <c r="S46" i="27" s="1"/>
  <c r="R30" i="25" s="1"/>
  <c r="R9" i="25" s="1"/>
  <c r="CC153" i="20"/>
  <c r="CA30" i="28"/>
  <c r="CB24" i="28"/>
  <c r="CD167" i="20"/>
  <c r="CD151" i="20"/>
  <c r="CD152" i="20" s="1"/>
  <c r="CD166" i="20"/>
  <c r="CC42" i="20"/>
  <c r="CB28" i="28" s="1"/>
  <c r="CB29" i="28" s="1"/>
  <c r="CB20" i="28"/>
  <c r="CB21" i="28"/>
  <c r="R42" i="27"/>
  <c r="CC215" i="20"/>
  <c r="CC198" i="20"/>
  <c r="CC199" i="20" s="1"/>
  <c r="CB216" i="20"/>
  <c r="CD149" i="20"/>
  <c r="CD156" i="20" s="1"/>
  <c r="CD163" i="20" s="1"/>
  <c r="CD176" i="20" s="1"/>
  <c r="CD168" i="20"/>
  <c r="CB218" i="20"/>
  <c r="CB29" i="25" s="1"/>
  <c r="CC171" i="20"/>
  <c r="CC27" i="25" s="1"/>
  <c r="CD192" i="20"/>
  <c r="CE35" i="20"/>
  <c r="CE38" i="20" s="1"/>
  <c r="CE139" i="20"/>
  <c r="P108" i="20" l="1"/>
  <c r="P108" i="29"/>
  <c r="CD169" i="20"/>
  <c r="U183" i="27"/>
  <c r="U181" i="27"/>
  <c r="V177" i="27" s="1"/>
  <c r="V178" i="27" s="1"/>
  <c r="S162" i="27"/>
  <c r="S164" i="27" s="1"/>
  <c r="S185" i="27"/>
  <c r="S43" i="27" s="1"/>
  <c r="S172" i="27"/>
  <c r="CF3" i="25"/>
  <c r="CE39" i="20"/>
  <c r="Q53" i="24"/>
  <c r="Q34" i="25"/>
  <c r="Q43" i="25" s="1"/>
  <c r="CD153" i="20"/>
  <c r="CB30" i="28"/>
  <c r="S187" i="27"/>
  <c r="S45" i="27" s="1"/>
  <c r="R6" i="25" s="1"/>
  <c r="R4" i="25" s="1"/>
  <c r="S175" i="27"/>
  <c r="S40" i="27" s="1"/>
  <c r="R46" i="24" s="1"/>
  <c r="R49" i="24" s="1"/>
  <c r="R52" i="24" s="1"/>
  <c r="S171" i="27"/>
  <c r="CC24" i="28"/>
  <c r="CE167" i="20"/>
  <c r="CE151" i="20"/>
  <c r="CE152" i="20" s="1"/>
  <c r="CE166" i="20"/>
  <c r="CD42" i="20"/>
  <c r="CC28" i="28" s="1"/>
  <c r="CC29" i="28" s="1"/>
  <c r="Q37" i="25"/>
  <c r="CC21" i="28"/>
  <c r="CC20" i="28"/>
  <c r="X66" i="28" s="1"/>
  <c r="CD215" i="20"/>
  <c r="CD198" i="20"/>
  <c r="CD199" i="20" s="1"/>
  <c r="CC216" i="20"/>
  <c r="CE149" i="20"/>
  <c r="CE156" i="20" s="1"/>
  <c r="CE163" i="20" s="1"/>
  <c r="CE176" i="20" s="1"/>
  <c r="CE168" i="20"/>
  <c r="CC218" i="20"/>
  <c r="CC29" i="25" s="1"/>
  <c r="CD171" i="20"/>
  <c r="CD27" i="25" s="1"/>
  <c r="CE192" i="20"/>
  <c r="CF35" i="20"/>
  <c r="CF38" i="20" s="1"/>
  <c r="CF139" i="20"/>
  <c r="Q108" i="20" l="1"/>
  <c r="Q108" i="29"/>
  <c r="CE169" i="20"/>
  <c r="V163" i="27"/>
  <c r="V179" i="27"/>
  <c r="V180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3" i="27"/>
  <c r="T167" i="27" s="1"/>
  <c r="T168" i="27" s="1"/>
  <c r="T170" i="27"/>
  <c r="T188" i="27" s="1"/>
  <c r="T169" i="27"/>
  <c r="T189" i="27" s="1"/>
  <c r="CF167" i="20"/>
  <c r="CF151" i="20"/>
  <c r="CF152" i="20" s="1"/>
  <c r="CF153" i="20" s="1"/>
  <c r="CF166" i="20"/>
  <c r="CE42" i="20"/>
  <c r="S42" i="27"/>
  <c r="CG3" i="25"/>
  <c r="CF42" i="20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AP53" i="28" s="1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X53" i="28" s="1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S53" i="28" s="1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I53" i="28" s="1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O53" i="28" s="1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Q72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Q63" i="28"/>
  <c r="Q64" i="28"/>
  <c r="Q66" i="28"/>
  <c r="Q65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T72" i="28"/>
  <c r="U64" i="28"/>
  <c r="S73" i="28"/>
  <c r="T71" i="28"/>
  <c r="O73" i="28"/>
  <c r="N73" i="28"/>
  <c r="G73" i="28"/>
  <c r="C73" i="28"/>
  <c r="V59" i="28"/>
  <c r="V70" i="28"/>
  <c r="H73" i="28"/>
  <c r="T64" i="28"/>
  <c r="V72" i="28"/>
  <c r="M73" i="28"/>
  <c r="V62" i="28"/>
  <c r="E73" i="28"/>
  <c r="U63" i="28"/>
  <c r="W70" i="28"/>
  <c r="X58" i="28"/>
  <c r="B73" i="28"/>
  <c r="T66" i="28"/>
  <c r="P73" i="28"/>
  <c r="U66" i="28"/>
  <c r="D73" i="28"/>
  <c r="J73" i="28"/>
  <c r="R73" i="28"/>
  <c r="F73" i="28"/>
  <c r="Q73" i="28"/>
  <c r="V63" i="28"/>
  <c r="K73" i="28"/>
  <c r="I73" i="28"/>
  <c r="T63" i="28"/>
  <c r="U65" i="28"/>
  <c r="L73" i="28"/>
  <c r="T65" i="28"/>
  <c r="W64" i="28"/>
  <c r="W59" i="28"/>
  <c r="T73" i="28"/>
  <c r="X59" i="28"/>
  <c r="V64" i="28"/>
  <c r="W66" i="28"/>
  <c r="W72" i="28"/>
  <c r="V66" i="28"/>
  <c r="Z52" i="28"/>
  <c r="W63" i="28"/>
  <c r="V65" i="28"/>
  <c r="X72" i="28"/>
  <c r="X70" i="28"/>
  <c r="X65" i="28"/>
  <c r="D52" i="28"/>
  <c r="R36" i="25"/>
  <c r="R37" i="25" s="1"/>
  <c r="R40" i="25"/>
  <c r="R33" i="25"/>
  <c r="X63" i="28"/>
  <c r="AA58" i="28"/>
  <c r="W65" i="28"/>
  <c r="X64" i="28"/>
  <c r="CE215" i="20"/>
  <c r="CE198" i="20"/>
  <c r="CE199" i="20" s="1"/>
  <c r="CD216" i="20"/>
  <c r="CF149" i="20"/>
  <c r="CF156" i="20" s="1"/>
  <c r="CF163" i="20" s="1"/>
  <c r="CF176" i="20" s="1"/>
  <c r="CF168" i="20"/>
  <c r="CD218" i="20"/>
  <c r="CD29" i="25" s="1"/>
  <c r="CE171" i="20"/>
  <c r="CE27" i="25" s="1"/>
  <c r="CF192" i="20"/>
  <c r="CF169" i="20" l="1"/>
  <c r="AO53" i="28"/>
  <c r="AA53" i="28"/>
  <c r="E53" i="28"/>
  <c r="AU53" i="28"/>
  <c r="V183" i="27"/>
  <c r="V181" i="27"/>
  <c r="W177" i="27" s="1"/>
  <c r="W178" i="27" s="1"/>
  <c r="J53" i="28"/>
  <c r="AB58" i="28"/>
  <c r="G53" i="28"/>
  <c r="B53" i="28"/>
  <c r="L53" i="28"/>
  <c r="AB53" i="28"/>
  <c r="D68" i="28"/>
  <c r="H53" i="28"/>
  <c r="K53" i="28"/>
  <c r="F53" i="28"/>
  <c r="C53" i="28"/>
  <c r="R68" i="28"/>
  <c r="O68" i="28"/>
  <c r="AI53" i="28"/>
  <c r="AC53" i="28"/>
  <c r="AR53" i="28"/>
  <c r="AQ53" i="28"/>
  <c r="Q53" i="28"/>
  <c r="T185" i="27"/>
  <c r="T43" i="27" s="1"/>
  <c r="T162" i="27"/>
  <c r="T164" i="27" s="1"/>
  <c r="T172" i="27"/>
  <c r="R53" i="24"/>
  <c r="R34" i="25"/>
  <c r="R43" i="25" s="1"/>
  <c r="V68" i="28"/>
  <c r="W68" i="28"/>
  <c r="T68" i="28"/>
  <c r="Q68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U68" i="28"/>
  <c r="AA68" i="28"/>
  <c r="AF68" i="28"/>
  <c r="AT68" i="28"/>
  <c r="AB68" i="28"/>
  <c r="BD68" i="28"/>
  <c r="AZ68" i="28"/>
  <c r="AL68" i="28"/>
  <c r="BB68" i="28"/>
  <c r="AK68" i="28"/>
  <c r="Z68" i="28"/>
  <c r="AX68" i="28"/>
  <c r="AU68" i="28"/>
  <c r="AJ68" i="28"/>
  <c r="AM68" i="28"/>
  <c r="AH68" i="28"/>
  <c r="AI68" i="28"/>
  <c r="AW68" i="28"/>
  <c r="Y68" i="28"/>
  <c r="AQ68" i="28"/>
  <c r="X68" i="28"/>
  <c r="AP68" i="28"/>
  <c r="AV68" i="28"/>
  <c r="AE68" i="28"/>
  <c r="AY68" i="28"/>
  <c r="AS68" i="28"/>
  <c r="AO68" i="28"/>
  <c r="AD68" i="28"/>
  <c r="BA68" i="28"/>
  <c r="BC68" i="28"/>
  <c r="AR68" i="28"/>
  <c r="AC68" i="28"/>
  <c r="AG68" i="28"/>
  <c r="M53" i="28"/>
  <c r="AN53" i="28"/>
  <c r="AY53" i="28"/>
  <c r="AL53" i="28"/>
  <c r="T187" i="27"/>
  <c r="T45" i="27" s="1"/>
  <c r="S6" i="25" s="1"/>
  <c r="S4" i="25" s="1"/>
  <c r="T175" i="27"/>
  <c r="T40" i="27" s="1"/>
  <c r="S46" i="24" s="1"/>
  <c r="S49" i="24" s="1"/>
  <c r="S52" i="24" s="1"/>
  <c r="T171" i="27"/>
  <c r="P68" i="28"/>
  <c r="N68" i="28"/>
  <c r="BD67" i="28"/>
  <c r="AN68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T46" i="27"/>
  <c r="S30" i="25" s="1"/>
  <c r="S9" i="25" s="1"/>
  <c r="S68" i="28"/>
  <c r="CF215" i="20"/>
  <c r="CF198" i="20"/>
  <c r="CF199" i="20" s="1"/>
  <c r="CE216" i="20"/>
  <c r="CE218" i="20"/>
  <c r="CE29" i="25" s="1"/>
  <c r="CF171" i="20"/>
  <c r="CF27" i="25" s="1"/>
  <c r="R108" i="20" l="1"/>
  <c r="R108" i="29"/>
  <c r="R69" i="28"/>
  <c r="W179" i="27"/>
  <c r="W163" i="27"/>
  <c r="D69" i="28"/>
  <c r="O69" i="28"/>
  <c r="S69" i="28"/>
  <c r="E69" i="28"/>
  <c r="BC69" i="28"/>
  <c r="AS69" i="28"/>
  <c r="AP69" i="28"/>
  <c r="AK69" i="28"/>
  <c r="BD69" i="28"/>
  <c r="AJ69" i="28"/>
  <c r="AN69" i="28"/>
  <c r="G69" i="28"/>
  <c r="AW69" i="28"/>
  <c r="AA69" i="28"/>
  <c r="S40" i="25"/>
  <c r="S36" i="25"/>
  <c r="S37" i="25" s="1"/>
  <c r="S33" i="25"/>
  <c r="F69" i="28"/>
  <c r="AG69" i="28"/>
  <c r="BA69" i="28"/>
  <c r="AY69" i="28"/>
  <c r="X69" i="28"/>
  <c r="AI69" i="28"/>
  <c r="AU69" i="28"/>
  <c r="BB69" i="28"/>
  <c r="AB69" i="28"/>
  <c r="U69" i="28"/>
  <c r="I69" i="28"/>
  <c r="T69" i="28"/>
  <c r="J69" i="28"/>
  <c r="N69" i="28"/>
  <c r="T173" i="27"/>
  <c r="U167" i="27" s="1"/>
  <c r="U168" i="27" s="1"/>
  <c r="U169" i="27"/>
  <c r="U189" i="27" s="1"/>
  <c r="U170" i="27"/>
  <c r="U188" i="27" s="1"/>
  <c r="AC69" i="28"/>
  <c r="AD69" i="28"/>
  <c r="AE69" i="28"/>
  <c r="AQ69" i="28"/>
  <c r="AH69" i="28"/>
  <c r="AX69" i="28"/>
  <c r="AL69" i="28"/>
  <c r="AT69" i="28"/>
  <c r="C69" i="28"/>
  <c r="L69" i="28"/>
  <c r="W69" i="28"/>
  <c r="M69" i="28"/>
  <c r="Q69" i="28"/>
  <c r="K69" i="28"/>
  <c r="P69" i="28"/>
  <c r="T42" i="27"/>
  <c r="AR69" i="28"/>
  <c r="AO69" i="28"/>
  <c r="AV69" i="28"/>
  <c r="Y69" i="28"/>
  <c r="AM69" i="28"/>
  <c r="Z69" i="28"/>
  <c r="AZ69" i="28"/>
  <c r="AF69" i="28"/>
  <c r="B69" i="28"/>
  <c r="H69" i="28"/>
  <c r="V69" i="28"/>
  <c r="CF216" i="20"/>
  <c r="CF218" i="20"/>
  <c r="CF29" i="25" s="1"/>
  <c r="W180" i="27" l="1"/>
  <c r="W181" i="27" s="1"/>
  <c r="X177" i="27" s="1"/>
  <c r="X178" i="27" s="1"/>
  <c r="W183" i="27"/>
  <c r="U46" i="27"/>
  <c r="T30" i="25" s="1"/>
  <c r="T9" i="25" s="1"/>
  <c r="S53" i="24"/>
  <c r="S34" i="25"/>
  <c r="S43" i="25" s="1"/>
  <c r="U185" i="27"/>
  <c r="U43" i="27" s="1"/>
  <c r="U162" i="27"/>
  <c r="U164" i="27" s="1"/>
  <c r="U172" i="27"/>
  <c r="U187" i="27"/>
  <c r="U45" i="27" s="1"/>
  <c r="T6" i="25" s="1"/>
  <c r="T4" i="25" s="1"/>
  <c r="U175" i="27"/>
  <c r="U40" i="27" s="1"/>
  <c r="T46" i="24" s="1"/>
  <c r="T49" i="24" s="1"/>
  <c r="T52" i="24" s="1"/>
  <c r="U171" i="27"/>
  <c r="S108" i="20" l="1"/>
  <c r="S108" i="29"/>
  <c r="T33" i="25"/>
  <c r="T36" i="25"/>
  <c r="T37" i="25" s="1"/>
  <c r="T40" i="25"/>
  <c r="U173" i="27"/>
  <c r="V167" i="27" s="1"/>
  <c r="V169" i="27"/>
  <c r="V189" i="27" s="1"/>
  <c r="V170" i="27"/>
  <c r="V188" i="27" s="1"/>
  <c r="X163" i="27"/>
  <c r="X179" i="27"/>
  <c r="U42" i="27"/>
  <c r="V46" i="27" l="1"/>
  <c r="U30" i="25" s="1"/>
  <c r="U9" i="25" s="1"/>
  <c r="V187" i="27"/>
  <c r="V45" i="27" s="1"/>
  <c r="U6" i="25" s="1"/>
  <c r="U4" i="25" s="1"/>
  <c r="V175" i="27"/>
  <c r="V40" i="27" s="1"/>
  <c r="U46" i="24" s="1"/>
  <c r="U49" i="24" s="1"/>
  <c r="U52" i="24" s="1"/>
  <c r="V171" i="27"/>
  <c r="X180" i="27"/>
  <c r="X183" i="27"/>
  <c r="V168" i="27"/>
  <c r="T53" i="24"/>
  <c r="T34" i="25"/>
  <c r="T43" i="25" s="1"/>
  <c r="V185" i="27" l="1"/>
  <c r="V43" i="27" s="1"/>
  <c r="V162" i="27"/>
  <c r="V164" i="27" s="1"/>
  <c r="V172" i="27"/>
  <c r="V173" i="27"/>
  <c r="W167" i="27" s="1"/>
  <c r="W170" i="27"/>
  <c r="W188" i="27" s="1"/>
  <c r="W169" i="27"/>
  <c r="W189" i="27" s="1"/>
  <c r="V42" i="27"/>
  <c r="X181" i="27"/>
  <c r="Y178" i="27"/>
  <c r="U33" i="25"/>
  <c r="U40" i="25"/>
  <c r="U36" i="25"/>
  <c r="U37" i="25" s="1"/>
  <c r="T108" i="20" l="1"/>
  <c r="T108" i="29"/>
  <c r="W46" i="27"/>
  <c r="V30" i="25" s="1"/>
  <c r="V9" i="25" s="1"/>
  <c r="W187" i="27"/>
  <c r="W45" i="27" s="1"/>
  <c r="V6" i="25" s="1"/>
  <c r="V4" i="25" s="1"/>
  <c r="W175" i="27"/>
  <c r="W40" i="27" s="1"/>
  <c r="V46" i="24" s="1"/>
  <c r="V49" i="24" s="1"/>
  <c r="V52" i="24" s="1"/>
  <c r="W171" i="27"/>
  <c r="U53" i="24"/>
  <c r="U34" i="25"/>
  <c r="U43" i="25" s="1"/>
  <c r="Y179" i="27"/>
  <c r="Y180" i="27" s="1"/>
  <c r="Y163" i="27"/>
  <c r="W168" i="27"/>
  <c r="V33" i="25" l="1"/>
  <c r="V53" i="24" s="1"/>
  <c r="Y183" i="27"/>
  <c r="W162" i="27"/>
  <c r="W164" i="27" s="1"/>
  <c r="W185" i="27"/>
  <c r="W43" i="27" s="1"/>
  <c r="W172" i="27"/>
  <c r="X169" i="27"/>
  <c r="X189" i="27" s="1"/>
  <c r="W173" i="27"/>
  <c r="X167" i="27" s="1"/>
  <c r="W42" i="27"/>
  <c r="V36" i="25"/>
  <c r="V37" i="25" s="1"/>
  <c r="V40" i="25"/>
  <c r="Y181" i="27"/>
  <c r="Z178" i="27"/>
  <c r="Z179" i="27" s="1"/>
  <c r="Z180" i="27" s="1"/>
  <c r="U108" i="20" l="1"/>
  <c r="U108" i="29"/>
  <c r="V34" i="25"/>
  <c r="V43" i="25" s="1"/>
  <c r="X168" i="27"/>
  <c r="Z181" i="27"/>
  <c r="AA178" i="27"/>
  <c r="AA179" i="27" s="1"/>
  <c r="AA180" i="27" s="1"/>
  <c r="Z163" i="27"/>
  <c r="Z183" i="27"/>
  <c r="X187" i="27"/>
  <c r="X45" i="27" s="1"/>
  <c r="W6" i="25" s="1"/>
  <c r="W4" i="25" s="1"/>
  <c r="X171" i="27"/>
  <c r="X162" i="27" l="1"/>
  <c r="X164" i="27" s="1"/>
  <c r="X170" i="27"/>
  <c r="X172" i="27" s="1"/>
  <c r="Y168" i="27" s="1"/>
  <c r="Y170" i="27" s="1"/>
  <c r="Y188" i="27" s="1"/>
  <c r="X185" i="27"/>
  <c r="X43" i="27" s="1"/>
  <c r="X173" i="27"/>
  <c r="Y169" i="27"/>
  <c r="AA163" i="27"/>
  <c r="AA183" i="27"/>
  <c r="AB178" i="27"/>
  <c r="AB179" i="27" s="1"/>
  <c r="AB180" i="27" s="1"/>
  <c r="AA181" i="27"/>
  <c r="V108" i="20" l="1"/>
  <c r="V108" i="29"/>
  <c r="X188" i="27"/>
  <c r="X46" i="27" s="1"/>
  <c r="W30" i="25" s="1"/>
  <c r="W9" i="25" s="1"/>
  <c r="X175" i="27"/>
  <c r="X40" i="27" s="1"/>
  <c r="W46" i="24" s="1"/>
  <c r="W49" i="24" s="1"/>
  <c r="W52" i="24" s="1"/>
  <c r="Y189" i="27"/>
  <c r="Y46" i="27" s="1"/>
  <c r="X30" i="25" s="1"/>
  <c r="X9" i="25" s="1"/>
  <c r="Y175" i="27"/>
  <c r="Y40" i="27" s="1"/>
  <c r="X46" i="24" s="1"/>
  <c r="X49" i="24" s="1"/>
  <c r="X52" i="24" s="1"/>
  <c r="Y171" i="27"/>
  <c r="AB181" i="27"/>
  <c r="AC178" i="27"/>
  <c r="AC179" i="27" s="1"/>
  <c r="AC180" i="27" s="1"/>
  <c r="Y185" i="27"/>
  <c r="Y43" i="27" s="1"/>
  <c r="Y162" i="27"/>
  <c r="Y164" i="27" s="1"/>
  <c r="Y172" i="27"/>
  <c r="AB163" i="27"/>
  <c r="AB183" i="27"/>
  <c r="W108" i="20" l="1"/>
  <c r="W108" i="29"/>
  <c r="X42" i="27"/>
  <c r="W36" i="25"/>
  <c r="W37" i="25" s="1"/>
  <c r="W40" i="25"/>
  <c r="W33" i="25"/>
  <c r="AC181" i="27"/>
  <c r="AD178" i="27"/>
  <c r="AD179" i="27" s="1"/>
  <c r="AD180" i="27" s="1"/>
  <c r="AC163" i="27"/>
  <c r="AC183" i="27"/>
  <c r="Y173" i="27"/>
  <c r="Z169" i="27"/>
  <c r="Z168" i="27"/>
  <c r="Y42" i="27"/>
  <c r="X36" i="25"/>
  <c r="X33" i="25"/>
  <c r="X40" i="25"/>
  <c r="X37" i="25" l="1"/>
  <c r="W53" i="24"/>
  <c r="W34" i="25"/>
  <c r="W43" i="25" s="1"/>
  <c r="AD181" i="27"/>
  <c r="AE178" i="27"/>
  <c r="AE179" i="27" s="1"/>
  <c r="AE180" i="27" s="1"/>
  <c r="Z170" i="27"/>
  <c r="Z188" i="27" s="1"/>
  <c r="Z162" i="27"/>
  <c r="Z164" i="27" s="1"/>
  <c r="Z185" i="27"/>
  <c r="Z43" i="27" s="1"/>
  <c r="Z189" i="27"/>
  <c r="Z171" i="27"/>
  <c r="AD163" i="27"/>
  <c r="AD183" i="27"/>
  <c r="X53" i="24"/>
  <c r="X34" i="25"/>
  <c r="X43" i="25" s="1"/>
  <c r="X108" i="20" l="1"/>
  <c r="X108" i="29"/>
  <c r="AF178" i="27"/>
  <c r="AF179" i="27" s="1"/>
  <c r="AF180" i="27" s="1"/>
  <c r="AE181" i="27"/>
  <c r="AA169" i="27"/>
  <c r="Z173" i="27"/>
  <c r="Z172" i="27"/>
  <c r="AA168" i="27" s="1"/>
  <c r="Z46" i="27"/>
  <c r="Y30" i="25" s="1"/>
  <c r="Y9" i="25" s="1"/>
  <c r="AE163" i="27"/>
  <c r="AE183" i="27"/>
  <c r="Z175" i="27"/>
  <c r="Z40" i="27" s="1"/>
  <c r="Y46" i="24" s="1"/>
  <c r="Y49" i="24" s="1"/>
  <c r="Y52" i="24" s="1"/>
  <c r="AG178" i="27" l="1"/>
  <c r="AG179" i="27" s="1"/>
  <c r="AG180" i="27" s="1"/>
  <c r="AF181" i="27"/>
  <c r="AA189" i="27"/>
  <c r="AA171" i="27"/>
  <c r="Z42" i="27"/>
  <c r="Y36" i="25"/>
  <c r="Y37" i="25" s="1"/>
  <c r="Y33" i="25"/>
  <c r="Y40" i="25"/>
  <c r="AA170" i="27"/>
  <c r="AA188" i="27" s="1"/>
  <c r="AA185" i="27"/>
  <c r="AA43" i="27" s="1"/>
  <c r="AA162" i="27"/>
  <c r="AA164" i="27" s="1"/>
  <c r="AF163" i="27"/>
  <c r="AF183" i="27"/>
  <c r="Y108" i="20" l="1"/>
  <c r="Y108" i="29"/>
  <c r="AA46" i="27"/>
  <c r="AA172" i="27"/>
  <c r="AB168" i="27" s="1"/>
  <c r="AH178" i="27"/>
  <c r="AH179" i="27" s="1"/>
  <c r="AH180" i="27" s="1"/>
  <c r="AG181" i="27"/>
  <c r="Y53" i="24"/>
  <c r="Y34" i="25"/>
  <c r="Y43" i="25" s="1"/>
  <c r="AB169" i="27"/>
  <c r="AA173" i="27"/>
  <c r="AA175" i="27"/>
  <c r="AA40" i="27" s="1"/>
  <c r="Z46" i="24" s="1"/>
  <c r="Z49" i="24" s="1"/>
  <c r="Z52" i="24" s="1"/>
  <c r="AG163" i="27"/>
  <c r="AG183" i="27"/>
  <c r="Z30" i="25" l="1"/>
  <c r="Z9" i="25" s="1"/>
  <c r="Z36" i="25" s="1"/>
  <c r="Z37" i="25" s="1"/>
  <c r="AH181" i="27"/>
  <c r="AI177" i="27" s="1"/>
  <c r="AA42" i="27"/>
  <c r="AB189" i="27"/>
  <c r="AB171" i="27"/>
  <c r="AB170" i="27"/>
  <c r="AB188" i="27" s="1"/>
  <c r="AB185" i="27"/>
  <c r="AB43" i="27" s="1"/>
  <c r="AB162" i="27"/>
  <c r="AB164" i="27" s="1"/>
  <c r="AH163" i="27"/>
  <c r="AH183" i="27"/>
  <c r="Z33" i="25" l="1"/>
  <c r="Z34" i="25" s="1"/>
  <c r="Z43" i="25" s="1"/>
  <c r="Z40" i="25"/>
  <c r="Z108" i="20"/>
  <c r="Z108" i="29"/>
  <c r="Z53" i="24"/>
  <c r="AB172" i="27"/>
  <c r="AC168" i="27" s="1"/>
  <c r="AC170" i="27" s="1"/>
  <c r="AC188" i="27" s="1"/>
  <c r="AB46" i="27"/>
  <c r="AC169" i="27"/>
  <c r="AB173" i="27"/>
  <c r="AI178" i="27"/>
  <c r="AB175" i="27"/>
  <c r="AB40" i="27" s="1"/>
  <c r="AA46" i="24" s="1"/>
  <c r="AA49" i="24" s="1"/>
  <c r="AA52" i="24" s="1"/>
  <c r="AA30" i="25" l="1"/>
  <c r="AA9" i="25" s="1"/>
  <c r="AA40" i="25" s="1"/>
  <c r="AA33" i="25"/>
  <c r="AA53" i="24" s="1"/>
  <c r="AC162" i="27"/>
  <c r="AC164" i="27" s="1"/>
  <c r="AC185" i="27"/>
  <c r="AC43" i="27" s="1"/>
  <c r="AC172" i="27"/>
  <c r="AB42" i="27"/>
  <c r="AI163" i="27"/>
  <c r="AI179" i="27"/>
  <c r="AI180" i="27" s="1"/>
  <c r="AC189" i="27"/>
  <c r="AC46" i="27" s="1"/>
  <c r="AB30" i="25" s="1"/>
  <c r="AB9" i="25" s="1"/>
  <c r="AC175" i="27"/>
  <c r="AC40" i="27" s="1"/>
  <c r="AB46" i="24" s="1"/>
  <c r="AB49" i="24" s="1"/>
  <c r="AB52" i="24" s="1"/>
  <c r="AC171" i="27"/>
  <c r="AA36" i="25" l="1"/>
  <c r="AA37" i="25" s="1"/>
  <c r="AA108" i="20"/>
  <c r="AA108" i="29"/>
  <c r="AA34" i="25"/>
  <c r="AA43" i="25" s="1"/>
  <c r="AB40" i="25"/>
  <c r="AB33" i="25"/>
  <c r="AB36" i="25"/>
  <c r="AB37" i="25" s="1"/>
  <c r="AC42" i="27"/>
  <c r="AI181" i="27"/>
  <c r="AJ178" i="27"/>
  <c r="AJ179" i="27" s="1"/>
  <c r="AJ180" i="27" s="1"/>
  <c r="AD169" i="27"/>
  <c r="AC173" i="27"/>
  <c r="AD168" i="27"/>
  <c r="AI183" i="27"/>
  <c r="AK178" i="27" l="1"/>
  <c r="AK179" i="27" s="1"/>
  <c r="AK180" i="27" s="1"/>
  <c r="AJ181" i="27"/>
  <c r="AD170" i="27"/>
  <c r="AD188" i="27" s="1"/>
  <c r="AJ163" i="27"/>
  <c r="AJ183" i="27"/>
  <c r="AB53" i="24"/>
  <c r="AB34" i="25"/>
  <c r="AB43" i="25" s="1"/>
  <c r="AD185" i="27"/>
  <c r="AD43" i="27" s="1"/>
  <c r="AD162" i="27"/>
  <c r="AD164" i="27" s="1"/>
  <c r="AD189" i="27"/>
  <c r="AD171" i="27"/>
  <c r="AB108" i="20" l="1"/>
  <c r="AB108" i="29"/>
  <c r="AD175" i="27"/>
  <c r="AD40" i="27" s="1"/>
  <c r="AC46" i="24" s="1"/>
  <c r="AC49" i="24" s="1"/>
  <c r="AC52" i="24" s="1"/>
  <c r="AK181" i="27"/>
  <c r="AL178" i="27"/>
  <c r="AD172" i="27"/>
  <c r="AE168" i="27" s="1"/>
  <c r="AK163" i="27"/>
  <c r="AK183" i="27"/>
  <c r="AD173" i="27"/>
  <c r="AE169" i="27"/>
  <c r="AD46" i="27"/>
  <c r="AC30" i="25" s="1"/>
  <c r="AC9" i="25" s="1"/>
  <c r="AD42" i="27" l="1"/>
  <c r="AC40" i="25"/>
  <c r="AC33" i="25"/>
  <c r="AC36" i="25"/>
  <c r="AC37" i="25" s="1"/>
  <c r="AL163" i="27"/>
  <c r="AE170" i="27"/>
  <c r="AE188" i="27" s="1"/>
  <c r="AE189" i="27"/>
  <c r="AE171" i="27"/>
  <c r="AE162" i="27"/>
  <c r="AE164" i="27" s="1"/>
  <c r="AE185" i="27"/>
  <c r="AE43" i="27" s="1"/>
  <c r="AL179" i="27"/>
  <c r="AL180" i="27" s="1"/>
  <c r="AC108" i="20" l="1"/>
  <c r="AC108" i="29"/>
  <c r="AE172" i="27"/>
  <c r="AF168" i="27" s="1"/>
  <c r="AF170" i="27" s="1"/>
  <c r="AF188" i="27" s="1"/>
  <c r="AE175" i="27"/>
  <c r="AE40" i="27" s="1"/>
  <c r="AD46" i="24" s="1"/>
  <c r="AD49" i="24" s="1"/>
  <c r="AD52" i="24" s="1"/>
  <c r="AE46" i="27"/>
  <c r="AD30" i="25" s="1"/>
  <c r="AD9" i="25" s="1"/>
  <c r="AC53" i="24"/>
  <c r="AC34" i="25"/>
  <c r="AC43" i="25" s="1"/>
  <c r="AL181" i="27"/>
  <c r="AM178" i="27"/>
  <c r="AF169" i="27"/>
  <c r="AE173" i="27"/>
  <c r="AL183" i="27"/>
  <c r="AF189" i="27" l="1"/>
  <c r="AF46" i="27" s="1"/>
  <c r="AE30" i="25" s="1"/>
  <c r="AE9" i="25" s="1"/>
  <c r="AF175" i="27"/>
  <c r="AF40" i="27" s="1"/>
  <c r="AE46" i="24" s="1"/>
  <c r="AE49" i="24" s="1"/>
  <c r="AE52" i="24" s="1"/>
  <c r="AF171" i="27"/>
  <c r="AD36" i="25"/>
  <c r="AD37" i="25" s="1"/>
  <c r="AD40" i="25"/>
  <c r="AD33" i="25"/>
  <c r="AM179" i="27"/>
  <c r="AM180" i="27" s="1"/>
  <c r="AM163" i="27"/>
  <c r="AE42" i="27"/>
  <c r="AF162" i="27"/>
  <c r="AF164" i="27" s="1"/>
  <c r="AF185" i="27"/>
  <c r="AF43" i="27" s="1"/>
  <c r="AF172" i="27"/>
  <c r="AD108" i="20" l="1"/>
  <c r="AD108" i="29"/>
  <c r="AG168" i="27"/>
  <c r="AG185" i="27" s="1"/>
  <c r="AG43" i="27" s="1"/>
  <c r="AM183" i="27"/>
  <c r="AE40" i="25"/>
  <c r="AE33" i="25"/>
  <c r="AE36" i="25"/>
  <c r="AE37" i="25" s="1"/>
  <c r="AN178" i="27"/>
  <c r="AN179" i="27" s="1"/>
  <c r="AN180" i="27" s="1"/>
  <c r="AM181" i="27"/>
  <c r="AF173" i="27"/>
  <c r="AG169" i="27"/>
  <c r="AD53" i="24"/>
  <c r="AD34" i="25"/>
  <c r="AD43" i="25" s="1"/>
  <c r="AF42" i="27"/>
  <c r="AE108" i="20" l="1"/>
  <c r="AE108" i="29"/>
  <c r="AG170" i="27"/>
  <c r="AG188" i="27" s="1"/>
  <c r="AG162" i="27"/>
  <c r="AG164" i="27" s="1"/>
  <c r="AO178" i="27"/>
  <c r="AO179" i="27" s="1"/>
  <c r="AO180" i="27" s="1"/>
  <c r="AN181" i="27"/>
  <c r="AE53" i="24"/>
  <c r="AE34" i="25"/>
  <c r="AE43" i="25" s="1"/>
  <c r="AG189" i="27"/>
  <c r="AG171" i="27"/>
  <c r="AN163" i="27"/>
  <c r="AN183" i="27"/>
  <c r="AG175" i="27" l="1"/>
  <c r="AG40" i="27" s="1"/>
  <c r="AF46" i="24" s="1"/>
  <c r="AF49" i="24" s="1"/>
  <c r="AF52" i="24" s="1"/>
  <c r="AG46" i="27"/>
  <c r="AG172" i="27"/>
  <c r="AH168" i="27" s="1"/>
  <c r="AH162" i="27" s="1"/>
  <c r="AH164" i="27" s="1"/>
  <c r="AO181" i="27"/>
  <c r="AP177" i="27" s="1"/>
  <c r="AH169" i="27"/>
  <c r="AG173" i="27"/>
  <c r="AO163" i="27"/>
  <c r="AO183" i="27"/>
  <c r="AF30" i="25" l="1"/>
  <c r="AF9" i="25" s="1"/>
  <c r="AF33" i="25" s="1"/>
  <c r="AG42" i="27"/>
  <c r="AH170" i="27"/>
  <c r="AH188" i="27" s="1"/>
  <c r="AH185" i="27"/>
  <c r="AH43" i="27" s="1"/>
  <c r="AP178" i="27"/>
  <c r="AH189" i="27"/>
  <c r="AH171" i="27"/>
  <c r="AF36" i="25" l="1"/>
  <c r="AF37" i="25" s="1"/>
  <c r="AF53" i="24"/>
  <c r="AF34" i="25"/>
  <c r="AF43" i="25" s="1"/>
  <c r="AF40" i="25"/>
  <c r="AF108" i="20"/>
  <c r="AF108" i="29"/>
  <c r="AH175" i="27"/>
  <c r="AH40" i="27" s="1"/>
  <c r="AH172" i="27"/>
  <c r="AH46" i="27"/>
  <c r="AI169" i="27"/>
  <c r="AI189" i="27" s="1"/>
  <c r="AH173" i="27"/>
  <c r="AI167" i="27" s="1"/>
  <c r="AP163" i="27"/>
  <c r="AP179" i="27"/>
  <c r="AP180" i="27" s="1"/>
  <c r="BC182" i="27"/>
  <c r="AG30" i="25" l="1"/>
  <c r="AG9" i="25" s="1"/>
  <c r="AG33" i="25" s="1"/>
  <c r="AH42" i="27"/>
  <c r="AG46" i="24"/>
  <c r="AG49" i="24" s="1"/>
  <c r="AG52" i="24" s="1"/>
  <c r="AI187" i="27"/>
  <c r="AI45" i="27" s="1"/>
  <c r="AH6" i="25" s="1"/>
  <c r="AH4" i="25" s="1"/>
  <c r="AI171" i="27"/>
  <c r="AP183" i="27"/>
  <c r="AI168" i="27"/>
  <c r="AP181" i="27"/>
  <c r="AQ178" i="27"/>
  <c r="AQ179" i="27" s="1"/>
  <c r="AQ180" i="27" s="1"/>
  <c r="AQ181" i="27" s="1"/>
  <c r="AR177" i="27" s="1"/>
  <c r="AG40" i="25" l="1"/>
  <c r="AG53" i="24"/>
  <c r="AG34" i="25"/>
  <c r="AG43" i="25" s="1"/>
  <c r="AG36" i="25"/>
  <c r="AG37" i="25" s="1"/>
  <c r="AR178" i="27"/>
  <c r="AI162" i="27"/>
  <c r="AI164" i="27" s="1"/>
  <c r="AI185" i="27"/>
  <c r="AI43" i="27" s="1"/>
  <c r="AI170" i="27"/>
  <c r="AI173" i="27"/>
  <c r="AJ169" i="27"/>
  <c r="AQ163" i="27"/>
  <c r="AQ183" i="27"/>
  <c r="BD179" i="27"/>
  <c r="AG108" i="20" l="1"/>
  <c r="AG108" i="29"/>
  <c r="AI188" i="27"/>
  <c r="AI46" i="27" s="1"/>
  <c r="AH30" i="25" s="1"/>
  <c r="AH9" i="25" s="1"/>
  <c r="AI175" i="27"/>
  <c r="AI40" i="27" s="1"/>
  <c r="AH46" i="24" s="1"/>
  <c r="AH49" i="24" s="1"/>
  <c r="AH52" i="24" s="1"/>
  <c r="AJ189" i="27"/>
  <c r="AJ171" i="27"/>
  <c r="AI172" i="27"/>
  <c r="AR179" i="27"/>
  <c r="AR163" i="27"/>
  <c r="AR180" i="27" l="1"/>
  <c r="AR183" i="27"/>
  <c r="AJ168" i="27"/>
  <c r="AJ170" i="27" s="1"/>
  <c r="AK169" i="27"/>
  <c r="AJ173" i="27"/>
  <c r="AI42" i="27"/>
  <c r="AH36" i="25"/>
  <c r="AH37" i="25" s="1"/>
  <c r="AH33" i="25"/>
  <c r="AH40" i="25"/>
  <c r="BE179" i="27"/>
  <c r="AJ188" i="27" l="1"/>
  <c r="AJ46" i="27" s="1"/>
  <c r="AI30" i="25" s="1"/>
  <c r="AI9" i="25" s="1"/>
  <c r="AJ175" i="27"/>
  <c r="AJ40" i="27" s="1"/>
  <c r="AI46" i="24" s="1"/>
  <c r="AI49" i="24" s="1"/>
  <c r="AI52" i="24" s="1"/>
  <c r="AH53" i="24"/>
  <c r="AH34" i="25"/>
  <c r="AH43" i="25" s="1"/>
  <c r="AJ162" i="27"/>
  <c r="AJ164" i="27" s="1"/>
  <c r="AJ185" i="27"/>
  <c r="AJ43" i="27" s="1"/>
  <c r="AJ172" i="27"/>
  <c r="AK189" i="27"/>
  <c r="AK171" i="27"/>
  <c r="AS178" i="27"/>
  <c r="AS179" i="27" s="1"/>
  <c r="AS180" i="27" s="1"/>
  <c r="AR181" i="27"/>
  <c r="BD169" i="27"/>
  <c r="BD189" i="27" s="1"/>
  <c r="BC174" i="27"/>
  <c r="AH108" i="20" l="1"/>
  <c r="AH108" i="29"/>
  <c r="AL169" i="27"/>
  <c r="AK173" i="27"/>
  <c r="AI40" i="25"/>
  <c r="AI36" i="25"/>
  <c r="AI37" i="25" s="1"/>
  <c r="AI33" i="25"/>
  <c r="AS163" i="27"/>
  <c r="AS183" i="27"/>
  <c r="AK168" i="27"/>
  <c r="AK170" i="27" s="1"/>
  <c r="AS181" i="27"/>
  <c r="AT178" i="27"/>
  <c r="AJ42" i="27"/>
  <c r="BF179" i="27"/>
  <c r="BC189" i="27"/>
  <c r="AK188" i="27" l="1"/>
  <c r="AK46" i="27" s="1"/>
  <c r="AJ30" i="25" s="1"/>
  <c r="AJ9" i="25" s="1"/>
  <c r="AK175" i="27"/>
  <c r="AK40" i="27" s="1"/>
  <c r="AJ46" i="24" s="1"/>
  <c r="AJ49" i="24" s="1"/>
  <c r="AJ52" i="24" s="1"/>
  <c r="AT163" i="27"/>
  <c r="AI53" i="24"/>
  <c r="AI34" i="25"/>
  <c r="AI43" i="25" s="1"/>
  <c r="AT179" i="27"/>
  <c r="AT180" i="27" s="1"/>
  <c r="AK185" i="27"/>
  <c r="AK43" i="27" s="1"/>
  <c r="AK162" i="27"/>
  <c r="AK164" i="27" s="1"/>
  <c r="AK172" i="27"/>
  <c r="AL189" i="27"/>
  <c r="AL171" i="27"/>
  <c r="BE169" i="27"/>
  <c r="BE189" i="27" s="1"/>
  <c r="AI108" i="20" l="1"/>
  <c r="AI108" i="29"/>
  <c r="AT183" i="27"/>
  <c r="AT181" i="27"/>
  <c r="AU178" i="27"/>
  <c r="AL168" i="27"/>
  <c r="AL170" i="27" s="1"/>
  <c r="AK42" i="27"/>
  <c r="AM169" i="27"/>
  <c r="AL173" i="27"/>
  <c r="AJ40" i="25"/>
  <c r="AJ33" i="25"/>
  <c r="AJ36" i="25"/>
  <c r="AJ37" i="25" s="1"/>
  <c r="AL188" i="27" l="1"/>
  <c r="AL46" i="27" s="1"/>
  <c r="AK30" i="25" s="1"/>
  <c r="AK9" i="25" s="1"/>
  <c r="AL175" i="27"/>
  <c r="AL40" i="27" s="1"/>
  <c r="AK46" i="24" s="1"/>
  <c r="AK49" i="24" s="1"/>
  <c r="AK52" i="24" s="1"/>
  <c r="AJ53" i="24"/>
  <c r="AJ34" i="25"/>
  <c r="AJ43" i="25" s="1"/>
  <c r="AM189" i="27"/>
  <c r="AM171" i="27"/>
  <c r="AL162" i="27"/>
  <c r="AL164" i="27" s="1"/>
  <c r="AL185" i="27"/>
  <c r="AL43" i="27" s="1"/>
  <c r="AL172" i="27"/>
  <c r="AU179" i="27"/>
  <c r="AU180" i="27" s="1"/>
  <c r="AU163" i="27"/>
  <c r="BF169" i="27"/>
  <c r="BF189" i="27" s="1"/>
  <c r="AJ108" i="20" l="1"/>
  <c r="AJ108" i="29"/>
  <c r="AU183" i="27"/>
  <c r="AM168" i="27"/>
  <c r="AM170" i="27" s="1"/>
  <c r="AU181" i="27"/>
  <c r="AV177" i="27" s="1"/>
  <c r="AV178" i="27" s="1"/>
  <c r="AV163" i="27" s="1"/>
  <c r="AL42" i="27"/>
  <c r="AM173" i="27"/>
  <c r="AN169" i="27"/>
  <c r="AK33" i="25"/>
  <c r="AK36" i="25"/>
  <c r="AK40" i="25"/>
  <c r="AM188" i="27" l="1"/>
  <c r="AM46" i="27" s="1"/>
  <c r="AL30" i="25" s="1"/>
  <c r="AL9" i="25" s="1"/>
  <c r="AM175" i="27"/>
  <c r="AM40" i="27" s="1"/>
  <c r="AL46" i="24" s="1"/>
  <c r="AL49" i="24" s="1"/>
  <c r="AL52" i="24" s="1"/>
  <c r="AK53" i="24"/>
  <c r="AK34" i="25"/>
  <c r="AK43" i="25" s="1"/>
  <c r="AN189" i="27"/>
  <c r="AN171" i="27"/>
  <c r="AK37" i="25"/>
  <c r="AV179" i="27"/>
  <c r="AV183" i="27" s="1"/>
  <c r="AM185" i="27"/>
  <c r="AM43" i="27" s="1"/>
  <c r="AM162" i="27"/>
  <c r="AM164" i="27" s="1"/>
  <c r="AM172" i="27"/>
  <c r="AK108" i="20" l="1"/>
  <c r="AK108" i="29"/>
  <c r="AN168" i="27"/>
  <c r="AN170" i="27" s="1"/>
  <c r="AN173" i="27"/>
  <c r="AO169" i="27"/>
  <c r="AM42" i="27"/>
  <c r="AV180" i="27"/>
  <c r="AL33" i="25"/>
  <c r="AL40" i="25"/>
  <c r="AL36" i="25"/>
  <c r="AO189" i="27" l="1"/>
  <c r="AO171" i="27"/>
  <c r="AL37" i="25"/>
  <c r="AV181" i="27"/>
  <c r="AW177" i="27" s="1"/>
  <c r="AW178" i="27" s="1"/>
  <c r="AW163" i="27" s="1"/>
  <c r="AN188" i="27"/>
  <c r="AN46" i="27" s="1"/>
  <c r="AM30" i="25" s="1"/>
  <c r="AM9" i="25" s="1"/>
  <c r="AN175" i="27"/>
  <c r="AN40" i="27" s="1"/>
  <c r="AM46" i="24" s="1"/>
  <c r="AM49" i="24" s="1"/>
  <c r="AM52" i="24" s="1"/>
  <c r="AL53" i="24"/>
  <c r="AL34" i="25"/>
  <c r="AL43" i="25" s="1"/>
  <c r="AN162" i="27"/>
  <c r="AN164" i="27" s="1"/>
  <c r="AN185" i="27"/>
  <c r="AN43" i="27" s="1"/>
  <c r="AN172" i="27"/>
  <c r="AL108" i="20" l="1"/>
  <c r="AL108" i="29"/>
  <c r="AW179" i="27"/>
  <c r="AW183" i="27" s="1"/>
  <c r="AO168" i="27"/>
  <c r="AO170" i="27" s="1"/>
  <c r="AN42" i="27"/>
  <c r="AO173" i="27"/>
  <c r="AP167" i="27" s="1"/>
  <c r="AP169" i="27"/>
  <c r="AP189" i="27" s="1"/>
  <c r="AM40" i="25"/>
  <c r="AM36" i="25"/>
  <c r="AM33" i="25"/>
  <c r="AW180" i="27" l="1"/>
  <c r="AW181" i="27" s="1"/>
  <c r="AX177" i="27" s="1"/>
  <c r="AX178" i="27" s="1"/>
  <c r="AX163" i="27" s="1"/>
  <c r="AO188" i="27"/>
  <c r="AO46" i="27" s="1"/>
  <c r="AN30" i="25" s="1"/>
  <c r="AN9" i="25" s="1"/>
  <c r="AO175" i="27"/>
  <c r="AO40" i="27" s="1"/>
  <c r="AN46" i="24" s="1"/>
  <c r="AN49" i="24" s="1"/>
  <c r="AN52" i="24" s="1"/>
  <c r="AM37" i="25"/>
  <c r="AM53" i="24"/>
  <c r="AM34" i="25"/>
  <c r="AM43" i="25" s="1"/>
  <c r="AP187" i="27"/>
  <c r="AP45" i="27" s="1"/>
  <c r="AO6" i="25" s="1"/>
  <c r="AO4" i="25" s="1"/>
  <c r="AP171" i="27"/>
  <c r="AO162" i="27"/>
  <c r="AO164" i="27" s="1"/>
  <c r="AO185" i="27"/>
  <c r="AO43" i="27" s="1"/>
  <c r="AO172" i="27"/>
  <c r="AP168" i="27" s="1"/>
  <c r="AM108" i="20" l="1"/>
  <c r="AM108" i="29"/>
  <c r="AP170" i="27"/>
  <c r="AP172" i="27" s="1"/>
  <c r="AQ168" i="27" s="1"/>
  <c r="AP162" i="27"/>
  <c r="AP164" i="27" s="1"/>
  <c r="AP185" i="27"/>
  <c r="AP43" i="27" s="1"/>
  <c r="AQ169" i="27"/>
  <c r="AP173" i="27"/>
  <c r="AO42" i="27"/>
  <c r="AX179" i="27"/>
  <c r="AX180" i="27" s="1"/>
  <c r="AN40" i="25"/>
  <c r="AN33" i="25"/>
  <c r="AN36" i="25"/>
  <c r="AN108" i="20" l="1"/>
  <c r="AN108" i="29"/>
  <c r="AN53" i="24"/>
  <c r="AN34" i="25"/>
  <c r="AN43" i="25" s="1"/>
  <c r="AQ189" i="27"/>
  <c r="AQ171" i="27"/>
  <c r="AX181" i="27"/>
  <c r="AY177" i="27" s="1"/>
  <c r="AX183" i="27"/>
  <c r="AQ170" i="27"/>
  <c r="AQ188" i="27" s="1"/>
  <c r="AQ185" i="27"/>
  <c r="AQ43" i="27" s="1"/>
  <c r="AQ162" i="27"/>
  <c r="AQ164" i="27" s="1"/>
  <c r="AN37" i="25"/>
  <c r="AP188" i="27"/>
  <c r="AP46" i="27" s="1"/>
  <c r="AO30" i="25" s="1"/>
  <c r="AO9" i="25" s="1"/>
  <c r="AP175" i="27"/>
  <c r="AP40" i="27" s="1"/>
  <c r="AO46" i="24" s="1"/>
  <c r="AO49" i="24" s="1"/>
  <c r="AO52" i="24" s="1"/>
  <c r="AO108" i="20" l="1"/>
  <c r="AO108" i="29"/>
  <c r="AQ173" i="27"/>
  <c r="AR167" i="27" s="1"/>
  <c r="AR169" i="27"/>
  <c r="AR189" i="27" s="1"/>
  <c r="AY178" i="27"/>
  <c r="AQ46" i="27"/>
  <c r="AP30" i="25" s="1"/>
  <c r="AP9" i="25" s="1"/>
  <c r="AQ175" i="27"/>
  <c r="AQ40" i="27" s="1"/>
  <c r="AP46" i="24" s="1"/>
  <c r="AP49" i="24" s="1"/>
  <c r="AP52" i="24" s="1"/>
  <c r="AP42" i="27"/>
  <c r="AO33" i="25"/>
  <c r="AO36" i="25"/>
  <c r="AO40" i="25"/>
  <c r="AQ172" i="27"/>
  <c r="AR168" i="27" l="1"/>
  <c r="AR162" i="27" s="1"/>
  <c r="AR164" i="27" s="1"/>
  <c r="AO53" i="24"/>
  <c r="AO34" i="25"/>
  <c r="AO43" i="25" s="1"/>
  <c r="AP33" i="25"/>
  <c r="AP36" i="25"/>
  <c r="AP40" i="25"/>
  <c r="AO37" i="25"/>
  <c r="AQ42" i="27"/>
  <c r="AY163" i="27"/>
  <c r="AY179" i="27"/>
  <c r="AY180" i="27" s="1"/>
  <c r="AR187" i="27"/>
  <c r="AR45" i="27" s="1"/>
  <c r="AQ6" i="25" s="1"/>
  <c r="AQ4" i="25" s="1"/>
  <c r="AR171" i="27"/>
  <c r="AR170" i="27" l="1"/>
  <c r="AR185" i="27"/>
  <c r="AR43" i="27" s="1"/>
  <c r="AP37" i="25"/>
  <c r="AP53" i="24"/>
  <c r="AP34" i="25"/>
  <c r="AP43" i="25" s="1"/>
  <c r="AR173" i="27"/>
  <c r="AS169" i="27"/>
  <c r="AY181" i="27"/>
  <c r="AZ177" i="27" s="1"/>
  <c r="AZ178" i="27" s="1"/>
  <c r="AZ163" i="27" s="1"/>
  <c r="AY183" i="27"/>
  <c r="AP108" i="20" l="1"/>
  <c r="AP108" i="29"/>
  <c r="AR188" i="27"/>
  <c r="AR46" i="27" s="1"/>
  <c r="AQ30" i="25" s="1"/>
  <c r="AQ9" i="25" s="1"/>
  <c r="AR172" i="27"/>
  <c r="AR175" i="27"/>
  <c r="AR40" i="27" s="1"/>
  <c r="AQ46" i="24" s="1"/>
  <c r="AQ49" i="24" s="1"/>
  <c r="AQ52" i="24" s="1"/>
  <c r="AZ179" i="27"/>
  <c r="AZ180" i="27" s="1"/>
  <c r="AS189" i="27"/>
  <c r="AS171" i="27"/>
  <c r="AR42" i="27" l="1"/>
  <c r="AS168" i="27"/>
  <c r="AS170" i="27" s="1"/>
  <c r="AQ36" i="25"/>
  <c r="AQ37" i="25" s="1"/>
  <c r="AQ33" i="25"/>
  <c r="AQ40" i="25"/>
  <c r="AZ181" i="27"/>
  <c r="BA177" i="27" s="1"/>
  <c r="BA178" i="27" s="1"/>
  <c r="BA163" i="27" s="1"/>
  <c r="AZ183" i="27"/>
  <c r="AT169" i="27"/>
  <c r="AS173" i="27"/>
  <c r="AS188" i="27" l="1"/>
  <c r="AS46" i="27" s="1"/>
  <c r="AR30" i="25" s="1"/>
  <c r="AR9" i="25" s="1"/>
  <c r="AS175" i="27"/>
  <c r="AS40" i="27" s="1"/>
  <c r="AR46" i="24" s="1"/>
  <c r="AR49" i="24" s="1"/>
  <c r="AR52" i="24" s="1"/>
  <c r="AQ53" i="24"/>
  <c r="AQ34" i="25"/>
  <c r="AQ43" i="25" s="1"/>
  <c r="AS162" i="27"/>
  <c r="AS164" i="27" s="1"/>
  <c r="AS185" i="27"/>
  <c r="AS43" i="27" s="1"/>
  <c r="AS172" i="27"/>
  <c r="AT168" i="27" s="1"/>
  <c r="AT170" i="27" s="1"/>
  <c r="AT188" i="27" s="1"/>
  <c r="AT189" i="27"/>
  <c r="AT171" i="27"/>
  <c r="BA179" i="27"/>
  <c r="BA180" i="27" s="1"/>
  <c r="AQ108" i="20" l="1"/>
  <c r="AQ108" i="29"/>
  <c r="AT172" i="27"/>
  <c r="AU168" i="27" s="1"/>
  <c r="AU185" i="27" s="1"/>
  <c r="AU43" i="27" s="1"/>
  <c r="AT162" i="27"/>
  <c r="AT164" i="27" s="1"/>
  <c r="AT175" i="27"/>
  <c r="AT40" i="27" s="1"/>
  <c r="AS42" i="27"/>
  <c r="AT185" i="27"/>
  <c r="AT43" i="27" s="1"/>
  <c r="AR40" i="25"/>
  <c r="AR36" i="25"/>
  <c r="AR37" i="25" s="1"/>
  <c r="AR33" i="25"/>
  <c r="BA183" i="27"/>
  <c r="BA181" i="27"/>
  <c r="BB177" i="27" s="1"/>
  <c r="BB178" i="27" s="1"/>
  <c r="BB163" i="27" s="1"/>
  <c r="AT46" i="27"/>
  <c r="AS30" i="25" s="1"/>
  <c r="AS9" i="25" s="1"/>
  <c r="AU169" i="27"/>
  <c r="AT173" i="27"/>
  <c r="AT42" i="27" l="1"/>
  <c r="AS46" i="24"/>
  <c r="AS49" i="24" s="1"/>
  <c r="AS52" i="24" s="1"/>
  <c r="AU162" i="27"/>
  <c r="AU164" i="27" s="1"/>
  <c r="AU170" i="27"/>
  <c r="AU188" i="27" s="1"/>
  <c r="AR34" i="25"/>
  <c r="AR43" i="25" s="1"/>
  <c r="AR53" i="24"/>
  <c r="BB179" i="27"/>
  <c r="BB183" i="27" s="1"/>
  <c r="AU189" i="27"/>
  <c r="AU171" i="27"/>
  <c r="AS36" i="25"/>
  <c r="AS40" i="25"/>
  <c r="AS33" i="25"/>
  <c r="AU175" i="27" l="1"/>
  <c r="AU40" i="27" s="1"/>
  <c r="AT46" i="24" s="1"/>
  <c r="AT49" i="24" s="1"/>
  <c r="AT52" i="24" s="1"/>
  <c r="AU46" i="27"/>
  <c r="AU172" i="27"/>
  <c r="BB180" i="27"/>
  <c r="BB181" i="27" s="1"/>
  <c r="BC177" i="27" s="1"/>
  <c r="BC180" i="27" s="1"/>
  <c r="AS37" i="25"/>
  <c r="AV169" i="27"/>
  <c r="AV189" i="27" s="1"/>
  <c r="AU173" i="27"/>
  <c r="AV167" i="27" s="1"/>
  <c r="AS53" i="24"/>
  <c r="AS34" i="25"/>
  <c r="AS43" i="25" s="1"/>
  <c r="AT30" i="25" l="1"/>
  <c r="AT9" i="25" s="1"/>
  <c r="AT33" i="25" s="1"/>
  <c r="AV168" i="27"/>
  <c r="AV185" i="27" s="1"/>
  <c r="AV43" i="27" s="1"/>
  <c r="AU42" i="27"/>
  <c r="AT36" i="25"/>
  <c r="AT37" i="25" s="1"/>
  <c r="BC181" i="27"/>
  <c r="BD177" i="27" s="1"/>
  <c r="BD180" i="27" s="1"/>
  <c r="AV187" i="27"/>
  <c r="AV45" i="27" s="1"/>
  <c r="AU6" i="25" s="1"/>
  <c r="AU4" i="25" s="1"/>
  <c r="AV171" i="27"/>
  <c r="BC178" i="27"/>
  <c r="BC163" i="27" s="1"/>
  <c r="AT53" i="24" l="1"/>
  <c r="AT34" i="25"/>
  <c r="AT43" i="25" s="1"/>
  <c r="AT40" i="25"/>
  <c r="AV170" i="27"/>
  <c r="AV188" i="27" s="1"/>
  <c r="AV46" i="27" s="1"/>
  <c r="AV162" i="27"/>
  <c r="AV164" i="27" s="1"/>
  <c r="BC183" i="27"/>
  <c r="AW169" i="27"/>
  <c r="AW189" i="27" s="1"/>
  <c r="AV173" i="27"/>
  <c r="AW167" i="27" s="1"/>
  <c r="BD181" i="27"/>
  <c r="BE177" i="27" s="1"/>
  <c r="BE180" i="27" s="1"/>
  <c r="BD178" i="27"/>
  <c r="BD163" i="27" s="1"/>
  <c r="AU30" i="25" l="1"/>
  <c r="AU9" i="25" s="1"/>
  <c r="AU33" i="25" s="1"/>
  <c r="AV172" i="27"/>
  <c r="AW168" i="27" s="1"/>
  <c r="AV175" i="27"/>
  <c r="AV40" i="27" s="1"/>
  <c r="AU46" i="24" s="1"/>
  <c r="AU49" i="24" s="1"/>
  <c r="AU52" i="24" s="1"/>
  <c r="AU36" i="25"/>
  <c r="AU37" i="25" s="1"/>
  <c r="BD183" i="27"/>
  <c r="AW187" i="27"/>
  <c r="AW45" i="27" s="1"/>
  <c r="AV6" i="25" s="1"/>
  <c r="AV4" i="25" s="1"/>
  <c r="AW171" i="27"/>
  <c r="BE181" i="27"/>
  <c r="BF177" i="27" s="1"/>
  <c r="BF180" i="27" s="1"/>
  <c r="BE178" i="27"/>
  <c r="BE163" i="27" s="1"/>
  <c r="AU53" i="24" l="1"/>
  <c r="AU34" i="25"/>
  <c r="AU43" i="25" s="1"/>
  <c r="AU40" i="25"/>
  <c r="AV42" i="27"/>
  <c r="BE183" i="27"/>
  <c r="AX169" i="27"/>
  <c r="AX189" i="27" s="1"/>
  <c r="AW173" i="27"/>
  <c r="AX167" i="27" s="1"/>
  <c r="BF181" i="27"/>
  <c r="BG177" i="27" s="1"/>
  <c r="AW170" i="27"/>
  <c r="AW172" i="27" s="1"/>
  <c r="AW162" i="27"/>
  <c r="AW164" i="27" s="1"/>
  <c r="AW185" i="27"/>
  <c r="AW43" i="27" s="1"/>
  <c r="BF178" i="27"/>
  <c r="BF163" i="27" s="1"/>
  <c r="AX168" i="27" l="1"/>
  <c r="AX170" i="27" s="1"/>
  <c r="AX188" i="27" s="1"/>
  <c r="AX46" i="27" s="1"/>
  <c r="AW30" i="25" s="1"/>
  <c r="AW9" i="25" s="1"/>
  <c r="AW188" i="27"/>
  <c r="AW46" i="27" s="1"/>
  <c r="AV30" i="25" s="1"/>
  <c r="AV9" i="25" s="1"/>
  <c r="AW175" i="27"/>
  <c r="AW40" i="27" s="1"/>
  <c r="AV46" i="24" s="1"/>
  <c r="AV49" i="24" s="1"/>
  <c r="AV52" i="24" s="1"/>
  <c r="AX187" i="27"/>
  <c r="AX45" i="27" s="1"/>
  <c r="AW6" i="25" s="1"/>
  <c r="AW4" i="25" s="1"/>
  <c r="AX171" i="27"/>
  <c r="BF183" i="27"/>
  <c r="BG178" i="27"/>
  <c r="BG163" i="27" l="1"/>
  <c r="BG179" i="27"/>
  <c r="BG180" i="27" s="1"/>
  <c r="BG181" i="27" s="1"/>
  <c r="BH177" i="27" s="1"/>
  <c r="BH180" i="27" s="1"/>
  <c r="BH181" i="27" s="1"/>
  <c r="BI177" i="27" s="1"/>
  <c r="AX185" i="27"/>
  <c r="AX43" i="27" s="1"/>
  <c r="AX162" i="27"/>
  <c r="AX164" i="27" s="1"/>
  <c r="AX175" i="27"/>
  <c r="AX40" i="27" s="1"/>
  <c r="AX172" i="27"/>
  <c r="AV40" i="25"/>
  <c r="AV36" i="25"/>
  <c r="AV33" i="25"/>
  <c r="AW36" i="25"/>
  <c r="AW40" i="25"/>
  <c r="AW33" i="25"/>
  <c r="AW42" i="27"/>
  <c r="AY169" i="27"/>
  <c r="AY189" i="27" s="1"/>
  <c r="AX173" i="27"/>
  <c r="AY167" i="27" s="1"/>
  <c r="AX42" i="27" l="1"/>
  <c r="AW46" i="24"/>
  <c r="AW49" i="24" s="1"/>
  <c r="AW52" i="24" s="1"/>
  <c r="BH178" i="27"/>
  <c r="BH163" i="27" s="1"/>
  <c r="BG183" i="27"/>
  <c r="AW37" i="25"/>
  <c r="AY187" i="27"/>
  <c r="AY45" i="27" s="1"/>
  <c r="AX6" i="25" s="1"/>
  <c r="AX4" i="25" s="1"/>
  <c r="AY171" i="27"/>
  <c r="AW53" i="24"/>
  <c r="AW34" i="25"/>
  <c r="AW43" i="25" s="1"/>
  <c r="BI178" i="27"/>
  <c r="BI163" i="27" s="1"/>
  <c r="AV53" i="24"/>
  <c r="AV34" i="25"/>
  <c r="AV43" i="25" s="1"/>
  <c r="AV37" i="25"/>
  <c r="AY168" i="27"/>
  <c r="BI180" i="27"/>
  <c r="BH183" i="27" l="1"/>
  <c r="AZ169" i="27"/>
  <c r="AZ189" i="27" s="1"/>
  <c r="AY173" i="27"/>
  <c r="AZ167" i="27" s="1"/>
  <c r="BI181" i="27"/>
  <c r="BJ177" i="27" s="1"/>
  <c r="BI183" i="27"/>
  <c r="AY162" i="27"/>
  <c r="AY164" i="27" s="1"/>
  <c r="AY185" i="27"/>
  <c r="AY43" i="27" s="1"/>
  <c r="AY170" i="27"/>
  <c r="BJ178" i="27" l="1"/>
  <c r="BJ163" i="27" s="1"/>
  <c r="AY172" i="27"/>
  <c r="AZ168" i="27" s="1"/>
  <c r="AY188" i="27"/>
  <c r="AY46" i="27" s="1"/>
  <c r="AX30" i="25" s="1"/>
  <c r="AX9" i="25" s="1"/>
  <c r="AY175" i="27"/>
  <c r="AY40" i="27" s="1"/>
  <c r="AX46" i="24" s="1"/>
  <c r="AX49" i="24" s="1"/>
  <c r="AX52" i="24" s="1"/>
  <c r="AZ187" i="27"/>
  <c r="AZ45" i="27" s="1"/>
  <c r="AY6" i="25" s="1"/>
  <c r="AY4" i="25" s="1"/>
  <c r="AZ171" i="27"/>
  <c r="BJ180" i="27"/>
  <c r="AZ170" i="27" l="1"/>
  <c r="AZ172" i="27" s="1"/>
  <c r="AZ162" i="27"/>
  <c r="AZ164" i="27" s="1"/>
  <c r="AZ185" i="27"/>
  <c r="AZ43" i="27" s="1"/>
  <c r="BJ181" i="27"/>
  <c r="BK177" i="27" s="1"/>
  <c r="BK178" i="27" s="1"/>
  <c r="BK163" i="27" s="1"/>
  <c r="BJ183" i="27"/>
  <c r="AY42" i="27"/>
  <c r="BA169" i="27"/>
  <c r="BA189" i="27" s="1"/>
  <c r="AZ173" i="27"/>
  <c r="BA167" i="27" s="1"/>
  <c r="AX36" i="25"/>
  <c r="AX33" i="25"/>
  <c r="AX40" i="25"/>
  <c r="BA168" i="27" l="1"/>
  <c r="BA162" i="27" s="1"/>
  <c r="BA164" i="27" s="1"/>
  <c r="BA170" i="27"/>
  <c r="BA188" i="27" s="1"/>
  <c r="BA46" i="27" s="1"/>
  <c r="AZ30" i="25" s="1"/>
  <c r="AZ9" i="25" s="1"/>
  <c r="AX53" i="24"/>
  <c r="AX34" i="25"/>
  <c r="AX43" i="25" s="1"/>
  <c r="BA187" i="27"/>
  <c r="BA45" i="27" s="1"/>
  <c r="AZ6" i="25" s="1"/>
  <c r="AZ4" i="25" s="1"/>
  <c r="BA171" i="27"/>
  <c r="AX37" i="25"/>
  <c r="BK180" i="27"/>
  <c r="BK183" i="27"/>
  <c r="AZ188" i="27"/>
  <c r="AZ46" i="27" s="1"/>
  <c r="AY30" i="25" s="1"/>
  <c r="AY9" i="25" s="1"/>
  <c r="AZ175" i="27"/>
  <c r="AZ40" i="27" s="1"/>
  <c r="AY46" i="24" s="1"/>
  <c r="AY49" i="24" s="1"/>
  <c r="AY52" i="24" s="1"/>
  <c r="BA185" i="27" l="1"/>
  <c r="BA43" i="27" s="1"/>
  <c r="BA175" i="27"/>
  <c r="BA40" i="27" s="1"/>
  <c r="BA172" i="27"/>
  <c r="BK181" i="27"/>
  <c r="BL177" i="27" s="1"/>
  <c r="BL178" i="27" s="1"/>
  <c r="BL163" i="27" s="1"/>
  <c r="AY40" i="25"/>
  <c r="AY36" i="25"/>
  <c r="AY33" i="25"/>
  <c r="BB169" i="27"/>
  <c r="BB189" i="27" s="1"/>
  <c r="BA173" i="27"/>
  <c r="BB167" i="27" s="1"/>
  <c r="AZ42" i="27"/>
  <c r="AZ33" i="25"/>
  <c r="AZ40" i="25"/>
  <c r="AZ36" i="25"/>
  <c r="BA42" i="27" l="1"/>
  <c r="AZ46" i="24"/>
  <c r="AZ49" i="24" s="1"/>
  <c r="AZ52" i="24" s="1"/>
  <c r="AZ37" i="25"/>
  <c r="BB168" i="27"/>
  <c r="BB170" i="27" s="1"/>
  <c r="BB188" i="27" s="1"/>
  <c r="BB46" i="27" s="1"/>
  <c r="BA30" i="25" s="1"/>
  <c r="BA9" i="25" s="1"/>
  <c r="BB187" i="27"/>
  <c r="BB45" i="27" s="1"/>
  <c r="BA6" i="25" s="1"/>
  <c r="BA4" i="25" s="1"/>
  <c r="BB171" i="27"/>
  <c r="AZ53" i="24"/>
  <c r="AZ34" i="25"/>
  <c r="AZ43" i="25" s="1"/>
  <c r="AY37" i="25"/>
  <c r="AY53" i="24"/>
  <c r="AY34" i="25"/>
  <c r="AY43" i="25" s="1"/>
  <c r="BL180" i="27"/>
  <c r="BL183" i="27"/>
  <c r="BB172" i="27" l="1"/>
  <c r="BB162" i="27"/>
  <c r="BB164" i="27" s="1"/>
  <c r="BB175" i="27"/>
  <c r="BB40" i="27" s="1"/>
  <c r="BB185" i="27"/>
  <c r="BB43" i="27" s="1"/>
  <c r="BB173" i="27"/>
  <c r="BC167" i="27" s="1"/>
  <c r="BC170" i="27"/>
  <c r="BC188" i="27" s="1"/>
  <c r="BC46" i="27" s="1"/>
  <c r="BB30" i="25" s="1"/>
  <c r="BB9" i="25" s="1"/>
  <c r="BM178" i="27"/>
  <c r="BM180" i="27"/>
  <c r="BL181" i="27"/>
  <c r="BA33" i="25"/>
  <c r="BA36" i="25"/>
  <c r="BA40" i="25"/>
  <c r="CN185" i="27"/>
  <c r="CN43" i="27" s="1"/>
  <c r="BB42" i="27" l="1"/>
  <c r="BA46" i="24"/>
  <c r="BA49" i="24" s="1"/>
  <c r="BA52" i="24" s="1"/>
  <c r="BC168" i="27"/>
  <c r="BC172" i="27" s="1"/>
  <c r="BM183" i="27"/>
  <c r="BM163" i="27"/>
  <c r="BA37" i="25"/>
  <c r="BA53" i="24"/>
  <c r="BA34" i="25"/>
  <c r="BA43" i="25" s="1"/>
  <c r="BN178" i="27"/>
  <c r="BM181" i="27"/>
  <c r="BN180" i="27"/>
  <c r="BC187" i="27"/>
  <c r="BC45" i="27" s="1"/>
  <c r="BC175" i="27"/>
  <c r="BC40" i="27" s="1"/>
  <c r="BB46" i="24" s="1"/>
  <c r="BB49" i="24" s="1"/>
  <c r="BB52" i="24" s="1"/>
  <c r="BC171" i="27"/>
  <c r="CO188" i="27"/>
  <c r="CO46" i="27" s="1"/>
  <c r="CO185" i="27"/>
  <c r="CO43" i="27" s="1"/>
  <c r="BB6" i="25" l="1"/>
  <c r="BB4" i="25" s="1"/>
  <c r="BB36" i="25" s="1"/>
  <c r="BB37" i="25" s="1"/>
  <c r="BC162" i="27"/>
  <c r="BC164" i="27" s="1"/>
  <c r="BC185" i="27"/>
  <c r="BC43" i="27" s="1"/>
  <c r="BO180" i="27"/>
  <c r="BN181" i="27"/>
  <c r="BO178" i="27"/>
  <c r="BD170" i="27"/>
  <c r="BD188" i="27" s="1"/>
  <c r="BD46" i="27" s="1"/>
  <c r="BC30" i="25" s="1"/>
  <c r="BC9" i="25" s="1"/>
  <c r="BC173" i="27"/>
  <c r="BD167" i="27" s="1"/>
  <c r="BD168" i="27" s="1"/>
  <c r="BC42" i="27"/>
  <c r="BN183" i="27"/>
  <c r="BN163" i="27"/>
  <c r="BB33" i="25"/>
  <c r="CP188" i="27"/>
  <c r="CP46" i="27" s="1"/>
  <c r="CP185" i="27"/>
  <c r="CP43" i="27" s="1"/>
  <c r="BB40" i="25" l="1"/>
  <c r="BO183" i="27"/>
  <c r="BO163" i="27"/>
  <c r="BB53" i="24"/>
  <c r="BB34" i="25"/>
  <c r="BB43" i="25" s="1"/>
  <c r="BD162" i="27"/>
  <c r="BD164" i="27" s="1"/>
  <c r="BD185" i="27"/>
  <c r="BD43" i="27" s="1"/>
  <c r="BD172" i="27"/>
  <c r="BD175" i="27"/>
  <c r="BD40" i="27" s="1"/>
  <c r="BC46" i="24" s="1"/>
  <c r="BC49" i="24" s="1"/>
  <c r="BC52" i="24" s="1"/>
  <c r="BD187" i="27"/>
  <c r="BD45" i="27" s="1"/>
  <c r="BC6" i="25" s="1"/>
  <c r="BC4" i="25" s="1"/>
  <c r="BD171" i="27"/>
  <c r="BO181" i="27"/>
  <c r="BP180" i="27"/>
  <c r="BP178" i="27"/>
  <c r="CN33" i="25"/>
  <c r="CN40" i="25"/>
  <c r="CN36" i="25"/>
  <c r="CQ188" i="27"/>
  <c r="CQ46" i="27" s="1"/>
  <c r="CQ185" i="27"/>
  <c r="CQ43" i="27" s="1"/>
  <c r="BD173" i="27" l="1"/>
  <c r="BE167" i="27" s="1"/>
  <c r="BE170" i="27"/>
  <c r="BE188" i="27" s="1"/>
  <c r="BE46" i="27" s="1"/>
  <c r="BD30" i="25" s="1"/>
  <c r="BD9" i="25" s="1"/>
  <c r="BP183" i="27"/>
  <c r="BP163" i="27"/>
  <c r="BC40" i="25"/>
  <c r="BC36" i="25"/>
  <c r="BC37" i="25" s="1"/>
  <c r="BC33" i="25"/>
  <c r="BQ178" i="27"/>
  <c r="BQ180" i="27"/>
  <c r="BP181" i="27"/>
  <c r="BD42" i="27"/>
  <c r="CR188" i="27"/>
  <c r="CR46" i="27" s="1"/>
  <c r="CR185" i="27"/>
  <c r="CR43" i="27" s="1"/>
  <c r="CO40" i="25"/>
  <c r="CO36" i="25"/>
  <c r="CO33" i="25"/>
  <c r="BQ183" i="27" l="1"/>
  <c r="BQ163" i="27"/>
  <c r="BE187" i="27"/>
  <c r="BE45" i="27" s="1"/>
  <c r="BD6" i="25" s="1"/>
  <c r="BD4" i="25" s="1"/>
  <c r="BE175" i="27"/>
  <c r="BE40" i="27" s="1"/>
  <c r="BD46" i="24" s="1"/>
  <c r="BD49" i="24" s="1"/>
  <c r="BD52" i="24" s="1"/>
  <c r="BE171" i="27"/>
  <c r="BC53" i="24"/>
  <c r="BC34" i="25"/>
  <c r="BC43" i="25" s="1"/>
  <c r="BE168" i="27"/>
  <c r="BR180" i="27"/>
  <c r="BR178" i="27"/>
  <c r="BQ181" i="27"/>
  <c r="CS188" i="27"/>
  <c r="CS46" i="27" s="1"/>
  <c r="CS185" i="27"/>
  <c r="CS43" i="27" s="1"/>
  <c r="CP33" i="25"/>
  <c r="CP36" i="25"/>
  <c r="CP40" i="25"/>
  <c r="BE185" i="27" l="1"/>
  <c r="BE43" i="27" s="1"/>
  <c r="BE162" i="27"/>
  <c r="BE164" i="27" s="1"/>
  <c r="BE172" i="27"/>
  <c r="BE42" i="27"/>
  <c r="BD36" i="25"/>
  <c r="BD37" i="25" s="1"/>
  <c r="BD40" i="25"/>
  <c r="BD33" i="25"/>
  <c r="BR163" i="27"/>
  <c r="BR183" i="27"/>
  <c r="BS180" i="27"/>
  <c r="BR181" i="27"/>
  <c r="BS178" i="27"/>
  <c r="BF170" i="27"/>
  <c r="BF188" i="27" s="1"/>
  <c r="BF46" i="27" s="1"/>
  <c r="BE30" i="25" s="1"/>
  <c r="BE9" i="25" s="1"/>
  <c r="BE173" i="27"/>
  <c r="BF167" i="27" s="1"/>
  <c r="CT188" i="27"/>
  <c r="CT46" i="27" s="1"/>
  <c r="CT185" i="27"/>
  <c r="CT43" i="27" s="1"/>
  <c r="BF168" i="27" l="1"/>
  <c r="BF175" i="27"/>
  <c r="BF40" i="27" s="1"/>
  <c r="BE46" i="24" s="1"/>
  <c r="BE49" i="24" s="1"/>
  <c r="BE52" i="24" s="1"/>
  <c r="BF187" i="27"/>
  <c r="BF45" i="27" s="1"/>
  <c r="BE6" i="25" s="1"/>
  <c r="BE4" i="25" s="1"/>
  <c r="BF171" i="27"/>
  <c r="BG169" i="27" s="1"/>
  <c r="BG189" i="27" s="1"/>
  <c r="BT180" i="27"/>
  <c r="BT178" i="27"/>
  <c r="BS181" i="27"/>
  <c r="BS183" i="27"/>
  <c r="BS163" i="27"/>
  <c r="BD53" i="24"/>
  <c r="BD34" i="25"/>
  <c r="BD43" i="25" s="1"/>
  <c r="CU188" i="27"/>
  <c r="CU46" i="27" s="1"/>
  <c r="CU185" i="27"/>
  <c r="CU43" i="27" s="1"/>
  <c r="BF173" i="27" l="1"/>
  <c r="BG167" i="27" s="1"/>
  <c r="BE33" i="25"/>
  <c r="BE40" i="25"/>
  <c r="BE36" i="25"/>
  <c r="BE37" i="25" s="1"/>
  <c r="BT163" i="27"/>
  <c r="BT183" i="27"/>
  <c r="BF42" i="27"/>
  <c r="BU178" i="27"/>
  <c r="BU180" i="27"/>
  <c r="BT181" i="27"/>
  <c r="BF162" i="27"/>
  <c r="BF164" i="27" s="1"/>
  <c r="BF185" i="27"/>
  <c r="BF43" i="27" s="1"/>
  <c r="BF172" i="27"/>
  <c r="CV188" i="27"/>
  <c r="CV46" i="27" s="1"/>
  <c r="CV185" i="27"/>
  <c r="CV43" i="27" s="1"/>
  <c r="BG187" i="27" l="1"/>
  <c r="BG45" i="27" s="1"/>
  <c r="BF6" i="25" s="1"/>
  <c r="BF4" i="25" s="1"/>
  <c r="BG171" i="27"/>
  <c r="BV180" i="27"/>
  <c r="BV178" i="27"/>
  <c r="BU181" i="27"/>
  <c r="BE53" i="24"/>
  <c r="BE34" i="25"/>
  <c r="BE43" i="25" s="1"/>
  <c r="BU183" i="27"/>
  <c r="BU163" i="27"/>
  <c r="BG168" i="27"/>
  <c r="CW188" i="27"/>
  <c r="CW46" i="27" s="1"/>
  <c r="CW185" i="27"/>
  <c r="CW43" i="27" s="1"/>
  <c r="BG170" i="27" l="1"/>
  <c r="BG172" i="27" s="1"/>
  <c r="BG185" i="27"/>
  <c r="BG43" i="27" s="1"/>
  <c r="BG162" i="27"/>
  <c r="BG164" i="27" s="1"/>
  <c r="BH170" i="27"/>
  <c r="BH188" i="27" s="1"/>
  <c r="BH46" i="27" s="1"/>
  <c r="BG30" i="25" s="1"/>
  <c r="BG9" i="25" s="1"/>
  <c r="BG173" i="27"/>
  <c r="BH167" i="27" s="1"/>
  <c r="BW180" i="27"/>
  <c r="BW178" i="27"/>
  <c r="BV181" i="27"/>
  <c r="BV183" i="27"/>
  <c r="BV163" i="27"/>
  <c r="CX188" i="27"/>
  <c r="CX46" i="27" s="1"/>
  <c r="CX185" i="27"/>
  <c r="CX43" i="27" s="1"/>
  <c r="BH168" i="27" l="1"/>
  <c r="BH162" i="27" s="1"/>
  <c r="BH164" i="27" s="1"/>
  <c r="BX180" i="27"/>
  <c r="BX178" i="27"/>
  <c r="BW181" i="27"/>
  <c r="BW163" i="27"/>
  <c r="BW183" i="27"/>
  <c r="BH175" i="27"/>
  <c r="BH40" i="27" s="1"/>
  <c r="BG46" i="24" s="1"/>
  <c r="BG49" i="24" s="1"/>
  <c r="BG52" i="24" s="1"/>
  <c r="BH187" i="27"/>
  <c r="BH45" i="27" s="1"/>
  <c r="BG6" i="25" s="1"/>
  <c r="BG4" i="25" s="1"/>
  <c r="BH171" i="27"/>
  <c r="BG188" i="27"/>
  <c r="BG46" i="27" s="1"/>
  <c r="BF30" i="25" s="1"/>
  <c r="BF9" i="25" s="1"/>
  <c r="BG175" i="27"/>
  <c r="BG40" i="27" s="1"/>
  <c r="BF46" i="24" s="1"/>
  <c r="BF49" i="24" s="1"/>
  <c r="BF52" i="24" s="1"/>
  <c r="CY188" i="27"/>
  <c r="CY46" i="27" s="1"/>
  <c r="CY185" i="27"/>
  <c r="CY43" i="27" s="1"/>
  <c r="BH185" i="27" l="1"/>
  <c r="BH43" i="27" s="1"/>
  <c r="BH172" i="27"/>
  <c r="BI170" i="27"/>
  <c r="BI188" i="27" s="1"/>
  <c r="BI46" i="27" s="1"/>
  <c r="BH30" i="25" s="1"/>
  <c r="BH9" i="25" s="1"/>
  <c r="BH173" i="27"/>
  <c r="BI167" i="27" s="1"/>
  <c r="BG36" i="25"/>
  <c r="BG40" i="25"/>
  <c r="BG33" i="25"/>
  <c r="BG42" i="27"/>
  <c r="BH42" i="27"/>
  <c r="BX163" i="27"/>
  <c r="BX183" i="27"/>
  <c r="BF40" i="25"/>
  <c r="BF33" i="25"/>
  <c r="BF36" i="25"/>
  <c r="BF37" i="25" s="1"/>
  <c r="BX181" i="27"/>
  <c r="BY178" i="27"/>
  <c r="BY180" i="27"/>
  <c r="CZ188" i="27"/>
  <c r="CZ46" i="27" s="1"/>
  <c r="CZ185" i="27"/>
  <c r="CZ43" i="27" s="1"/>
  <c r="BI168" i="27" l="1"/>
  <c r="BI162" i="27" s="1"/>
  <c r="BI164" i="27" s="1"/>
  <c r="BG37" i="25"/>
  <c r="BZ180" i="27"/>
  <c r="BY181" i="27"/>
  <c r="BZ178" i="27"/>
  <c r="BF53" i="24"/>
  <c r="BF34" i="25"/>
  <c r="BF43" i="25" s="1"/>
  <c r="BG53" i="24"/>
  <c r="BG34" i="25"/>
  <c r="BG43" i="25" s="1"/>
  <c r="BI175" i="27"/>
  <c r="BI40" i="27" s="1"/>
  <c r="BH46" i="24" s="1"/>
  <c r="BH49" i="24" s="1"/>
  <c r="BH52" i="24" s="1"/>
  <c r="BI187" i="27"/>
  <c r="BI45" i="27" s="1"/>
  <c r="BH6" i="25" s="1"/>
  <c r="BH4" i="25" s="1"/>
  <c r="BI171" i="27"/>
  <c r="BY163" i="27"/>
  <c r="BY183" i="27"/>
  <c r="DA188" i="27"/>
  <c r="DA46" i="27" s="1"/>
  <c r="DA185" i="27"/>
  <c r="DA43" i="27" s="1"/>
  <c r="BI172" i="27" l="1"/>
  <c r="BI185" i="27"/>
  <c r="BI43" i="27" s="1"/>
  <c r="BI42" i="27"/>
  <c r="BH36" i="25"/>
  <c r="BH33" i="25"/>
  <c r="BH40" i="25"/>
  <c r="BZ183" i="27"/>
  <c r="BZ163" i="27"/>
  <c r="CA178" i="27"/>
  <c r="BZ181" i="27"/>
  <c r="CA180" i="27"/>
  <c r="BI173" i="27"/>
  <c r="BJ167" i="27" s="1"/>
  <c r="BJ170" i="27"/>
  <c r="BJ188" i="27" s="1"/>
  <c r="BJ46" i="27" s="1"/>
  <c r="BI30" i="25" s="1"/>
  <c r="BI9" i="25" s="1"/>
  <c r="DB188" i="27"/>
  <c r="DB46" i="27" s="1"/>
  <c r="DB185" i="27"/>
  <c r="DB43" i="27" s="1"/>
  <c r="BJ168" i="27" l="1"/>
  <c r="BJ172" i="27" s="1"/>
  <c r="CA183" i="27"/>
  <c r="CA163" i="27"/>
  <c r="BJ187" i="27"/>
  <c r="BJ45" i="27" s="1"/>
  <c r="BI6" i="25" s="1"/>
  <c r="BI4" i="25" s="1"/>
  <c r="BJ175" i="27"/>
  <c r="BJ40" i="27" s="1"/>
  <c r="BI46" i="24" s="1"/>
  <c r="BI49" i="24" s="1"/>
  <c r="BI52" i="24" s="1"/>
  <c r="BJ171" i="27"/>
  <c r="BH37" i="25"/>
  <c r="CA181" i="27"/>
  <c r="CB180" i="27"/>
  <c r="CB178" i="27"/>
  <c r="BH53" i="24"/>
  <c r="BH34" i="25"/>
  <c r="BH43" i="25" s="1"/>
  <c r="DC188" i="27"/>
  <c r="DC46" i="27" s="1"/>
  <c r="DC185" i="27"/>
  <c r="DC43" i="27" s="1"/>
  <c r="BJ162" i="27" l="1"/>
  <c r="BJ164" i="27" s="1"/>
  <c r="BJ185" i="27"/>
  <c r="BJ43" i="27" s="1"/>
  <c r="C56" i="24"/>
  <c r="BJ42" i="27"/>
  <c r="BI33" i="25"/>
  <c r="BI40" i="25"/>
  <c r="BI36" i="25"/>
  <c r="CB163" i="27"/>
  <c r="CB183" i="27"/>
  <c r="CC180" i="27"/>
  <c r="CC178" i="27"/>
  <c r="CB181" i="27"/>
  <c r="BJ173" i="27"/>
  <c r="BK167" i="27" s="1"/>
  <c r="BK168" i="27" s="1"/>
  <c r="BK170" i="27"/>
  <c r="BK188" i="27" s="1"/>
  <c r="BK46" i="27" s="1"/>
  <c r="BJ30" i="25" s="1"/>
  <c r="BJ9" i="25" s="1"/>
  <c r="DD188" i="27"/>
  <c r="DD46" i="27" s="1"/>
  <c r="DD185" i="27"/>
  <c r="DD43" i="27" s="1"/>
  <c r="F4" i="20" l="1"/>
  <c r="F4" i="29"/>
  <c r="BK175" i="27"/>
  <c r="BK40" i="27" s="1"/>
  <c r="BJ46" i="24" s="1"/>
  <c r="BJ49" i="24" s="1"/>
  <c r="BJ52" i="24" s="1"/>
  <c r="BK187" i="27"/>
  <c r="BK45" i="27" s="1"/>
  <c r="BJ6" i="25" s="1"/>
  <c r="BJ4" i="25" s="1"/>
  <c r="BK171" i="27"/>
  <c r="BI53" i="24"/>
  <c r="C57" i="24" s="1"/>
  <c r="BI34" i="25"/>
  <c r="BI43" i="25" s="1"/>
  <c r="C35" i="25"/>
  <c r="BK162" i="27"/>
  <c r="BK164" i="27" s="1"/>
  <c r="BK185" i="27"/>
  <c r="BK43" i="27" s="1"/>
  <c r="BK172" i="27"/>
  <c r="CC163" i="27"/>
  <c r="CC183" i="27"/>
  <c r="BI37" i="25"/>
  <c r="C38" i="25"/>
  <c r="CC181" i="27"/>
  <c r="CD180" i="27"/>
  <c r="CD178" i="27"/>
  <c r="DE188" i="27"/>
  <c r="DE46" i="27" s="1"/>
  <c r="DE185" i="27"/>
  <c r="DE43" i="27" s="1"/>
  <c r="CD183" i="27" l="1"/>
  <c r="CD163" i="27"/>
  <c r="CD181" i="27"/>
  <c r="CE178" i="27"/>
  <c r="CE180" i="27"/>
  <c r="BL170" i="27"/>
  <c r="BL188" i="27" s="1"/>
  <c r="BL46" i="27" s="1"/>
  <c r="BK30" i="25" s="1"/>
  <c r="BK9" i="25" s="1"/>
  <c r="BK173" i="27"/>
  <c r="BL167" i="27" s="1"/>
  <c r="BL168" i="27" s="1"/>
  <c r="BJ33" i="25"/>
  <c r="BJ40" i="25"/>
  <c r="BJ36" i="25"/>
  <c r="BK42" i="27"/>
  <c r="DF188" i="27"/>
  <c r="DF46" i="27" s="1"/>
  <c r="DF185" i="27"/>
  <c r="DF43" i="27" s="1"/>
  <c r="BL162" i="27" l="1"/>
  <c r="BL164" i="27" s="1"/>
  <c r="BL185" i="27"/>
  <c r="BL43" i="27" s="1"/>
  <c r="BL172" i="27"/>
  <c r="CE183" i="27"/>
  <c r="CE163" i="27"/>
  <c r="BJ37" i="25"/>
  <c r="BL187" i="27"/>
  <c r="BL45" i="27" s="1"/>
  <c r="BK6" i="25" s="1"/>
  <c r="BK4" i="25" s="1"/>
  <c r="BL175" i="27"/>
  <c r="BL40" i="27" s="1"/>
  <c r="BK46" i="24" s="1"/>
  <c r="BK49" i="24" s="1"/>
  <c r="BK52" i="24" s="1"/>
  <c r="BX171" i="27"/>
  <c r="CJ171" i="27"/>
  <c r="CD171" i="27"/>
  <c r="BP171" i="27"/>
  <c r="CA171" i="27"/>
  <c r="BL171" i="27"/>
  <c r="CE171" i="27"/>
  <c r="CM171" i="27"/>
  <c r="BM171" i="27"/>
  <c r="CF171" i="27"/>
  <c r="BS171" i="27"/>
  <c r="BZ171" i="27"/>
  <c r="CH171" i="27"/>
  <c r="BR171" i="27"/>
  <c r="CG171" i="27"/>
  <c r="CK171" i="27"/>
  <c r="BQ171" i="27"/>
  <c r="CC171" i="27"/>
  <c r="CL171" i="27"/>
  <c r="CB171" i="27"/>
  <c r="BW171" i="27"/>
  <c r="BT171" i="27"/>
  <c r="BV171" i="27"/>
  <c r="BO171" i="27"/>
  <c r="CI171" i="27"/>
  <c r="BU171" i="27"/>
  <c r="BN171" i="27"/>
  <c r="BY171" i="27"/>
  <c r="BJ53" i="24"/>
  <c r="BJ34" i="25"/>
  <c r="BJ43" i="25" s="1"/>
  <c r="CE181" i="27"/>
  <c r="CF180" i="27"/>
  <c r="CF178" i="27"/>
  <c r="DG188" i="27"/>
  <c r="DG46" i="27" s="1"/>
  <c r="DG185" i="27"/>
  <c r="DG43" i="27" s="1"/>
  <c r="CD170" i="27" l="1"/>
  <c r="CC173" i="27"/>
  <c r="CK170" i="27"/>
  <c r="CJ173" i="27"/>
  <c r="CF181" i="27"/>
  <c r="CG178" i="27"/>
  <c r="CG180" i="27"/>
  <c r="CJ170" i="27"/>
  <c r="CI173" i="27"/>
  <c r="BX170" i="27"/>
  <c r="BW173" i="27"/>
  <c r="BR170" i="27"/>
  <c r="BQ173" i="27"/>
  <c r="CI170" i="27"/>
  <c r="CH173" i="27"/>
  <c r="BN170" i="27"/>
  <c r="BM173" i="27"/>
  <c r="CB170" i="27"/>
  <c r="CA173" i="27"/>
  <c r="BX173" i="27"/>
  <c r="BY170" i="27"/>
  <c r="BM168" i="27"/>
  <c r="CF183" i="27"/>
  <c r="CF163" i="27"/>
  <c r="BU170" i="27"/>
  <c r="BT173" i="27"/>
  <c r="BR173" i="27"/>
  <c r="BS170" i="27"/>
  <c r="BL173" i="27"/>
  <c r="BM170" i="27"/>
  <c r="BZ170" i="27"/>
  <c r="BY173" i="27"/>
  <c r="BO173" i="27"/>
  <c r="BP170" i="27"/>
  <c r="CC170" i="27"/>
  <c r="CB173" i="27"/>
  <c r="CL170" i="27"/>
  <c r="CK173" i="27"/>
  <c r="CA170" i="27"/>
  <c r="BZ173" i="27"/>
  <c r="CM173" i="27"/>
  <c r="CN170" i="27"/>
  <c r="BP173" i="27"/>
  <c r="BQ170" i="27"/>
  <c r="BL42" i="27"/>
  <c r="BU173" i="27"/>
  <c r="BV170" i="27"/>
  <c r="CF173" i="27"/>
  <c r="CG170" i="27"/>
  <c r="BN173" i="27"/>
  <c r="BO170" i="27"/>
  <c r="BW170" i="27"/>
  <c r="BV173" i="27"/>
  <c r="CM170" i="27"/>
  <c r="CL173" i="27"/>
  <c r="CG173" i="27"/>
  <c r="CH170" i="27"/>
  <c r="BT170" i="27"/>
  <c r="BS173" i="27"/>
  <c r="CE173" i="27"/>
  <c r="CF170" i="27"/>
  <c r="CD173" i="27"/>
  <c r="CE170" i="27"/>
  <c r="BK40" i="25"/>
  <c r="BK36" i="25"/>
  <c r="BK33" i="25"/>
  <c r="DH188" i="27"/>
  <c r="DH46" i="27" s="1"/>
  <c r="DH185" i="27"/>
  <c r="DH43" i="27" s="1"/>
  <c r="CF175" i="27" l="1"/>
  <c r="CF40" i="27" s="1"/>
  <c r="CF42" i="27" s="1"/>
  <c r="CF188" i="27"/>
  <c r="CF46" i="27" s="1"/>
  <c r="CE30" i="25" s="1"/>
  <c r="CE9" i="25" s="1"/>
  <c r="CA175" i="27"/>
  <c r="CA40" i="27" s="1"/>
  <c r="CA42" i="27" s="1"/>
  <c r="CA188" i="27"/>
  <c r="CA46" i="27" s="1"/>
  <c r="BZ30" i="25" s="1"/>
  <c r="BZ9" i="25" s="1"/>
  <c r="BZ175" i="27"/>
  <c r="BZ40" i="27" s="1"/>
  <c r="BZ42" i="27" s="1"/>
  <c r="BZ188" i="27"/>
  <c r="BZ46" i="27" s="1"/>
  <c r="BY30" i="25" s="1"/>
  <c r="BY9" i="25" s="1"/>
  <c r="BK53" i="24"/>
  <c r="BK34" i="25"/>
  <c r="BK43" i="25" s="1"/>
  <c r="BT175" i="27"/>
  <c r="BT40" i="27" s="1"/>
  <c r="BS46" i="24" s="1"/>
  <c r="BS49" i="24" s="1"/>
  <c r="BS52" i="24" s="1"/>
  <c r="BT188" i="27"/>
  <c r="BT46" i="27" s="1"/>
  <c r="BS30" i="25" s="1"/>
  <c r="BS9" i="25" s="1"/>
  <c r="BO175" i="27"/>
  <c r="BO40" i="27" s="1"/>
  <c r="BN46" i="24" s="1"/>
  <c r="BN49" i="24" s="1"/>
  <c r="BN52" i="24" s="1"/>
  <c r="BO188" i="27"/>
  <c r="BO46" i="27" s="1"/>
  <c r="BN30" i="25" s="1"/>
  <c r="BN9" i="25" s="1"/>
  <c r="BV175" i="27"/>
  <c r="BV40" i="27" s="1"/>
  <c r="BV42" i="27" s="1"/>
  <c r="BV188" i="27"/>
  <c r="BV46" i="27" s="1"/>
  <c r="BU30" i="25" s="1"/>
  <c r="BU9" i="25" s="1"/>
  <c r="BQ188" i="27"/>
  <c r="BQ46" i="27" s="1"/>
  <c r="BP30" i="25" s="1"/>
  <c r="BP9" i="25" s="1"/>
  <c r="BQ175" i="27"/>
  <c r="BQ40" i="27" s="1"/>
  <c r="BP46" i="24" s="1"/>
  <c r="BP49" i="24" s="1"/>
  <c r="BP52" i="24" s="1"/>
  <c r="BS175" i="27"/>
  <c r="BS40" i="27" s="1"/>
  <c r="BR46" i="24" s="1"/>
  <c r="BR49" i="24" s="1"/>
  <c r="BR52" i="24" s="1"/>
  <c r="BS188" i="27"/>
  <c r="BS46" i="27" s="1"/>
  <c r="BR30" i="25" s="1"/>
  <c r="BR9" i="25" s="1"/>
  <c r="BN175" i="27"/>
  <c r="BN40" i="27" s="1"/>
  <c r="BM46" i="24" s="1"/>
  <c r="BM49" i="24" s="1"/>
  <c r="BM52" i="24" s="1"/>
  <c r="BN188" i="27"/>
  <c r="BN46" i="27" s="1"/>
  <c r="BM30" i="25" s="1"/>
  <c r="BM9" i="25" s="1"/>
  <c r="BR175" i="27"/>
  <c r="BR40" i="27" s="1"/>
  <c r="BQ46" i="24" s="1"/>
  <c r="BQ49" i="24" s="1"/>
  <c r="BQ52" i="24" s="1"/>
  <c r="BR188" i="27"/>
  <c r="BR46" i="27" s="1"/>
  <c r="BQ30" i="25" s="1"/>
  <c r="BQ9" i="25" s="1"/>
  <c r="CJ175" i="27"/>
  <c r="CJ40" i="27" s="1"/>
  <c r="CJ42" i="27" s="1"/>
  <c r="CJ188" i="27"/>
  <c r="CJ46" i="27" s="1"/>
  <c r="CI30" i="25" s="1"/>
  <c r="CI9" i="25" s="1"/>
  <c r="BK37" i="25"/>
  <c r="CM188" i="27"/>
  <c r="CK175" i="27"/>
  <c r="CK40" i="27" s="1"/>
  <c r="CK42" i="27" s="1"/>
  <c r="CK188" i="27"/>
  <c r="CK46" i="27" s="1"/>
  <c r="CJ30" i="25" s="1"/>
  <c r="CJ9" i="25" s="1"/>
  <c r="CG175" i="27"/>
  <c r="CG40" i="27" s="1"/>
  <c r="CG42" i="27" s="1"/>
  <c r="CG188" i="27"/>
  <c r="CG46" i="27" s="1"/>
  <c r="CF30" i="25" s="1"/>
  <c r="CF9" i="25" s="1"/>
  <c r="CN175" i="27"/>
  <c r="CN188" i="27"/>
  <c r="CN46" i="27" s="1"/>
  <c r="CM30" i="25" s="1"/>
  <c r="CM9" i="25" s="1"/>
  <c r="BP175" i="27"/>
  <c r="BP40" i="27" s="1"/>
  <c r="BO46" i="24" s="1"/>
  <c r="BO49" i="24" s="1"/>
  <c r="BO52" i="24" s="1"/>
  <c r="BP188" i="27"/>
  <c r="BP46" i="27" s="1"/>
  <c r="BO30" i="25" s="1"/>
  <c r="BO9" i="25" s="1"/>
  <c r="BM188" i="27"/>
  <c r="BM46" i="27" s="1"/>
  <c r="BL30" i="25" s="1"/>
  <c r="BL9" i="25" s="1"/>
  <c r="BM175" i="27"/>
  <c r="BM40" i="27" s="1"/>
  <c r="BL46" i="24" s="1"/>
  <c r="BL49" i="24" s="1"/>
  <c r="BL52" i="24" s="1"/>
  <c r="BM185" i="27"/>
  <c r="BM43" i="27" s="1"/>
  <c r="BM162" i="27"/>
  <c r="BM164" i="27" s="1"/>
  <c r="BM172" i="27"/>
  <c r="BN168" i="27" s="1"/>
  <c r="CB175" i="27"/>
  <c r="CB40" i="27" s="1"/>
  <c r="CB42" i="27" s="1"/>
  <c r="CB188" i="27"/>
  <c r="CB46" i="27" s="1"/>
  <c r="CA30" i="25" s="1"/>
  <c r="CA9" i="25" s="1"/>
  <c r="CI175" i="27"/>
  <c r="CI40" i="27" s="1"/>
  <c r="CI42" i="27" s="1"/>
  <c r="CI188" i="27"/>
  <c r="CI46" i="27" s="1"/>
  <c r="CH30" i="25" s="1"/>
  <c r="CH9" i="25" s="1"/>
  <c r="BX175" i="27"/>
  <c r="BX40" i="27" s="1"/>
  <c r="BX42" i="27" s="1"/>
  <c r="BX188" i="27"/>
  <c r="BX46" i="27" s="1"/>
  <c r="BW30" i="25" s="1"/>
  <c r="BW9" i="25" s="1"/>
  <c r="CG163" i="27"/>
  <c r="CG183" i="27"/>
  <c r="CH175" i="27"/>
  <c r="CH40" i="27" s="1"/>
  <c r="CH42" i="27" s="1"/>
  <c r="CH188" i="27"/>
  <c r="CH46" i="27" s="1"/>
  <c r="CG30" i="25" s="1"/>
  <c r="CG9" i="25" s="1"/>
  <c r="CC175" i="27"/>
  <c r="CC40" i="27" s="1"/>
  <c r="CC42" i="27" s="1"/>
  <c r="CC188" i="27"/>
  <c r="CC46" i="27" s="1"/>
  <c r="CB30" i="25" s="1"/>
  <c r="CB9" i="25" s="1"/>
  <c r="CH180" i="27"/>
  <c r="CG181" i="27"/>
  <c r="CH178" i="27"/>
  <c r="CE175" i="27"/>
  <c r="CE40" i="27" s="1"/>
  <c r="CE42" i="27" s="1"/>
  <c r="CE188" i="27"/>
  <c r="CE46" i="27" s="1"/>
  <c r="CD30" i="25" s="1"/>
  <c r="CD9" i="25" s="1"/>
  <c r="BW175" i="27"/>
  <c r="BW40" i="27" s="1"/>
  <c r="BW42" i="27" s="1"/>
  <c r="BW188" i="27"/>
  <c r="BW46" i="27" s="1"/>
  <c r="BV30" i="25" s="1"/>
  <c r="BV9" i="25" s="1"/>
  <c r="CL175" i="27"/>
  <c r="CL40" i="27" s="1"/>
  <c r="CL42" i="27" s="1"/>
  <c r="CL188" i="27"/>
  <c r="CL46" i="27" s="1"/>
  <c r="CK30" i="25" s="1"/>
  <c r="CK9" i="25" s="1"/>
  <c r="BU188" i="27"/>
  <c r="BU46" i="27" s="1"/>
  <c r="BT30" i="25" s="1"/>
  <c r="BT9" i="25" s="1"/>
  <c r="BU175" i="27"/>
  <c r="BU40" i="27" s="1"/>
  <c r="BT46" i="24" s="1"/>
  <c r="BT49" i="24" s="1"/>
  <c r="BT52" i="24" s="1"/>
  <c r="BY175" i="27"/>
  <c r="BY40" i="27" s="1"/>
  <c r="BY42" i="27" s="1"/>
  <c r="BY188" i="27"/>
  <c r="BY46" i="27" s="1"/>
  <c r="BX30" i="25" s="1"/>
  <c r="BX9" i="25" s="1"/>
  <c r="CD175" i="27"/>
  <c r="CD40" i="27" s="1"/>
  <c r="CD42" i="27" s="1"/>
  <c r="CD188" i="27"/>
  <c r="CD46" i="27" s="1"/>
  <c r="CC30" i="25" s="1"/>
  <c r="CC9" i="25" s="1"/>
  <c r="DI188" i="27"/>
  <c r="DI46" i="27" s="1"/>
  <c r="DI185" i="27"/>
  <c r="DI43" i="27" s="1"/>
  <c r="CA36" i="25" l="1"/>
  <c r="CA40" i="25"/>
  <c r="CA33" i="25"/>
  <c r="BP36" i="25"/>
  <c r="BP40" i="25"/>
  <c r="BP33" i="25"/>
  <c r="BX33" i="25"/>
  <c r="BX36" i="25"/>
  <c r="BX40" i="25"/>
  <c r="CK40" i="25"/>
  <c r="CK36" i="25"/>
  <c r="CK33" i="25"/>
  <c r="CD36" i="25"/>
  <c r="CD33" i="25"/>
  <c r="CD40" i="25"/>
  <c r="CH181" i="27"/>
  <c r="CI178" i="27"/>
  <c r="CI180" i="27"/>
  <c r="BM42" i="27"/>
  <c r="CM33" i="25"/>
  <c r="CM36" i="25"/>
  <c r="CM40" i="25"/>
  <c r="CJ40" i="25"/>
  <c r="CJ33" i="25"/>
  <c r="CJ36" i="25"/>
  <c r="BQ40" i="25"/>
  <c r="BQ33" i="25"/>
  <c r="BQ36" i="25"/>
  <c r="BR33" i="25"/>
  <c r="BR40" i="25"/>
  <c r="BR36" i="25"/>
  <c r="BU40" i="25"/>
  <c r="BU33" i="25"/>
  <c r="BU36" i="25"/>
  <c r="BS40" i="25"/>
  <c r="BS36" i="25"/>
  <c r="BS33" i="25"/>
  <c r="BW40" i="25"/>
  <c r="BW33" i="25"/>
  <c r="BW36" i="25"/>
  <c r="BP42" i="27"/>
  <c r="BO42" i="27"/>
  <c r="CB40" i="25"/>
  <c r="CB33" i="25"/>
  <c r="CB36" i="25"/>
  <c r="CH36" i="25"/>
  <c r="CH40" i="25"/>
  <c r="CH33" i="25"/>
  <c r="BN185" i="27"/>
  <c r="BN43" i="27" s="1"/>
  <c r="BN162" i="27"/>
  <c r="BN164" i="27" s="1"/>
  <c r="BN172" i="27"/>
  <c r="BO168" i="27" s="1"/>
  <c r="BL33" i="25"/>
  <c r="BL36" i="25"/>
  <c r="BL40" i="25"/>
  <c r="BR42" i="27"/>
  <c r="BS42" i="27"/>
  <c r="BT42" i="27"/>
  <c r="BY40" i="25"/>
  <c r="BY36" i="25"/>
  <c r="BY33" i="25"/>
  <c r="CE40" i="25"/>
  <c r="CE33" i="25"/>
  <c r="CE36" i="25"/>
  <c r="BT36" i="25"/>
  <c r="BT40" i="25"/>
  <c r="BT33" i="25"/>
  <c r="CG33" i="25"/>
  <c r="CG40" i="25"/>
  <c r="CG36" i="25"/>
  <c r="BN42" i="27"/>
  <c r="BZ36" i="25"/>
  <c r="BZ33" i="25"/>
  <c r="BZ40" i="25"/>
  <c r="CC33" i="25"/>
  <c r="CC36" i="25"/>
  <c r="CC40" i="25"/>
  <c r="BU42" i="27"/>
  <c r="BV33" i="25"/>
  <c r="BV36" i="25"/>
  <c r="BV40" i="25"/>
  <c r="CH183" i="27"/>
  <c r="CH163" i="27"/>
  <c r="BO40" i="25"/>
  <c r="BO33" i="25"/>
  <c r="BO36" i="25"/>
  <c r="CF33" i="25"/>
  <c r="CF36" i="25"/>
  <c r="CF40" i="25"/>
  <c r="CI33" i="25"/>
  <c r="CI40" i="25"/>
  <c r="CI36" i="25"/>
  <c r="BM40" i="25"/>
  <c r="BM36" i="25"/>
  <c r="BM33" i="25"/>
  <c r="BQ42" i="27"/>
  <c r="BN33" i="25"/>
  <c r="BN40" i="25"/>
  <c r="BN36" i="25"/>
  <c r="DJ188" i="27"/>
  <c r="DJ46" i="27" s="1"/>
  <c r="DJ185" i="27"/>
  <c r="DJ43" i="27" s="1"/>
  <c r="BM37" i="25" l="1"/>
  <c r="BN37" i="25"/>
  <c r="BZ34" i="25"/>
  <c r="BZ43" i="25" s="1"/>
  <c r="CI37" i="25"/>
  <c r="BV37" i="25"/>
  <c r="BL53" i="24"/>
  <c r="BL34" i="25"/>
  <c r="BL43" i="25" s="1"/>
  <c r="BU37" i="25"/>
  <c r="BX34" i="25"/>
  <c r="BX43" i="25" s="1"/>
  <c r="BN53" i="24"/>
  <c r="BN34" i="25"/>
  <c r="BN43" i="25" s="1"/>
  <c r="BO37" i="25"/>
  <c r="BO53" i="24"/>
  <c r="BO34" i="25"/>
  <c r="BO43" i="25" s="1"/>
  <c r="BT53" i="24"/>
  <c r="BT34" i="25"/>
  <c r="BT43" i="25" s="1"/>
  <c r="CE34" i="25"/>
  <c r="CE43" i="25" s="1"/>
  <c r="BL37" i="25"/>
  <c r="CB37" i="25"/>
  <c r="BW34" i="25"/>
  <c r="BW43" i="25" s="1"/>
  <c r="BR37" i="25"/>
  <c r="BQ53" i="24"/>
  <c r="BQ34" i="25"/>
  <c r="BQ43" i="25" s="1"/>
  <c r="CK34" i="25"/>
  <c r="CK43" i="25" s="1"/>
  <c r="BX37" i="25"/>
  <c r="BP37" i="25"/>
  <c r="CG37" i="25"/>
  <c r="CB34" i="25"/>
  <c r="CB43" i="25" s="1"/>
  <c r="CA34" i="25"/>
  <c r="CA43" i="25" s="1"/>
  <c r="BM53" i="24"/>
  <c r="BM34" i="25"/>
  <c r="BM43" i="25" s="1"/>
  <c r="CF34" i="25"/>
  <c r="CF43" i="25" s="1"/>
  <c r="BV34" i="25"/>
  <c r="BV43" i="25" s="1"/>
  <c r="CC37" i="25"/>
  <c r="BZ37" i="25"/>
  <c r="BT37" i="25"/>
  <c r="BY34" i="25"/>
  <c r="BY43" i="25" s="1"/>
  <c r="BO185" i="27"/>
  <c r="BO43" i="27" s="1"/>
  <c r="BO162" i="27"/>
  <c r="BO164" i="27" s="1"/>
  <c r="BO172" i="27"/>
  <c r="BP168" i="27" s="1"/>
  <c r="BS53" i="24"/>
  <c r="BS34" i="25"/>
  <c r="BS43" i="25" s="1"/>
  <c r="BU34" i="25"/>
  <c r="BU43" i="25" s="1"/>
  <c r="BR53" i="24"/>
  <c r="BR34" i="25"/>
  <c r="BR43" i="25" s="1"/>
  <c r="CJ37" i="25"/>
  <c r="CJ178" i="27"/>
  <c r="CI181" i="27"/>
  <c r="CJ180" i="27"/>
  <c r="CD34" i="25"/>
  <c r="CD43" i="25" s="1"/>
  <c r="BP53" i="24"/>
  <c r="BP34" i="25"/>
  <c r="BP43" i="25" s="1"/>
  <c r="CF37" i="25"/>
  <c r="CH34" i="25"/>
  <c r="CH43" i="25" s="1"/>
  <c r="CK37" i="25"/>
  <c r="CI34" i="25"/>
  <c r="CI43" i="25" s="1"/>
  <c r="CC34" i="25"/>
  <c r="CC43" i="25" s="1"/>
  <c r="CG34" i="25"/>
  <c r="CG43" i="25" s="1"/>
  <c r="CE37" i="25"/>
  <c r="BY37" i="25"/>
  <c r="CH37" i="25"/>
  <c r="BW37" i="25"/>
  <c r="BS37" i="25"/>
  <c r="BQ37" i="25"/>
  <c r="CJ34" i="25"/>
  <c r="CJ43" i="25" s="1"/>
  <c r="CI183" i="27"/>
  <c r="CI163" i="27"/>
  <c r="CD37" i="25"/>
  <c r="CA37" i="25"/>
  <c r="DK188" i="27"/>
  <c r="DK46" i="27" s="1"/>
  <c r="DK185" i="27"/>
  <c r="DK43" i="27" s="1"/>
  <c r="C44" i="25" l="1"/>
  <c r="CJ181" i="27"/>
  <c r="CK180" i="27"/>
  <c r="CK178" i="27"/>
  <c r="BP162" i="27"/>
  <c r="BP164" i="27" s="1"/>
  <c r="BP185" i="27"/>
  <c r="BP43" i="27" s="1"/>
  <c r="BP172" i="27"/>
  <c r="BQ168" i="27" s="1"/>
  <c r="CJ163" i="27"/>
  <c r="CJ183" i="27"/>
  <c r="DL188" i="27"/>
  <c r="DL46" i="27" s="1"/>
  <c r="DL185" i="27"/>
  <c r="DL43" i="27" s="1"/>
  <c r="C28" i="22" l="1"/>
  <c r="V30" i="22" s="1"/>
  <c r="C28" i="30"/>
  <c r="BQ185" i="27"/>
  <c r="BQ43" i="27" s="1"/>
  <c r="BQ162" i="27"/>
  <c r="BQ164" i="27" s="1"/>
  <c r="BQ172" i="27"/>
  <c r="BR168" i="27" s="1"/>
  <c r="CL180" i="27"/>
  <c r="CL178" i="27"/>
  <c r="CK181" i="27"/>
  <c r="CK183" i="27"/>
  <c r="CK163" i="27"/>
  <c r="Z30" i="22"/>
  <c r="K30" i="22"/>
  <c r="R30" i="22"/>
  <c r="U30" i="22"/>
  <c r="AS30" i="22"/>
  <c r="AA30" i="22"/>
  <c r="DM188" i="27"/>
  <c r="DM46" i="27" s="1"/>
  <c r="DM185" i="27"/>
  <c r="DM43" i="27" s="1"/>
  <c r="W30" i="22" l="1"/>
  <c r="G30" i="22"/>
  <c r="AB30" i="22"/>
  <c r="AG30" i="22"/>
  <c r="H30" i="22"/>
  <c r="S30" i="22"/>
  <c r="F30" i="22"/>
  <c r="AL30" i="22"/>
  <c r="Y30" i="22"/>
  <c r="AF30" i="22"/>
  <c r="AU30" i="22"/>
  <c r="Q30" i="22"/>
  <c r="AI30" i="22"/>
  <c r="D30" i="22"/>
  <c r="AN30" i="22"/>
  <c r="M30" i="22"/>
  <c r="I30" i="22"/>
  <c r="O30" i="22"/>
  <c r="AM30" i="22"/>
  <c r="J30" i="22"/>
  <c r="AH30" i="22"/>
  <c r="E30" i="22"/>
  <c r="AW30" i="22"/>
  <c r="N30" i="22"/>
  <c r="X30" i="22"/>
  <c r="P30" i="22"/>
  <c r="T30" i="22"/>
  <c r="AT30" i="22"/>
  <c r="AK30" i="22"/>
  <c r="L30" i="22"/>
  <c r="C29" i="22"/>
  <c r="F5" i="29" s="1"/>
  <c r="AJ30" i="22"/>
  <c r="AO30" i="22"/>
  <c r="AE30" i="22"/>
  <c r="AV30" i="22"/>
  <c r="AC30" i="22"/>
  <c r="AP30" i="22"/>
  <c r="AQ30" i="22"/>
  <c r="AR30" i="22"/>
  <c r="AD30" i="22"/>
  <c r="AX30" i="22"/>
  <c r="AQ30" i="30"/>
  <c r="AL30" i="30"/>
  <c r="G30" i="30"/>
  <c r="AH30" i="30"/>
  <c r="AV30" i="30"/>
  <c r="AW30" i="30"/>
  <c r="AF30" i="30"/>
  <c r="AK30" i="30"/>
  <c r="AT30" i="30"/>
  <c r="V30" i="30"/>
  <c r="F30" i="30"/>
  <c r="W30" i="30"/>
  <c r="J30" i="30"/>
  <c r="AA30" i="30"/>
  <c r="AE30" i="30"/>
  <c r="AC30" i="30"/>
  <c r="T30" i="30"/>
  <c r="R30" i="30"/>
  <c r="AN30" i="30"/>
  <c r="E30" i="30"/>
  <c r="AG30" i="30"/>
  <c r="Q30" i="30"/>
  <c r="AI30" i="30"/>
  <c r="AD30" i="30"/>
  <c r="AR30" i="30"/>
  <c r="O30" i="30"/>
  <c r="AJ30" i="30"/>
  <c r="I30" i="30"/>
  <c r="K30" i="30"/>
  <c r="AS30" i="30"/>
  <c r="N30" i="30"/>
  <c r="Z30" i="30"/>
  <c r="H30" i="30"/>
  <c r="Y30" i="30"/>
  <c r="AO30" i="30"/>
  <c r="M30" i="30"/>
  <c r="U30" i="30"/>
  <c r="L30" i="30"/>
  <c r="AM30" i="30"/>
  <c r="AU30" i="30"/>
  <c r="AP30" i="30"/>
  <c r="X30" i="30"/>
  <c r="P30" i="30"/>
  <c r="S30" i="30"/>
  <c r="AB30" i="30"/>
  <c r="AX30" i="30"/>
  <c r="D30" i="30"/>
  <c r="C29" i="30"/>
  <c r="C30" i="30" s="1"/>
  <c r="BR162" i="27"/>
  <c r="BR164" i="27" s="1"/>
  <c r="BR185" i="27"/>
  <c r="BR43" i="27" s="1"/>
  <c r="BR172" i="27"/>
  <c r="BS168" i="27" s="1"/>
  <c r="CM178" i="27"/>
  <c r="CL181" i="27"/>
  <c r="CL163" i="27"/>
  <c r="CL183" i="27"/>
  <c r="DN188" i="27"/>
  <c r="DN46" i="27" s="1"/>
  <c r="DN185" i="27"/>
  <c r="DN43" i="27" s="1"/>
  <c r="F5" i="20" l="1"/>
  <c r="C30" i="22"/>
  <c r="F6" i="29" s="1"/>
  <c r="BS185" i="27"/>
  <c r="BS43" i="27" s="1"/>
  <c r="BS162" i="27"/>
  <c r="BS164" i="27" s="1"/>
  <c r="BS172" i="27"/>
  <c r="BT168" i="27" s="1"/>
  <c r="CM182" i="27"/>
  <c r="CM180" i="27" s="1"/>
  <c r="CM163" i="27"/>
  <c r="DO188" i="27"/>
  <c r="DO46" i="27" s="1"/>
  <c r="DO185" i="27"/>
  <c r="DO43" i="27" s="1"/>
  <c r="F6" i="20" l="1"/>
  <c r="BT162" i="27"/>
  <c r="BT164" i="27" s="1"/>
  <c r="BT185" i="27"/>
  <c r="BT43" i="27" s="1"/>
  <c r="BT172" i="27"/>
  <c r="BU168" i="27" s="1"/>
  <c r="CM181" i="27"/>
  <c r="CN178" i="27"/>
  <c r="CN180" i="27"/>
  <c r="CM183" i="27"/>
  <c r="DP188" i="27"/>
  <c r="DP46" i="27" s="1"/>
  <c r="DP185" i="27"/>
  <c r="DP43" i="27" s="1"/>
  <c r="BU185" i="27" l="1"/>
  <c r="BU43" i="27" s="1"/>
  <c r="BU162" i="27"/>
  <c r="BU164" i="27" s="1"/>
  <c r="BU172" i="27"/>
  <c r="BV168" i="27" s="1"/>
  <c r="CO180" i="27"/>
  <c r="CN181" i="27"/>
  <c r="CO178" i="27"/>
  <c r="CN163" i="27"/>
  <c r="CN183" i="27"/>
  <c r="DQ188" i="27"/>
  <c r="DQ46" i="27" s="1"/>
  <c r="DQ185" i="27"/>
  <c r="DQ43" i="27" s="1"/>
  <c r="BV185" i="27" l="1"/>
  <c r="BV43" i="27" s="1"/>
  <c r="BV162" i="27"/>
  <c r="BV164" i="27" s="1"/>
  <c r="BV172" i="27"/>
  <c r="BW168" i="27" s="1"/>
  <c r="CP180" i="27"/>
  <c r="CO181" i="27"/>
  <c r="CP178" i="27"/>
  <c r="CO163" i="27"/>
  <c r="CO183" i="27"/>
  <c r="DR188" i="27"/>
  <c r="DR46" i="27" s="1"/>
  <c r="DR185" i="27"/>
  <c r="DR43" i="27" s="1"/>
  <c r="CQ180" i="27" l="1"/>
  <c r="CP181" i="27"/>
  <c r="CQ178" i="27"/>
  <c r="BW185" i="27"/>
  <c r="BW43" i="27" s="1"/>
  <c r="BW162" i="27"/>
  <c r="BW164" i="27" s="1"/>
  <c r="BW172" i="27"/>
  <c r="BX168" i="27" s="1"/>
  <c r="CP163" i="27"/>
  <c r="CP183" i="27"/>
  <c r="DS188" i="27"/>
  <c r="DS46" i="27" s="1"/>
  <c r="DS185" i="27"/>
  <c r="DS43" i="27" s="1"/>
  <c r="BX162" i="27" l="1"/>
  <c r="BX164" i="27" s="1"/>
  <c r="BX185" i="27"/>
  <c r="BX43" i="27" s="1"/>
  <c r="BX172" i="27"/>
  <c r="BY168" i="27" s="1"/>
  <c r="CQ183" i="27"/>
  <c r="CQ163" i="27"/>
  <c r="CR180" i="27"/>
  <c r="CR178" i="27"/>
  <c r="CQ181" i="27"/>
  <c r="DT188" i="27"/>
  <c r="DT46" i="27" s="1"/>
  <c r="DT185" i="27"/>
  <c r="DT43" i="27" s="1"/>
  <c r="CR183" i="27" l="1"/>
  <c r="CR163" i="27"/>
  <c r="BY185" i="27"/>
  <c r="BY43" i="27" s="1"/>
  <c r="BY162" i="27"/>
  <c r="BY164" i="27" s="1"/>
  <c r="BY172" i="27"/>
  <c r="BZ168" i="27" s="1"/>
  <c r="CR181" i="27"/>
  <c r="CS180" i="27"/>
  <c r="CS178" i="27"/>
  <c r="DU188" i="27"/>
  <c r="DU46" i="27" s="1"/>
  <c r="DU185" i="27"/>
  <c r="DU43" i="27" s="1"/>
  <c r="CS181" i="27" l="1"/>
  <c r="CT178" i="27"/>
  <c r="CT180" i="27"/>
  <c r="CS183" i="27"/>
  <c r="CS163" i="27"/>
  <c r="BZ162" i="27"/>
  <c r="BZ164" i="27" s="1"/>
  <c r="BZ185" i="27"/>
  <c r="BZ43" i="27" s="1"/>
  <c r="BZ172" i="27"/>
  <c r="CA168" i="27" s="1"/>
  <c r="DV188" i="27"/>
  <c r="DV46" i="27" s="1"/>
  <c r="DV185" i="27"/>
  <c r="DV43" i="27" s="1"/>
  <c r="CA162" i="27" l="1"/>
  <c r="CA164" i="27" s="1"/>
  <c r="CA185" i="27"/>
  <c r="CA43" i="27" s="1"/>
  <c r="CA172" i="27"/>
  <c r="CB168" i="27" s="1"/>
  <c r="CU178" i="27"/>
  <c r="CU180" i="27"/>
  <c r="CT181" i="27"/>
  <c r="CT183" i="27"/>
  <c r="CT163" i="27"/>
  <c r="DW188" i="27"/>
  <c r="DW46" i="27" s="1"/>
  <c r="DW185" i="27"/>
  <c r="DW43" i="27" s="1"/>
  <c r="CV178" i="27" l="1"/>
  <c r="CV180" i="27"/>
  <c r="CU181" i="27"/>
  <c r="CU163" i="27"/>
  <c r="CU183" i="27"/>
  <c r="CB162" i="27"/>
  <c r="CB164" i="27" s="1"/>
  <c r="CB185" i="27"/>
  <c r="CB43" i="27" s="1"/>
  <c r="CB172" i="27"/>
  <c r="CC168" i="27" s="1"/>
  <c r="DX188" i="27"/>
  <c r="DX46" i="27" s="1"/>
  <c r="DX185" i="27"/>
  <c r="DX43" i="27" s="1"/>
  <c r="CC185" i="27" l="1"/>
  <c r="CC43" i="27" s="1"/>
  <c r="CC162" i="27"/>
  <c r="CC164" i="27" s="1"/>
  <c r="CC172" i="27"/>
  <c r="CD168" i="27" s="1"/>
  <c r="CW180" i="27"/>
  <c r="CW178" i="27"/>
  <c r="CV181" i="27"/>
  <c r="CV183" i="27"/>
  <c r="CV163" i="27"/>
  <c r="DY188" i="27"/>
  <c r="DY46" i="27" s="1"/>
  <c r="DY185" i="27"/>
  <c r="DY43" i="27" s="1"/>
  <c r="CD185" i="27" l="1"/>
  <c r="CD43" i="27" s="1"/>
  <c r="CD162" i="27"/>
  <c r="CD164" i="27" s="1"/>
  <c r="CD172" i="27"/>
  <c r="CE168" i="27" s="1"/>
  <c r="CX178" i="27"/>
  <c r="CX180" i="27"/>
  <c r="CW181" i="27"/>
  <c r="CW163" i="27"/>
  <c r="CW183" i="27"/>
  <c r="DZ188" i="27"/>
  <c r="DZ46" i="27" s="1"/>
  <c r="DZ185" i="27"/>
  <c r="DZ43" i="27" s="1"/>
  <c r="CE185" i="27" l="1"/>
  <c r="CE43" i="27" s="1"/>
  <c r="CE162" i="27"/>
  <c r="CE164" i="27" s="1"/>
  <c r="CE172" i="27"/>
  <c r="CF168" i="27" s="1"/>
  <c r="CX183" i="27"/>
  <c r="CX163" i="27"/>
  <c r="CX181" i="27"/>
  <c r="CY178" i="27"/>
  <c r="CY180" i="27"/>
  <c r="EA188" i="27"/>
  <c r="EA46" i="27" s="1"/>
  <c r="EA185" i="27"/>
  <c r="EA43" i="27" s="1"/>
  <c r="CY181" i="27" l="1"/>
  <c r="CZ180" i="27"/>
  <c r="CZ178" i="27"/>
  <c r="CY163" i="27"/>
  <c r="CY183" i="27"/>
  <c r="CF162" i="27"/>
  <c r="CF164" i="27" s="1"/>
  <c r="CF185" i="27"/>
  <c r="CF43" i="27" s="1"/>
  <c r="CF172" i="27"/>
  <c r="CG168" i="27" s="1"/>
  <c r="EB188" i="27"/>
  <c r="EB46" i="27" s="1"/>
  <c r="EB185" i="27"/>
  <c r="EB43" i="27" s="1"/>
  <c r="CZ163" i="27" l="1"/>
  <c r="CZ183" i="27"/>
  <c r="CG185" i="27"/>
  <c r="CG43" i="27" s="1"/>
  <c r="CG162" i="27"/>
  <c r="CG164" i="27" s="1"/>
  <c r="CG172" i="27"/>
  <c r="CH168" i="27" s="1"/>
  <c r="DA180" i="27"/>
  <c r="CZ181" i="27"/>
  <c r="DA178" i="27"/>
  <c r="EC188" i="27"/>
  <c r="EC46" i="27" s="1"/>
  <c r="EC185" i="27"/>
  <c r="EC43" i="27" s="1"/>
  <c r="DA163" i="27" l="1"/>
  <c r="DA183" i="27"/>
  <c r="DA181" i="27"/>
  <c r="DB178" i="27"/>
  <c r="DB180" i="27"/>
  <c r="CH162" i="27"/>
  <c r="CH164" i="27" s="1"/>
  <c r="CH185" i="27"/>
  <c r="CH43" i="27" s="1"/>
  <c r="CH172" i="27"/>
  <c r="CI168" i="27" s="1"/>
  <c r="ED188" i="27"/>
  <c r="ED46" i="27" s="1"/>
  <c r="ED185" i="27"/>
  <c r="ED43" i="27" s="1"/>
  <c r="CI185" i="27" l="1"/>
  <c r="CI43" i="27" s="1"/>
  <c r="CI162" i="27"/>
  <c r="CI164" i="27" s="1"/>
  <c r="CI172" i="27"/>
  <c r="CJ168" i="27" s="1"/>
  <c r="DB183" i="27"/>
  <c r="DB163" i="27"/>
  <c r="DC180" i="27"/>
  <c r="DC178" i="27"/>
  <c r="DB181" i="27"/>
  <c r="EE188" i="27"/>
  <c r="EE46" i="27" s="1"/>
  <c r="EE185" i="27"/>
  <c r="EE43" i="27" s="1"/>
  <c r="CJ162" i="27" l="1"/>
  <c r="CJ164" i="27" s="1"/>
  <c r="CJ185" i="27"/>
  <c r="CJ43" i="27" s="1"/>
  <c r="CJ172" i="27"/>
  <c r="CK168" i="27" s="1"/>
  <c r="DC181" i="27"/>
  <c r="DD180" i="27"/>
  <c r="DD178" i="27"/>
  <c r="DC163" i="27"/>
  <c r="DC183" i="27"/>
  <c r="EF188" i="27"/>
  <c r="EF46" i="27" s="1"/>
  <c r="EF185" i="27"/>
  <c r="EF43" i="27" s="1"/>
  <c r="CK185" i="27" l="1"/>
  <c r="CK43" i="27" s="1"/>
  <c r="CK162" i="27"/>
  <c r="CK164" i="27" s="1"/>
  <c r="CK172" i="27"/>
  <c r="CL168" i="27" s="1"/>
  <c r="DD183" i="27"/>
  <c r="DD163" i="27"/>
  <c r="DD181" i="27"/>
  <c r="DE180" i="27"/>
  <c r="DE178" i="27"/>
  <c r="EG188" i="27"/>
  <c r="EG46" i="27" s="1"/>
  <c r="EG185" i="27"/>
  <c r="EG43" i="27" s="1"/>
  <c r="DE163" i="27" l="1"/>
  <c r="DE183" i="27"/>
  <c r="DF178" i="27"/>
  <c r="DE181" i="27"/>
  <c r="DF180" i="27"/>
  <c r="CL162" i="27"/>
  <c r="CL164" i="27" s="1"/>
  <c r="CL185" i="27"/>
  <c r="CL43" i="27" s="1"/>
  <c r="CL172" i="27"/>
  <c r="CM168" i="27" s="1"/>
  <c r="EH188" i="27"/>
  <c r="EH46" i="27" s="1"/>
  <c r="EH185" i="27"/>
  <c r="EH43" i="27" s="1"/>
  <c r="DF183" i="27" l="1"/>
  <c r="DF163" i="27"/>
  <c r="CM185" i="27"/>
  <c r="CM43" i="27" s="1"/>
  <c r="CM162" i="27"/>
  <c r="CM164" i="27" s="1"/>
  <c r="CM172" i="27"/>
  <c r="CM174" i="27"/>
  <c r="DG180" i="27"/>
  <c r="DF181" i="27"/>
  <c r="DG178" i="27"/>
  <c r="EI188" i="27"/>
  <c r="EI46" i="27" s="1"/>
  <c r="EI185" i="27"/>
  <c r="EI43" i="27" s="1"/>
  <c r="CM189" i="27" l="1"/>
  <c r="CM46" i="27" s="1"/>
  <c r="CL30" i="25" s="1"/>
  <c r="CL9" i="25" s="1"/>
  <c r="CM175" i="27"/>
  <c r="CM40" i="27" s="1"/>
  <c r="CM42" i="27" s="1"/>
  <c r="DG183" i="27"/>
  <c r="DG163" i="27"/>
  <c r="DH178" i="27"/>
  <c r="DG181" i="27"/>
  <c r="DH180" i="27"/>
  <c r="EJ188" i="27"/>
  <c r="EJ46" i="27" s="1"/>
  <c r="EJ185" i="27"/>
  <c r="EJ43" i="27" s="1"/>
  <c r="DH183" i="27" l="1"/>
  <c r="DH163" i="27"/>
  <c r="DH181" i="27"/>
  <c r="DI178" i="27"/>
  <c r="DI180" i="27"/>
  <c r="CL36" i="25"/>
  <c r="CL33" i="25"/>
  <c r="CL40" i="25"/>
  <c r="EK188" i="27"/>
  <c r="EK46" i="27" s="1"/>
  <c r="EK185" i="27"/>
  <c r="EK43" i="27" s="1"/>
  <c r="DI183" i="27" l="1"/>
  <c r="DI163" i="27"/>
  <c r="CP34" i="25"/>
  <c r="CP43" i="25" s="1"/>
  <c r="CO34" i="25"/>
  <c r="CO43" i="25" s="1"/>
  <c r="CM34" i="25"/>
  <c r="CM43" i="25" s="1"/>
  <c r="CL34" i="25"/>
  <c r="CL43" i="25" s="1"/>
  <c r="CN34" i="25"/>
  <c r="CN43" i="25" s="1"/>
  <c r="CP37" i="25"/>
  <c r="CM37" i="25"/>
  <c r="CO37" i="25"/>
  <c r="CL37" i="25"/>
  <c r="CN37" i="25"/>
  <c r="DI181" i="27"/>
  <c r="DJ178" i="27"/>
  <c r="DJ180" i="27"/>
  <c r="DK180" i="27" l="1"/>
  <c r="DJ181" i="27"/>
  <c r="DK178" i="27"/>
  <c r="DJ183" i="27"/>
  <c r="DJ163" i="27"/>
  <c r="DK163" i="27" l="1"/>
  <c r="DK183" i="27"/>
  <c r="DL178" i="27"/>
  <c r="DL180" i="27"/>
  <c r="DK181" i="27"/>
  <c r="DM178" i="27" l="1"/>
  <c r="DM180" i="27"/>
  <c r="DL181" i="27"/>
  <c r="DL183" i="27"/>
  <c r="DL163" i="27"/>
  <c r="DM181" i="27" l="1"/>
  <c r="DN178" i="27"/>
  <c r="DN180" i="27"/>
  <c r="DM163" i="27"/>
  <c r="DM183" i="27"/>
  <c r="DN181" i="27" l="1"/>
  <c r="DO180" i="27"/>
  <c r="DO178" i="27"/>
  <c r="DN163" i="27"/>
  <c r="DN183" i="27"/>
  <c r="DP180" i="27" l="1"/>
  <c r="DO181" i="27"/>
  <c r="DP178" i="27"/>
  <c r="DO163" i="27"/>
  <c r="DO183" i="27"/>
  <c r="DP183" i="27" l="1"/>
  <c r="DP163" i="27"/>
  <c r="DP181" i="27"/>
  <c r="DQ180" i="27"/>
  <c r="DQ178" i="27"/>
  <c r="DQ163" i="27" l="1"/>
  <c r="DQ183" i="27"/>
  <c r="DR178" i="27"/>
  <c r="DQ181" i="27"/>
  <c r="DR180" i="27"/>
  <c r="DR163" i="27" l="1"/>
  <c r="DR183" i="27"/>
  <c r="DS180" i="27"/>
  <c r="DS178" i="27"/>
  <c r="DR181" i="27"/>
  <c r="DS183" i="27" l="1"/>
  <c r="DS163" i="27"/>
  <c r="DT178" i="27"/>
  <c r="DS181" i="27"/>
  <c r="DT180" i="27"/>
  <c r="DT181" i="27" l="1"/>
  <c r="DU178" i="27"/>
  <c r="DU180" i="27"/>
  <c r="DT163" i="27"/>
  <c r="DT183" i="27"/>
  <c r="DU181" i="27" l="1"/>
  <c r="DV178" i="27"/>
  <c r="DV180" i="27"/>
  <c r="DU183" i="27"/>
  <c r="DU163" i="27"/>
  <c r="DV181" i="27" l="1"/>
  <c r="DW180" i="27"/>
  <c r="DW178" i="27"/>
  <c r="DV163" i="27"/>
  <c r="DV183" i="27"/>
  <c r="DW163" i="27" l="1"/>
  <c r="DW183" i="27"/>
  <c r="DX180" i="27"/>
  <c r="DX178" i="27"/>
  <c r="DW181" i="27"/>
  <c r="DY180" i="27" l="1"/>
  <c r="DY178" i="27"/>
  <c r="DX181" i="27"/>
  <c r="DX183" i="27"/>
  <c r="DX163" i="27"/>
  <c r="DY183" i="27" l="1"/>
  <c r="DY163" i="27"/>
  <c r="DY181" i="27"/>
  <c r="DZ178" i="27"/>
  <c r="DZ180" i="27"/>
  <c r="EA180" i="27" l="1"/>
  <c r="DZ181" i="27"/>
  <c r="EA178" i="27"/>
  <c r="DZ163" i="27"/>
  <c r="DZ183" i="27"/>
  <c r="EA183" i="27" l="1"/>
  <c r="EA163" i="27"/>
  <c r="EA181" i="27"/>
  <c r="EB178" i="27"/>
  <c r="EB180" i="27"/>
  <c r="EB183" i="27" l="1"/>
  <c r="EB163" i="27"/>
  <c r="EC180" i="27"/>
  <c r="EB181" i="27"/>
  <c r="EC178" i="27"/>
  <c r="ED178" i="27" l="1"/>
  <c r="EC181" i="27"/>
  <c r="ED180" i="27"/>
  <c r="EC183" i="27"/>
  <c r="EC163" i="27"/>
  <c r="ED163" i="27" l="1"/>
  <c r="ED183" i="27"/>
  <c r="EE180" i="27"/>
  <c r="ED181" i="27"/>
  <c r="EE178" i="27"/>
  <c r="EE183" i="27" l="1"/>
  <c r="EE163" i="27"/>
  <c r="EF178" i="27"/>
  <c r="EE181" i="27"/>
  <c r="EF180" i="27"/>
  <c r="EG178" i="27" l="1"/>
  <c r="EG180" i="27"/>
  <c r="EF181" i="27"/>
  <c r="EF183" i="27"/>
  <c r="EF163" i="27"/>
  <c r="EH180" i="27" l="1"/>
  <c r="EG181" i="27"/>
  <c r="EH178" i="27"/>
  <c r="EG163" i="27"/>
  <c r="EG183" i="27"/>
  <c r="EH163" i="27" l="1"/>
  <c r="EH183" i="27"/>
  <c r="EI178" i="27"/>
  <c r="EI180" i="27"/>
  <c r="EH181" i="27"/>
  <c r="EJ178" i="27" l="1"/>
  <c r="EI181" i="27"/>
  <c r="EJ180" i="27"/>
  <c r="EI183" i="27"/>
  <c r="EI163" i="27"/>
  <c r="EJ163" i="27" l="1"/>
  <c r="EJ183" i="27"/>
  <c r="EK178" i="27"/>
  <c r="EK180" i="27"/>
  <c r="EK181" i="27" s="1"/>
  <c r="EJ181" i="27"/>
  <c r="EK163" i="27" l="1"/>
  <c r="EK183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C5A3D201-9EF6-B744-A46D-87442AA27F73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4C0E2ACD-E0BE-6A4F-A141-0CAC0D3DB29F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C81DEB9C-8EEA-0943-B42F-0B46A6181FC9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96F10153-8D32-A643-9563-C6471EE4EFFE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4F4DE241-68BC-3442-8D6C-16729E4D90F5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B588FDD0-73EC-B94F-BE57-9AEFA8C66B5C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<sst xmlns="http://schemas.openxmlformats.org/spreadsheetml/2006/main" count="1098" uniqueCount="426">
  <si>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</si>
  <si>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</si>
  <si>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</si>
  <si>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</si>
  <si>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</si>
  <si>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</si>
  <si>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</si>
  <si>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</si>
  <si>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</si>
  <si>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</si>
  <si>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</si>
  <si>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</si>
  <si>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</si>
  <si>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</si>
  <si>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</si>
  <si>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</si>
  <si>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</si>
  <si>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</si>
  <si>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</si>
  <si>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</si>
  <si>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</si>
  <si>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</si>
  <si>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</si>
  <si>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</si>
  <si>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</si>
  <si>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</si>
  <si>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</si>
  <si>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</si>
  <si>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</si>
  <si>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</si>
  <si>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</si>
  <si>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</si>
  <si>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</si>
  <si>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</si>
  <si>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</si>
  <si>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</si>
  <si>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</si>
  <si>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</si>
  <si>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</si>
  <si>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</si>
  <si>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</si>
  <si>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</si>
  <si>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</si>
  <si>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</si>
  <si>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</si>
  <si>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</si>
  <si>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</si>
  <si>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</si>
  <si>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</si>
  <si>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</si>
  <si>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</si>
  <si>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</si>
  <si>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</si>
  <si>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</si>
  <si>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</si>
  <si>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</si>
  <si>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</si>
  <si>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</si>
  <si>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</si>
  <si>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</si>
  <si>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</si>
  <si>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</si>
  <si>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</si>
  <si>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</si>
  <si>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</si>
  <si>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</si>
  <si>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</si>
  <si>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</si>
  <si>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</si>
  <si>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</si>
  <si>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</si>
  <si>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</si>
  <si>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</si>
  <si>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</si>
  <si>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</si>
  <si>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</si>
  <si>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</si>
  <si>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</si>
  <si>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</si>
  <si>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</si>
  <si>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</si>
  <si>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</si>
  <si>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</si>
  <si>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</si>
  <si>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</si>
  <si>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</si>
  <si>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</si>
  <si>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</si>
  <si>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</si>
  <si>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</si>
  <si>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</si>
  <si>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</si>
  <si>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</si>
  <si>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</si>
  <si>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</si>
  <si>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</si>
  <si>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</si>
  <si>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</si>
  <si>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</si>
  <si>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</si>
  <si>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</si>
  <si>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</si>
  <si>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</si>
  <si>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</si>
  <si>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</si>
  <si>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</si>
  <si>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</si>
  <si>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</si>
  <si>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</si>
  <si>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</si>
  <si>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</si>
  <si>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</si>
  <si>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</si>
  <si>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</si>
  <si>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</si>
  <si>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</si>
  <si>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</si>
  <si>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</si>
  <si>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</si>
  <si>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</si>
  <si>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</si>
  <si>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</si>
  <si>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</si>
  <si>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</si>
  <si>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</si>
  <si>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</si>
  <si>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</si>
  <si>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</si>
  <si>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</si>
  <si>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</si>
  <si>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</si>
  <si>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</si>
  <si>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</si>
  <si>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</si>
  <si>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</si>
  <si>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</si>
  <si>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</si>
  <si>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</si>
  <si>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</si>
  <si>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</si>
  <si>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</si>
  <si>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</si>
  <si>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</si>
  <si>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</si>
  <si>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</si>
  <si>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</si>
  <si>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</si>
  <si>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</si>
  <si>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</si>
  <si>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</si>
  <si>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</si>
  <si>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</si>
  <si>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</si>
  <si>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</si>
  <si>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</si>
  <si>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</si>
  <si>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</si>
  <si>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</si>
  <si>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</si>
  <si>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</si>
  <si>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</si>
  <si>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</si>
  <si>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</si>
  <si>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</si>
  <si>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</si>
  <si>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</si>
  <si>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</si>
  <si>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</si>
  <si>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</si>
  <si>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</si>
  <si>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</si>
  <si>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</si>
  <si>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</si>
  <si>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</si>
  <si>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</si>
  <si>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</si>
  <si>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</si>
  <si>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</si>
  <si>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</si>
  <si>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</si>
  <si>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</si>
  <si>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</si>
  <si>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</si>
  <si>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</si>
  <si>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</si>
  <si>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</si>
  <si>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</si>
  <si>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</si>
  <si>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</si>
  <si>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</si>
  <si>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</si>
  <si>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</si>
  <si>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</si>
  <si>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</si>
  <si>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</si>
  <si>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</si>
  <si>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</si>
  <si>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</si>
  <si>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</si>
  <si>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</si>
  <si>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</si>
  <si>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</si>
  <si>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</si>
  <si>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</si>
  <si>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</si>
  <si>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</si>
  <si>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</si>
  <si>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利息支出+还款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</si>
  <si>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</si>
  <si>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</si>
  <si>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</si>
  <si>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</si>
  <si>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</si>
  <si>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</si>
  <si>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</si>
  <si>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</si>
  <si>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</si>
  <si>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</si>
  <si>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</si>
  <si>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</si>
  <si>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</si>
  <si>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</si>
  <si>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</si>
  <si>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</si>
  <si>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</si>
  <si>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</si>
  <si>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</si>
  <si>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</si>
  <si>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</si>
  <si>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</si>
  <si>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</si>
  <si>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</si>
  <si>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</si>
  <si>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</si>
  <si>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</si>
  <si>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</si>
  <si>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</si>
  <si>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</si>
  <si>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</si>
  <si>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</si>
  <si>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</si>
  <si>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</si>
  <si>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</si>
  <si>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</si>
  <si>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</si>
  <si>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</si>
  <si>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</si>
  <si>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当月结转金额（不含税）x 有效增值税率x（1+附加税率）+土增税；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</si>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</sst>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</numFmts>
  <fonts count="4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Calibri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Calibri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Calibri"/>
      <family val="2"/>
      <scheme val="minor"/>
    </font>
    <font>
      <sz val="10"/>
      <name val="Times"/>
      <family val="3"/>
      <charset val="134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Calibri"/>
      <family val="3"/>
      <charset val="134"/>
      <scheme val="minor"/>
    </font>
    <font>
      <b/>
      <sz val="9"/>
      <color theme="1"/>
      <name val="Calibri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00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</cellXfs>
  <cellStyles count="114">
    <cellStyle name="Comma" xfId="110" builtinId="3"/>
    <cellStyle name="Comma 2" xfId="113" xr:uid="{CC7AAEC9-1263-6F44-85E5-B81817AE73FC}"/>
    <cellStyle name="Comma 3" xfId="31" xr:uid="{00000000-0005-0000-0000-000001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 cent" xfId="111" builtinId="5"/>
    <cellStyle name="千位分隔 3" xfId="112" xr:uid="{85DA365F-6BDD-A643-B833-3CD7FD6F1EB8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13108110.275362514</c:v>
                </c:pt>
                <c:pt idx="5">
                  <c:v>13108110.275362514</c:v>
                </c:pt>
                <c:pt idx="6">
                  <c:v>13108110.275362514</c:v>
                </c:pt>
                <c:pt idx="7">
                  <c:v>13108110.275362514</c:v>
                </c:pt>
                <c:pt idx="8">
                  <c:v>13108110.275362514</c:v>
                </c:pt>
                <c:pt idx="9">
                  <c:v>13108110.275362514</c:v>
                </c:pt>
                <c:pt idx="10">
                  <c:v>13108110.275362514</c:v>
                </c:pt>
                <c:pt idx="11">
                  <c:v>13108110.275362514</c:v>
                </c:pt>
                <c:pt idx="12">
                  <c:v>13108110.275362514</c:v>
                </c:pt>
                <c:pt idx="13">
                  <c:v>13108110.275362514</c:v>
                </c:pt>
                <c:pt idx="14">
                  <c:v>13108254.464719743</c:v>
                </c:pt>
                <c:pt idx="15">
                  <c:v>33781819.611914903</c:v>
                </c:pt>
                <c:pt idx="16">
                  <c:v>33781819.611914903</c:v>
                </c:pt>
                <c:pt idx="17">
                  <c:v>33781819.611914903</c:v>
                </c:pt>
                <c:pt idx="18">
                  <c:v>33781819.611914903</c:v>
                </c:pt>
                <c:pt idx="19">
                  <c:v>33781819.611914903</c:v>
                </c:pt>
                <c:pt idx="20">
                  <c:v>33781819.611914903</c:v>
                </c:pt>
                <c:pt idx="21">
                  <c:v>33781819.611914903</c:v>
                </c:pt>
                <c:pt idx="22">
                  <c:v>33781819.611914903</c:v>
                </c:pt>
                <c:pt idx="23">
                  <c:v>33781819.611914903</c:v>
                </c:pt>
                <c:pt idx="24">
                  <c:v>33781819.611914903</c:v>
                </c:pt>
                <c:pt idx="25">
                  <c:v>33781819.611914903</c:v>
                </c:pt>
                <c:pt idx="26">
                  <c:v>33782468.223889284</c:v>
                </c:pt>
                <c:pt idx="27">
                  <c:v>38596382.106211647</c:v>
                </c:pt>
                <c:pt idx="28">
                  <c:v>38596382.106211647</c:v>
                </c:pt>
                <c:pt idx="29">
                  <c:v>38596382.106211647</c:v>
                </c:pt>
                <c:pt idx="30">
                  <c:v>38596382.106211647</c:v>
                </c:pt>
                <c:pt idx="31">
                  <c:v>38596382.106211647</c:v>
                </c:pt>
                <c:pt idx="32">
                  <c:v>38596382.106211647</c:v>
                </c:pt>
                <c:pt idx="33">
                  <c:v>38596382.106211647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346880274.88983417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33781819.611914895</c:v>
                </c:pt>
                <c:pt idx="26">
                  <c:v>33781819.611914895</c:v>
                </c:pt>
                <c:pt idx="27">
                  <c:v>33781819.611914895</c:v>
                </c:pt>
                <c:pt idx="28">
                  <c:v>33781819.611914895</c:v>
                </c:pt>
                <c:pt idx="29">
                  <c:v>33781819.611914895</c:v>
                </c:pt>
                <c:pt idx="30">
                  <c:v>33782468.223889276</c:v>
                </c:pt>
                <c:pt idx="31">
                  <c:v>38596382.10621164</c:v>
                </c:pt>
                <c:pt idx="32">
                  <c:v>38596382.10621164</c:v>
                </c:pt>
                <c:pt idx="33">
                  <c:v>38596382.10621164</c:v>
                </c:pt>
                <c:pt idx="34">
                  <c:v>38596382.10621164</c:v>
                </c:pt>
                <c:pt idx="35">
                  <c:v>38596382.10621164</c:v>
                </c:pt>
                <c:pt idx="36">
                  <c:v>38596382.10621164</c:v>
                </c:pt>
                <c:pt idx="37">
                  <c:v>38596382.10621164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29603579.998939082</c:v>
                </c:pt>
                <c:pt idx="1">
                  <c:v>29603579.998939082</c:v>
                </c:pt>
                <c:pt idx="2">
                  <c:v>29603579.998939082</c:v>
                </c:pt>
                <c:pt idx="3">
                  <c:v>29603579.998939082</c:v>
                </c:pt>
                <c:pt idx="4">
                  <c:v>29603579.998939082</c:v>
                </c:pt>
                <c:pt idx="5">
                  <c:v>29603579.998939082</c:v>
                </c:pt>
                <c:pt idx="6">
                  <c:v>29603579.998939082</c:v>
                </c:pt>
                <c:pt idx="7">
                  <c:v>29603579.998939082</c:v>
                </c:pt>
                <c:pt idx="8">
                  <c:v>29603579.998939082</c:v>
                </c:pt>
                <c:pt idx="9">
                  <c:v>29603579.998939082</c:v>
                </c:pt>
                <c:pt idx="10">
                  <c:v>29603579.998939082</c:v>
                </c:pt>
                <c:pt idx="11">
                  <c:v>29603579.998939082</c:v>
                </c:pt>
                <c:pt idx="12">
                  <c:v>29603579.998939082</c:v>
                </c:pt>
                <c:pt idx="13">
                  <c:v>29603579.998939082</c:v>
                </c:pt>
                <c:pt idx="14">
                  <c:v>29603579.998939082</c:v>
                </c:pt>
                <c:pt idx="15">
                  <c:v>29603579.998939082</c:v>
                </c:pt>
                <c:pt idx="16">
                  <c:v>29603579.998939082</c:v>
                </c:pt>
                <c:pt idx="17">
                  <c:v>29603579.998939082</c:v>
                </c:pt>
                <c:pt idx="18">
                  <c:v>29603579.998939082</c:v>
                </c:pt>
                <c:pt idx="19">
                  <c:v>29603579.998939082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851810.52168557595</c:v>
                </c:pt>
                <c:pt idx="5">
                  <c:v>851810.52168557595</c:v>
                </c:pt>
                <c:pt idx="6">
                  <c:v>851810.52168557595</c:v>
                </c:pt>
                <c:pt idx="7">
                  <c:v>851810.52168557595</c:v>
                </c:pt>
                <c:pt idx="8">
                  <c:v>851810.52168557595</c:v>
                </c:pt>
                <c:pt idx="9">
                  <c:v>851810.52168557595</c:v>
                </c:pt>
                <c:pt idx="10">
                  <c:v>851810.52168557595</c:v>
                </c:pt>
                <c:pt idx="11">
                  <c:v>851810.52168557595</c:v>
                </c:pt>
                <c:pt idx="12">
                  <c:v>851810.52168557595</c:v>
                </c:pt>
                <c:pt idx="13">
                  <c:v>851810.52168557595</c:v>
                </c:pt>
                <c:pt idx="14">
                  <c:v>851819.8916106848</c:v>
                </c:pt>
                <c:pt idx="15">
                  <c:v>2035397.8076221396</c:v>
                </c:pt>
                <c:pt idx="16">
                  <c:v>2035397.8076221396</c:v>
                </c:pt>
                <c:pt idx="17">
                  <c:v>2035397.8076221396</c:v>
                </c:pt>
                <c:pt idx="18">
                  <c:v>2035397.8076221396</c:v>
                </c:pt>
                <c:pt idx="19">
                  <c:v>2035397.8076221396</c:v>
                </c:pt>
                <c:pt idx="20">
                  <c:v>27085375.007622138</c:v>
                </c:pt>
                <c:pt idx="21">
                  <c:v>2035397.8076221396</c:v>
                </c:pt>
                <c:pt idx="22">
                  <c:v>2035397.8076221396</c:v>
                </c:pt>
                <c:pt idx="23">
                  <c:v>2035397.8076221396</c:v>
                </c:pt>
                <c:pt idx="24">
                  <c:v>2035397.8076221396</c:v>
                </c:pt>
                <c:pt idx="25">
                  <c:v>4410394.0076221395</c:v>
                </c:pt>
                <c:pt idx="26">
                  <c:v>4410433.087322576</c:v>
                </c:pt>
                <c:pt idx="27">
                  <c:v>4554263.6868302859</c:v>
                </c:pt>
                <c:pt idx="28">
                  <c:v>4554263.6868302859</c:v>
                </c:pt>
                <c:pt idx="29">
                  <c:v>4554263.6868302859</c:v>
                </c:pt>
                <c:pt idx="30">
                  <c:v>4554309.2868302893</c:v>
                </c:pt>
                <c:pt idx="31">
                  <c:v>4750693.4868302867</c:v>
                </c:pt>
                <c:pt idx="32">
                  <c:v>4750693.4868302867</c:v>
                </c:pt>
                <c:pt idx="33">
                  <c:v>4750693.4868302867</c:v>
                </c:pt>
                <c:pt idx="34">
                  <c:v>2571426</c:v>
                </c:pt>
                <c:pt idx="35">
                  <c:v>2571426</c:v>
                </c:pt>
                <c:pt idx="36">
                  <c:v>2571426</c:v>
                </c:pt>
                <c:pt idx="37">
                  <c:v>2571426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567222.57327272731</c:v>
                </c:pt>
                <c:pt idx="5">
                  <c:v>567222.57327272731</c:v>
                </c:pt>
                <c:pt idx="6">
                  <c:v>1701667.7198181814</c:v>
                </c:pt>
                <c:pt idx="7">
                  <c:v>1701667.7198181814</c:v>
                </c:pt>
                <c:pt idx="8">
                  <c:v>5105003.159454545</c:v>
                </c:pt>
                <c:pt idx="9">
                  <c:v>5105003.159454545</c:v>
                </c:pt>
                <c:pt idx="10">
                  <c:v>5105003.159454545</c:v>
                </c:pt>
                <c:pt idx="11">
                  <c:v>5105003.159454545</c:v>
                </c:pt>
                <c:pt idx="12">
                  <c:v>5105003.159454545</c:v>
                </c:pt>
                <c:pt idx="13">
                  <c:v>5105003.159454545</c:v>
                </c:pt>
                <c:pt idx="14">
                  <c:v>5105009.398909091</c:v>
                </c:pt>
                <c:pt idx="15">
                  <c:v>5909880.6635454539</c:v>
                </c:pt>
                <c:pt idx="16">
                  <c:v>6477115.7157272724</c:v>
                </c:pt>
                <c:pt idx="17">
                  <c:v>8086858.2450000001</c:v>
                </c:pt>
                <c:pt idx="18">
                  <c:v>8086895.6817272734</c:v>
                </c:pt>
                <c:pt idx="19">
                  <c:v>12916123.269545455</c:v>
                </c:pt>
                <c:pt idx="20">
                  <c:v>12916123.269545455</c:v>
                </c:pt>
                <c:pt idx="21">
                  <c:v>12916123.269545455</c:v>
                </c:pt>
                <c:pt idx="22">
                  <c:v>12916123.269545455</c:v>
                </c:pt>
                <c:pt idx="23">
                  <c:v>12916123.269545455</c:v>
                </c:pt>
                <c:pt idx="24">
                  <c:v>12916123.269545455</c:v>
                </c:pt>
                <c:pt idx="25">
                  <c:v>12916123.269545455</c:v>
                </c:pt>
                <c:pt idx="26">
                  <c:v>12916155.853363637</c:v>
                </c:pt>
                <c:pt idx="27">
                  <c:v>13834483.626272727</c:v>
                </c:pt>
                <c:pt idx="28">
                  <c:v>13834536.315000005</c:v>
                </c:pt>
                <c:pt idx="29">
                  <c:v>14061449.331545452</c:v>
                </c:pt>
                <c:pt idx="30">
                  <c:v>14061607.397727285</c:v>
                </c:pt>
                <c:pt idx="31">
                  <c:v>14742346.447363634</c:v>
                </c:pt>
                <c:pt idx="32">
                  <c:v>14742346.447363634</c:v>
                </c:pt>
                <c:pt idx="33">
                  <c:v>14742346.447363634</c:v>
                </c:pt>
                <c:pt idx="34">
                  <c:v>13256763.517363634</c:v>
                </c:pt>
                <c:pt idx="35">
                  <c:v>13256763.517363634</c:v>
                </c:pt>
                <c:pt idx="36">
                  <c:v>10285597.657363636</c:v>
                </c:pt>
                <c:pt idx="37">
                  <c:v>10285597.657363636</c:v>
                </c:pt>
                <c:pt idx="38">
                  <c:v>1372126.4217272745</c:v>
                </c:pt>
                <c:pt idx="39">
                  <c:v>1485582.9299999997</c:v>
                </c:pt>
                <c:pt idx="40">
                  <c:v>1485582.9299999997</c:v>
                </c:pt>
                <c:pt idx="41">
                  <c:v>1485582.9299999997</c:v>
                </c:pt>
                <c:pt idx="42">
                  <c:v>1485582.9299999997</c:v>
                </c:pt>
                <c:pt idx="43">
                  <c:v>1485582.9299999997</c:v>
                </c:pt>
                <c:pt idx="44">
                  <c:v>1485582.9299999997</c:v>
                </c:pt>
                <c:pt idx="45">
                  <c:v>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247985487.57519916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163420760.67638731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357330169.41313446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-29603579.998939082</c:v>
                </c:pt>
                <c:pt idx="1">
                  <c:v>-29603579.998939082</c:v>
                </c:pt>
                <c:pt idx="2">
                  <c:v>-29603579.998939082</c:v>
                </c:pt>
                <c:pt idx="3">
                  <c:v>-29603579.998939082</c:v>
                </c:pt>
                <c:pt idx="4">
                  <c:v>-31022613.093897384</c:v>
                </c:pt>
                <c:pt idx="5">
                  <c:v>-31022613.093897384</c:v>
                </c:pt>
                <c:pt idx="6">
                  <c:v>-32157058.240442839</c:v>
                </c:pt>
                <c:pt idx="7">
                  <c:v>-32157058.240442839</c:v>
                </c:pt>
                <c:pt idx="8">
                  <c:v>-35560393.680079199</c:v>
                </c:pt>
                <c:pt idx="9">
                  <c:v>-35560393.680079199</c:v>
                </c:pt>
                <c:pt idx="10">
                  <c:v>-35560393.680079199</c:v>
                </c:pt>
                <c:pt idx="11">
                  <c:v>-35560393.680079199</c:v>
                </c:pt>
                <c:pt idx="12">
                  <c:v>-35560393.680079199</c:v>
                </c:pt>
                <c:pt idx="13">
                  <c:v>-35560393.680079199</c:v>
                </c:pt>
                <c:pt idx="14">
                  <c:v>-35560409.289458856</c:v>
                </c:pt>
                <c:pt idx="15">
                  <c:v>-37548858.470106676</c:v>
                </c:pt>
                <c:pt idx="16">
                  <c:v>-38116093.522288494</c:v>
                </c:pt>
                <c:pt idx="17">
                  <c:v>-39725836.051561221</c:v>
                </c:pt>
                <c:pt idx="18">
                  <c:v>-39725873.488288492</c:v>
                </c:pt>
                <c:pt idx="19">
                  <c:v>-44555101.076106675</c:v>
                </c:pt>
                <c:pt idx="20">
                  <c:v>-40001498.277167588</c:v>
                </c:pt>
                <c:pt idx="21">
                  <c:v>-14951521.077167595</c:v>
                </c:pt>
                <c:pt idx="22">
                  <c:v>-14951521.077167595</c:v>
                </c:pt>
                <c:pt idx="23">
                  <c:v>-14951521.077167595</c:v>
                </c:pt>
                <c:pt idx="24">
                  <c:v>-14951521.077167595</c:v>
                </c:pt>
                <c:pt idx="25">
                  <c:v>-17326517.277167596</c:v>
                </c:pt>
                <c:pt idx="26">
                  <c:v>-17326588.940686211</c:v>
                </c:pt>
                <c:pt idx="27">
                  <c:v>-18388747.313103013</c:v>
                </c:pt>
                <c:pt idx="28">
                  <c:v>-18388800.001830291</c:v>
                </c:pt>
                <c:pt idx="29">
                  <c:v>-18615713.018375739</c:v>
                </c:pt>
                <c:pt idx="30">
                  <c:v>-18615916.684557572</c:v>
                </c:pt>
                <c:pt idx="31">
                  <c:v>-19493039.93419392</c:v>
                </c:pt>
                <c:pt idx="32">
                  <c:v>-19493039.93419392</c:v>
                </c:pt>
                <c:pt idx="33">
                  <c:v>-19493039.93419392</c:v>
                </c:pt>
                <c:pt idx="34">
                  <c:v>-15828189.517363634</c:v>
                </c:pt>
                <c:pt idx="35">
                  <c:v>-15828189.517363634</c:v>
                </c:pt>
                <c:pt idx="36">
                  <c:v>-12857023.657363636</c:v>
                </c:pt>
                <c:pt idx="37">
                  <c:v>-12857023.657363636</c:v>
                </c:pt>
                <c:pt idx="38">
                  <c:v>-1372126.4217272745</c:v>
                </c:pt>
                <c:pt idx="39">
                  <c:v>-1485582.9299999997</c:v>
                </c:pt>
                <c:pt idx="40">
                  <c:v>-1485582.9299999997</c:v>
                </c:pt>
                <c:pt idx="41">
                  <c:v>-1485582.9299999997</c:v>
                </c:pt>
                <c:pt idx="42">
                  <c:v>-1485582.9299999997</c:v>
                </c:pt>
                <c:pt idx="43">
                  <c:v>-1485582.9299999997</c:v>
                </c:pt>
                <c:pt idx="44">
                  <c:v>-1485582.9299999997</c:v>
                </c:pt>
                <c:pt idx="45">
                  <c:v>-1485582.9299999997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-247985487.57519916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-163420760.67638731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-357330169.41313446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-29603579.998939082</c:v>
                </c:pt>
                <c:pt idx="1">
                  <c:v>-59207159.997878164</c:v>
                </c:pt>
                <c:pt idx="2">
                  <c:v>-88810739.996817246</c:v>
                </c:pt>
                <c:pt idx="3">
                  <c:v>-118414319.99575633</c:v>
                </c:pt>
                <c:pt idx="4">
                  <c:v>-146164209.0896537</c:v>
                </c:pt>
                <c:pt idx="5">
                  <c:v>-173914098.18355107</c:v>
                </c:pt>
                <c:pt idx="6">
                  <c:v>-196252984.42399392</c:v>
                </c:pt>
                <c:pt idx="7">
                  <c:v>-218591870.66443676</c:v>
                </c:pt>
                <c:pt idx="8">
                  <c:v>-224697748.34451598</c:v>
                </c:pt>
                <c:pt idx="9">
                  <c:v>-230803626.0245952</c:v>
                </c:pt>
                <c:pt idx="10">
                  <c:v>-236909503.70467442</c:v>
                </c:pt>
                <c:pt idx="11">
                  <c:v>-243015381.38475364</c:v>
                </c:pt>
                <c:pt idx="12">
                  <c:v>-249121259.06483287</c:v>
                </c:pt>
                <c:pt idx="13">
                  <c:v>-255227136.74491209</c:v>
                </c:pt>
                <c:pt idx="14">
                  <c:v>-261332994.03437096</c:v>
                </c:pt>
                <c:pt idx="15">
                  <c:v>-264783406.50447762</c:v>
                </c:pt>
                <c:pt idx="16">
                  <c:v>-265528258.02676606</c:v>
                </c:pt>
                <c:pt idx="17">
                  <c:v>-258595064.0783273</c:v>
                </c:pt>
                <c:pt idx="18">
                  <c:v>-251661691.56661582</c:v>
                </c:pt>
                <c:pt idx="19">
                  <c:v>-221694182.64272249</c:v>
                </c:pt>
                <c:pt idx="20">
                  <c:v>-187173070.91989005</c:v>
                </c:pt>
                <c:pt idx="21">
                  <c:v>-127601981.99705768</c:v>
                </c:pt>
                <c:pt idx="22">
                  <c:v>-68030893.074225307</c:v>
                </c:pt>
                <c:pt idx="23">
                  <c:v>-8459804.1513929367</c:v>
                </c:pt>
                <c:pt idx="24">
                  <c:v>51111284.771439433</c:v>
                </c:pt>
                <c:pt idx="25">
                  <c:v>108307377.49427187</c:v>
                </c:pt>
                <c:pt idx="26">
                  <c:v>165503586.55358565</c:v>
                </c:pt>
                <c:pt idx="27">
                  <c:v>226936145.24048269</c:v>
                </c:pt>
                <c:pt idx="28">
                  <c:v>288368955.23865235</c:v>
                </c:pt>
                <c:pt idx="29">
                  <c:v>350884080.22027659</c:v>
                </c:pt>
                <c:pt idx="30">
                  <c:v>413399913.53571904</c:v>
                </c:pt>
                <c:pt idx="31">
                  <c:v>478966307.60152507</c:v>
                </c:pt>
                <c:pt idx="32">
                  <c:v>544532701.6673311</c:v>
                </c:pt>
                <c:pt idx="33">
                  <c:v>610099095.73313713</c:v>
                </c:pt>
                <c:pt idx="34">
                  <c:v>670758920.21577346</c:v>
                </c:pt>
                <c:pt idx="35">
                  <c:v>731418744.6984098</c:v>
                </c:pt>
                <c:pt idx="36">
                  <c:v>777906895.04104614</c:v>
                </c:pt>
                <c:pt idx="37">
                  <c:v>824395045.38368249</c:v>
                </c:pt>
                <c:pt idx="38">
                  <c:v>830939724.96195519</c:v>
                </c:pt>
                <c:pt idx="39">
                  <c:v>838025562.03195524</c:v>
                </c:pt>
                <c:pt idx="40">
                  <c:v>845111399.10195529</c:v>
                </c:pt>
                <c:pt idx="41">
                  <c:v>852197236.17195535</c:v>
                </c:pt>
                <c:pt idx="42">
                  <c:v>859283073.2419554</c:v>
                </c:pt>
                <c:pt idx="43">
                  <c:v>866368910.31195545</c:v>
                </c:pt>
                <c:pt idx="44">
                  <c:v>873454747.3819555</c:v>
                </c:pt>
                <c:pt idx="45">
                  <c:v>880540584.45195556</c:v>
                </c:pt>
                <c:pt idx="46">
                  <c:v>880540584.45195556</c:v>
                </c:pt>
                <c:pt idx="47">
                  <c:v>880540584.45195556</c:v>
                </c:pt>
                <c:pt idx="48">
                  <c:v>880540584.45195556</c:v>
                </c:pt>
                <c:pt idx="49">
                  <c:v>880540584.45195556</c:v>
                </c:pt>
                <c:pt idx="50">
                  <c:v>632555096.87675643</c:v>
                </c:pt>
                <c:pt idx="51">
                  <c:v>632555096.87675643</c:v>
                </c:pt>
                <c:pt idx="52">
                  <c:v>632555096.87675643</c:v>
                </c:pt>
                <c:pt idx="53">
                  <c:v>632555096.87675643</c:v>
                </c:pt>
                <c:pt idx="54">
                  <c:v>469134336.20036912</c:v>
                </c:pt>
                <c:pt idx="55">
                  <c:v>469134336.20036912</c:v>
                </c:pt>
                <c:pt idx="56">
                  <c:v>469134336.20036912</c:v>
                </c:pt>
                <c:pt idx="57">
                  <c:v>469134336.20036912</c:v>
                </c:pt>
                <c:pt idx="58">
                  <c:v>469134336.20036912</c:v>
                </c:pt>
                <c:pt idx="59">
                  <c:v>469134336.20036912</c:v>
                </c:pt>
                <c:pt idx="60">
                  <c:v>469134336.20036912</c:v>
                </c:pt>
                <c:pt idx="61">
                  <c:v>469134336.20036912</c:v>
                </c:pt>
                <c:pt idx="62">
                  <c:v>469134336.20036912</c:v>
                </c:pt>
                <c:pt idx="63">
                  <c:v>469134336.20036912</c:v>
                </c:pt>
                <c:pt idx="64">
                  <c:v>469134336.20036912</c:v>
                </c:pt>
                <c:pt idx="65">
                  <c:v>469134336.20036912</c:v>
                </c:pt>
                <c:pt idx="66">
                  <c:v>111804166.78723478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-58268.057499999995</c:v>
                </c:pt>
                <c:pt idx="1">
                  <c:v>-58268.057499999995</c:v>
                </c:pt>
                <c:pt idx="2">
                  <c:v>-58268.057499999995</c:v>
                </c:pt>
                <c:pt idx="3">
                  <c:v>-14567.014374999999</c:v>
                </c:pt>
                <c:pt idx="4">
                  <c:v>-653424.90563918196</c:v>
                </c:pt>
                <c:pt idx="5">
                  <c:v>-653424.90563918196</c:v>
                </c:pt>
                <c:pt idx="6">
                  <c:v>-653424.90563918196</c:v>
                </c:pt>
                <c:pt idx="7">
                  <c:v>-653424.90563918196</c:v>
                </c:pt>
                <c:pt idx="8">
                  <c:v>-653424.90563918196</c:v>
                </c:pt>
                <c:pt idx="9">
                  <c:v>-653424.90563918196</c:v>
                </c:pt>
                <c:pt idx="10">
                  <c:v>-653424.90563918196</c:v>
                </c:pt>
                <c:pt idx="11">
                  <c:v>-653424.90563918196</c:v>
                </c:pt>
                <c:pt idx="12">
                  <c:v>-653424.90563918196</c:v>
                </c:pt>
                <c:pt idx="13">
                  <c:v>-653424.90563918196</c:v>
                </c:pt>
                <c:pt idx="14">
                  <c:v>-653431.93308301363</c:v>
                </c:pt>
                <c:pt idx="15">
                  <c:v>-1541115.3700916048</c:v>
                </c:pt>
                <c:pt idx="16">
                  <c:v>-1541115.3700916048</c:v>
                </c:pt>
                <c:pt idx="17">
                  <c:v>-1541115.3700916048</c:v>
                </c:pt>
                <c:pt idx="18">
                  <c:v>-1541115.3700916048</c:v>
                </c:pt>
                <c:pt idx="19">
                  <c:v>-1541115.3700916048</c:v>
                </c:pt>
                <c:pt idx="20">
                  <c:v>323493151.37072444</c:v>
                </c:pt>
                <c:pt idx="21">
                  <c:v>-1541115.3700916048</c:v>
                </c:pt>
                <c:pt idx="22">
                  <c:v>-1541115.3700916048</c:v>
                </c:pt>
                <c:pt idx="23">
                  <c:v>-1541115.3700916048</c:v>
                </c:pt>
                <c:pt idx="24">
                  <c:v>-1541115.3700916048</c:v>
                </c:pt>
                <c:pt idx="25">
                  <c:v>29637217.342202336</c:v>
                </c:pt>
                <c:pt idx="26">
                  <c:v>29637188.032427005</c:v>
                </c:pt>
                <c:pt idx="27">
                  <c:v>29529315.082796223</c:v>
                </c:pt>
                <c:pt idx="28">
                  <c:v>29529315.082796223</c:v>
                </c:pt>
                <c:pt idx="29">
                  <c:v>29529315.082796223</c:v>
                </c:pt>
                <c:pt idx="30">
                  <c:v>29529913.707742147</c:v>
                </c:pt>
                <c:pt idx="31">
                  <c:v>32925562.61108591</c:v>
                </c:pt>
                <c:pt idx="32">
                  <c:v>32925562.61108591</c:v>
                </c:pt>
                <c:pt idx="33">
                  <c:v>32925562.61108591</c:v>
                </c:pt>
                <c:pt idx="34">
                  <c:v>34560013.226208627</c:v>
                </c:pt>
                <c:pt idx="35">
                  <c:v>34560013.226208627</c:v>
                </c:pt>
                <c:pt idx="36">
                  <c:v>34560013.226208627</c:v>
                </c:pt>
                <c:pt idx="37">
                  <c:v>34560013.226208627</c:v>
                </c:pt>
                <c:pt idx="38">
                  <c:v>-14567.014374999999</c:v>
                </c:pt>
                <c:pt idx="39">
                  <c:v>-14567.014374999999</c:v>
                </c:pt>
                <c:pt idx="40">
                  <c:v>-14567.014374999999</c:v>
                </c:pt>
                <c:pt idx="41">
                  <c:v>-14567.014374999999</c:v>
                </c:pt>
                <c:pt idx="42">
                  <c:v>-14567.014374999999</c:v>
                </c:pt>
                <c:pt idx="43">
                  <c:v>-14567.014374999999</c:v>
                </c:pt>
                <c:pt idx="44">
                  <c:v>-14567.014374999999</c:v>
                </c:pt>
                <c:pt idx="45">
                  <c:v>-120793116.89802319</c:v>
                </c:pt>
                <c:pt idx="46">
                  <c:v>-14567.014374999999</c:v>
                </c:pt>
                <c:pt idx="47">
                  <c:v>-14567.014374999999</c:v>
                </c:pt>
                <c:pt idx="48">
                  <c:v>-14567.014374999999</c:v>
                </c:pt>
                <c:pt idx="49">
                  <c:v>-14567.014374999999</c:v>
                </c:pt>
                <c:pt idx="50">
                  <c:v>-14567.014374999999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van/Library/Containers/com.microsoft.Excel/Data/Documents/E:\Users\liangwang\Dropbox\Bridge5Asia\Work%20Log\Review\WL\Users\liangwang\Dropbox\Bridge5Asia\B5A\AMSS\project%20managemnet\Software\test%20case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Test/Test%20Template/Accurancy%20Test/AMSS1-Mixuse/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ital Structure"/>
      <sheetName val="Sheet2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Assumptions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B7">
            <v>44166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.cash flows-Yearly"/>
      <sheetName val="Assumptions"/>
      <sheetName val="Cash flows-Monthly"/>
      <sheetName val="3.Rental Forecast"/>
      <sheetName val="4.Development Cost"/>
      <sheetName val="5.Operating Expense"/>
      <sheetName val="6.Capital Structure"/>
      <sheetName val="Repor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D414-2F1D-0144-8C8E-A81E85519833}">
  <dimension ref="A1:CK246"/>
  <sheetViews>
    <sheetView showGridLines="0" workbookViewId="0">
      <selection sqref="A1:XFD1048576"/>
    </sheetView>
  </sheetViews>
  <sheetFormatPr baseColWidth="10" defaultRowHeight="16"/>
  <cols>
    <col min="2" max="2" width="25.6640625" customWidth="1"/>
    <col min="3" max="3" width="16.8320312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640625" bestFit="1" customWidth="1"/>
    <col min="26" max="39" width="16.6640625" bestFit="1" customWidth="1"/>
    <col min="40" max="69" width="16.83203125" bestFit="1" customWidth="1"/>
    <col min="70" max="84" width="16.6640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422</v>
      </c>
      <c r="F2" s="175">
        <f ca="1">'现金流表-晤桥'!C54</f>
        <v>0.31009187771059743</v>
      </c>
      <c r="H2" s="89" t="s">
        <v>390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421</v>
      </c>
      <c r="F3" s="175">
        <f ca="1">'现金流表-晤桥'!C55</f>
        <v>0.29251673361756403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400</v>
      </c>
      <c r="F4" s="175">
        <f ca="1">'现金流表-晤桥'!C56</f>
        <v>0.32103002825179772</v>
      </c>
      <c r="H4" s="89" t="s">
        <v>54</v>
      </c>
      <c r="I4" s="102">
        <v>0</v>
      </c>
      <c r="K4" t="s">
        <v>227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401</v>
      </c>
      <c r="F5" s="7">
        <f ca="1">'利润表-1'!C29</f>
        <v>0.50375159006758063</v>
      </c>
      <c r="H5" s="89" t="s">
        <v>36</v>
      </c>
      <c r="I5" s="102">
        <v>0</v>
      </c>
      <c r="K5" t="s">
        <v>228</v>
      </c>
      <c r="L5" s="10">
        <v>200</v>
      </c>
      <c r="N5" s="5"/>
    </row>
    <row r="6" spans="1:22">
      <c r="C6" s="8"/>
      <c r="E6" t="s">
        <v>423</v>
      </c>
      <c r="F6" s="7">
        <f ca="1">'利润表-1'!C30</f>
        <v>0.12593789751689516</v>
      </c>
      <c r="H6" s="89" t="s">
        <v>391</v>
      </c>
      <c r="I6" s="102">
        <v>0</v>
      </c>
      <c r="K6" t="s">
        <v>229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413</v>
      </c>
      <c r="F7" s="3">
        <f ca="1">'利润表-1'!C22</f>
        <v>595687144.86187983</v>
      </c>
      <c r="G7" s="9">
        <v>0.05</v>
      </c>
      <c r="H7" s="89" t="s">
        <v>264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424</v>
      </c>
      <c r="F8" s="7">
        <f ca="1">'利润表-1'!C31</f>
        <v>0.34306600271605731</v>
      </c>
      <c r="G8" s="9">
        <v>0.05</v>
      </c>
      <c r="H8" s="89" t="s">
        <v>265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425</v>
      </c>
      <c r="F9" s="3">
        <f ca="1">'利润表-1'!C20</f>
        <v>794327217.22583902</v>
      </c>
      <c r="G9" s="9">
        <v>0.05</v>
      </c>
      <c r="H9" s="89" t="s">
        <v>266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291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100000</v>
      </c>
      <c r="E21" s="6">
        <f t="shared" si="10"/>
        <v>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31"/>
        <v>1818.18</v>
      </c>
      <c r="J38" s="183">
        <f t="shared" ca="1" si="31"/>
        <v>1818.18</v>
      </c>
      <c r="K38" s="183">
        <f t="shared" ca="1" si="31"/>
        <v>1818.18</v>
      </c>
      <c r="L38" s="183">
        <f t="shared" ca="1" si="31"/>
        <v>1818.18</v>
      </c>
      <c r="M38" s="183">
        <f t="shared" ca="1" si="31"/>
        <v>1818.18</v>
      </c>
      <c r="N38" s="183">
        <f t="shared" ca="1" si="31"/>
        <v>1818.18</v>
      </c>
      <c r="O38" s="183">
        <f t="shared" ca="1" si="31"/>
        <v>1818.18</v>
      </c>
      <c r="P38" s="183">
        <f t="shared" ca="1" si="31"/>
        <v>1818.18</v>
      </c>
      <c r="Q38" s="183">
        <f t="shared" ca="1" si="31"/>
        <v>1818.2000000000007</v>
      </c>
      <c r="R38" s="183">
        <f t="shared" ca="1" si="31"/>
        <v>4166.66</v>
      </c>
      <c r="S38" s="183">
        <f t="shared" ca="1" si="31"/>
        <v>4166.66</v>
      </c>
      <c r="T38" s="183">
        <f t="shared" ca="1" si="31"/>
        <v>4166.66</v>
      </c>
      <c r="U38" s="183">
        <f t="shared" ca="1" si="31"/>
        <v>4166.66</v>
      </c>
      <c r="V38" s="183">
        <f t="shared" ca="1" si="31"/>
        <v>4166.66</v>
      </c>
      <c r="W38" s="183">
        <f t="shared" ca="1" si="31"/>
        <v>4166.66</v>
      </c>
      <c r="X38" s="183">
        <f t="shared" ca="1" si="31"/>
        <v>4166.66</v>
      </c>
      <c r="Y38" s="183">
        <f t="shared" ca="1" si="31"/>
        <v>4166.66</v>
      </c>
      <c r="Z38" s="183">
        <f t="shared" ca="1" si="31"/>
        <v>4166.66</v>
      </c>
      <c r="AA38" s="183">
        <f t="shared" ca="1" si="31"/>
        <v>4166.66</v>
      </c>
      <c r="AB38" s="183">
        <f t="shared" ca="1" si="31"/>
        <v>4166.66</v>
      </c>
      <c r="AC38" s="183">
        <f t="shared" ca="1" si="31"/>
        <v>4166.7400000000052</v>
      </c>
      <c r="AD38" s="183">
        <f t="shared" ca="1" si="31"/>
        <v>4285.71</v>
      </c>
      <c r="AE38" s="183">
        <f t="shared" ca="1" si="31"/>
        <v>4285.71</v>
      </c>
      <c r="AF38" s="183">
        <f t="shared" ca="1" si="31"/>
        <v>4285.71</v>
      </c>
      <c r="AG38" s="183">
        <f t="shared" ca="1" si="31"/>
        <v>4285.71</v>
      </c>
      <c r="AH38" s="183">
        <f t="shared" ca="1" si="31"/>
        <v>4285.71</v>
      </c>
      <c r="AI38" s="183">
        <f t="shared" ca="1" si="31"/>
        <v>4285.71</v>
      </c>
      <c r="AJ38" s="183">
        <f t="shared" ca="1" si="31"/>
        <v>4285.71</v>
      </c>
      <c r="AK38" s="183">
        <f t="shared" ca="1" si="31"/>
        <v>0</v>
      </c>
      <c r="AL38" s="183">
        <f t="shared" ca="1" si="31"/>
        <v>0</v>
      </c>
      <c r="AM38" s="183">
        <f t="shared" ca="1" si="31"/>
        <v>0</v>
      </c>
      <c r="AN38" s="183">
        <f t="shared" ca="1" si="31"/>
        <v>0</v>
      </c>
      <c r="AO38" s="183">
        <f t="shared" ca="1" si="31"/>
        <v>0</v>
      </c>
      <c r="AP38" s="183">
        <f t="shared" ca="1" si="31"/>
        <v>0</v>
      </c>
      <c r="AQ38" s="183">
        <f t="shared" ca="1" si="31"/>
        <v>0</v>
      </c>
      <c r="AR38" s="183">
        <f t="shared" ca="1" si="31"/>
        <v>0</v>
      </c>
      <c r="AS38" s="183">
        <f t="shared" ca="1" si="31"/>
        <v>0</v>
      </c>
      <c r="AT38" s="183">
        <f t="shared" ca="1" si="31"/>
        <v>0</v>
      </c>
      <c r="AU38" s="183">
        <f t="shared" ca="1" si="31"/>
        <v>0</v>
      </c>
      <c r="AV38" s="183">
        <f t="shared" ca="1" si="31"/>
        <v>0</v>
      </c>
      <c r="AW38" s="183">
        <f t="shared" ca="1" si="31"/>
        <v>0</v>
      </c>
      <c r="AX38" s="183">
        <f t="shared" ca="1" si="31"/>
        <v>0</v>
      </c>
      <c r="AY38" s="183">
        <f t="shared" ca="1" si="31"/>
        <v>0</v>
      </c>
      <c r="AZ38" s="183">
        <f t="shared" ca="1" si="31"/>
        <v>0</v>
      </c>
      <c r="BA38" s="183">
        <f t="shared" ca="1" si="31"/>
        <v>0</v>
      </c>
      <c r="BB38" s="183">
        <f t="shared" ca="1" si="31"/>
        <v>0</v>
      </c>
      <c r="BC38" s="183">
        <f t="shared" ca="1" si="31"/>
        <v>0</v>
      </c>
      <c r="BD38" s="183">
        <f t="shared" ca="1" si="31"/>
        <v>0</v>
      </c>
      <c r="BE38" s="183">
        <f t="shared" ca="1" si="31"/>
        <v>0</v>
      </c>
      <c r="BF38" s="183">
        <f t="shared" ca="1" si="31"/>
        <v>0</v>
      </c>
      <c r="BG38" s="183">
        <f t="shared" ca="1" si="31"/>
        <v>0</v>
      </c>
      <c r="BH38" s="183">
        <f t="shared" ca="1" si="31"/>
        <v>0</v>
      </c>
      <c r="BI38" s="183">
        <f t="shared" ca="1" si="31"/>
        <v>0</v>
      </c>
      <c r="BJ38" s="183">
        <f t="shared" ca="1" si="31"/>
        <v>0</v>
      </c>
      <c r="BK38" s="183">
        <f t="shared" ca="1" si="31"/>
        <v>0</v>
      </c>
      <c r="BL38" s="183">
        <f t="shared" ca="1" si="31"/>
        <v>0</v>
      </c>
      <c r="BM38" s="183">
        <f t="shared" ca="1" si="31"/>
        <v>0</v>
      </c>
      <c r="BN38" s="183">
        <f t="shared" ca="1" si="31"/>
        <v>0</v>
      </c>
      <c r="BO38" s="183">
        <f t="shared" ca="1" si="31"/>
        <v>0</v>
      </c>
      <c r="BP38" s="183">
        <f t="shared" ca="1" si="31"/>
        <v>0</v>
      </c>
      <c r="BQ38" s="183">
        <f t="shared" ca="1" si="31"/>
        <v>0</v>
      </c>
      <c r="BR38" s="183">
        <f t="shared" ca="1" si="31"/>
        <v>0</v>
      </c>
      <c r="BS38" s="183">
        <f t="shared" ca="1" si="31"/>
        <v>0</v>
      </c>
      <c r="BT38" s="183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32"/>
        <v>0</v>
      </c>
      <c r="BV38" s="183">
        <f t="shared" ca="1" si="32"/>
        <v>0</v>
      </c>
      <c r="BW38" s="183">
        <f t="shared" ca="1" si="32"/>
        <v>0</v>
      </c>
      <c r="BX38" s="183">
        <f t="shared" ca="1" si="32"/>
        <v>0</v>
      </c>
      <c r="BY38" s="183">
        <f t="shared" ca="1" si="32"/>
        <v>0</v>
      </c>
      <c r="BZ38" s="183">
        <f t="shared" ca="1" si="32"/>
        <v>0</v>
      </c>
      <c r="CA38" s="183">
        <f t="shared" ca="1" si="32"/>
        <v>0</v>
      </c>
      <c r="CB38" s="183">
        <f t="shared" ca="1" si="32"/>
        <v>0</v>
      </c>
      <c r="CC38" s="183">
        <f t="shared" ca="1" si="32"/>
        <v>0</v>
      </c>
      <c r="CD38" s="183">
        <f t="shared" ca="1" si="32"/>
        <v>0</v>
      </c>
      <c r="CE38" s="183">
        <f t="shared" ca="1" si="32"/>
        <v>0</v>
      </c>
      <c r="CF38" s="183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183">
        <f t="shared" si="33"/>
        <v>18000</v>
      </c>
      <c r="H39" s="183">
        <f t="shared" si="33"/>
        <v>18000</v>
      </c>
      <c r="I39" s="183">
        <f t="shared" si="33"/>
        <v>18000</v>
      </c>
      <c r="J39" s="183">
        <f t="shared" si="33"/>
        <v>18000</v>
      </c>
      <c r="K39" s="183">
        <f t="shared" si="33"/>
        <v>18000</v>
      </c>
      <c r="L39" s="183">
        <f t="shared" si="33"/>
        <v>18000</v>
      </c>
      <c r="M39" s="183">
        <f t="shared" si="33"/>
        <v>18000</v>
      </c>
      <c r="N39" s="183">
        <f t="shared" si="33"/>
        <v>18000</v>
      </c>
      <c r="O39" s="183">
        <f t="shared" si="33"/>
        <v>18000</v>
      </c>
      <c r="P39" s="183">
        <f t="shared" si="33"/>
        <v>18000</v>
      </c>
      <c r="Q39" s="183">
        <f t="shared" si="33"/>
        <v>18000</v>
      </c>
      <c r="R39" s="183">
        <f t="shared" si="33"/>
        <v>19000</v>
      </c>
      <c r="S39" s="183">
        <f t="shared" si="33"/>
        <v>19000</v>
      </c>
      <c r="T39" s="183">
        <f t="shared" si="33"/>
        <v>19000</v>
      </c>
      <c r="U39" s="183">
        <f t="shared" si="33"/>
        <v>19000</v>
      </c>
      <c r="V39" s="183">
        <f>IF(V35&lt;$C$9,0,HLOOKUP(YEAR(V35),$19:$25,7,FALSE))</f>
        <v>19000</v>
      </c>
      <c r="W39" s="183">
        <f t="shared" si="33"/>
        <v>19000</v>
      </c>
      <c r="X39" s="183">
        <f t="shared" si="33"/>
        <v>19000</v>
      </c>
      <c r="Y39" s="183">
        <f t="shared" si="33"/>
        <v>19000</v>
      </c>
      <c r="Z39" s="183">
        <f t="shared" si="33"/>
        <v>19000</v>
      </c>
      <c r="AA39" s="183">
        <f t="shared" si="33"/>
        <v>19000</v>
      </c>
      <c r="AB39" s="183">
        <f t="shared" si="33"/>
        <v>19000</v>
      </c>
      <c r="AC39" s="183">
        <f t="shared" si="33"/>
        <v>19000</v>
      </c>
      <c r="AD39" s="183">
        <f t="shared" si="33"/>
        <v>20000</v>
      </c>
      <c r="AE39" s="183">
        <f t="shared" si="33"/>
        <v>20000</v>
      </c>
      <c r="AF39" s="183">
        <f t="shared" si="33"/>
        <v>20000</v>
      </c>
      <c r="AG39" s="183">
        <f t="shared" si="33"/>
        <v>20000</v>
      </c>
      <c r="AH39" s="183">
        <f t="shared" si="33"/>
        <v>20000</v>
      </c>
      <c r="AI39" s="183">
        <f t="shared" si="33"/>
        <v>20000</v>
      </c>
      <c r="AJ39" s="183">
        <f t="shared" si="33"/>
        <v>20000</v>
      </c>
      <c r="AK39" s="183">
        <f t="shared" si="33"/>
        <v>20000</v>
      </c>
      <c r="AL39" s="183">
        <f t="shared" si="33"/>
        <v>20000</v>
      </c>
      <c r="AM39" s="183">
        <f t="shared" si="33"/>
        <v>20000</v>
      </c>
      <c r="AN39" s="183">
        <f t="shared" si="33"/>
        <v>20000</v>
      </c>
      <c r="AO39" s="183">
        <f t="shared" si="33"/>
        <v>20000</v>
      </c>
      <c r="AP39" s="183">
        <f t="shared" si="33"/>
        <v>0</v>
      </c>
      <c r="AQ39" s="183">
        <f t="shared" si="33"/>
        <v>0</v>
      </c>
      <c r="AR39" s="183">
        <f t="shared" si="33"/>
        <v>0</v>
      </c>
      <c r="AS39" s="183">
        <f t="shared" si="33"/>
        <v>0</v>
      </c>
      <c r="AT39" s="183">
        <f t="shared" si="33"/>
        <v>0</v>
      </c>
      <c r="AU39" s="183">
        <f t="shared" si="33"/>
        <v>0</v>
      </c>
      <c r="AV39" s="183">
        <f t="shared" si="33"/>
        <v>0</v>
      </c>
      <c r="AW39" s="183">
        <f t="shared" si="33"/>
        <v>0</v>
      </c>
      <c r="AX39" s="183">
        <f t="shared" si="33"/>
        <v>0</v>
      </c>
      <c r="AY39" s="183">
        <f t="shared" si="33"/>
        <v>0</v>
      </c>
      <c r="AZ39" s="183">
        <f t="shared" si="33"/>
        <v>0</v>
      </c>
      <c r="BA39" s="183">
        <f t="shared" si="33"/>
        <v>0</v>
      </c>
      <c r="BB39" s="183">
        <f t="shared" si="33"/>
        <v>0</v>
      </c>
      <c r="BC39" s="183">
        <f t="shared" si="33"/>
        <v>0</v>
      </c>
      <c r="BD39" s="183">
        <f t="shared" si="33"/>
        <v>0</v>
      </c>
      <c r="BE39" s="183">
        <f t="shared" si="33"/>
        <v>0</v>
      </c>
      <c r="BF39" s="183">
        <f t="shared" si="33"/>
        <v>0</v>
      </c>
      <c r="BG39" s="183">
        <f t="shared" si="33"/>
        <v>0</v>
      </c>
      <c r="BH39" s="183">
        <f t="shared" si="33"/>
        <v>0</v>
      </c>
      <c r="BI39" s="183">
        <f t="shared" si="33"/>
        <v>0</v>
      </c>
      <c r="BJ39" s="183">
        <f t="shared" si="33"/>
        <v>0</v>
      </c>
      <c r="BK39" s="183">
        <f t="shared" si="33"/>
        <v>0</v>
      </c>
      <c r="BL39" s="183">
        <f t="shared" si="33"/>
        <v>0</v>
      </c>
      <c r="BM39" s="183">
        <f t="shared" si="33"/>
        <v>0</v>
      </c>
      <c r="BN39" s="183">
        <f t="shared" si="33"/>
        <v>0</v>
      </c>
      <c r="BO39" s="183">
        <f t="shared" si="33"/>
        <v>0</v>
      </c>
      <c r="BP39" s="183">
        <f t="shared" ref="BP39:CF39" si="34">IF(BP35&lt;$C$9,0,HLOOKUP(YEAR(BP35),$19:$25,7,FALSE))</f>
        <v>0</v>
      </c>
      <c r="BQ39" s="183">
        <f t="shared" si="34"/>
        <v>0</v>
      </c>
      <c r="BR39" s="183">
        <f t="shared" si="34"/>
        <v>0</v>
      </c>
      <c r="BS39" s="183">
        <f t="shared" si="34"/>
        <v>0</v>
      </c>
      <c r="BT39" s="183">
        <f t="shared" si="34"/>
        <v>0</v>
      </c>
      <c r="BU39" s="183">
        <f t="shared" si="34"/>
        <v>0</v>
      </c>
      <c r="BV39" s="183">
        <f t="shared" si="34"/>
        <v>0</v>
      </c>
      <c r="BW39" s="183">
        <f t="shared" si="34"/>
        <v>0</v>
      </c>
      <c r="BX39" s="183">
        <f t="shared" si="34"/>
        <v>0</v>
      </c>
      <c r="BY39" s="183">
        <f t="shared" si="34"/>
        <v>0</v>
      </c>
      <c r="BZ39" s="183">
        <f t="shared" si="34"/>
        <v>0</v>
      </c>
      <c r="CA39" s="183">
        <f t="shared" si="34"/>
        <v>0</v>
      </c>
      <c r="CB39" s="183">
        <f t="shared" si="34"/>
        <v>0</v>
      </c>
      <c r="CC39" s="183">
        <f t="shared" si="34"/>
        <v>0</v>
      </c>
      <c r="CD39" s="183">
        <f t="shared" si="34"/>
        <v>0</v>
      </c>
      <c r="CE39" s="183">
        <f t="shared" si="34"/>
        <v>0</v>
      </c>
      <c r="CF39" s="183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183">
        <f t="shared" ca="1" si="35"/>
        <v>32727240</v>
      </c>
      <c r="H40" s="183">
        <f t="shared" ca="1" si="35"/>
        <v>32727240</v>
      </c>
      <c r="I40" s="183">
        <f t="shared" ca="1" si="35"/>
        <v>32727240</v>
      </c>
      <c r="J40" s="183">
        <f t="shared" ca="1" si="35"/>
        <v>32727240</v>
      </c>
      <c r="K40" s="183">
        <f t="shared" ca="1" si="35"/>
        <v>32727240</v>
      </c>
      <c r="L40" s="183">
        <f t="shared" ca="1" si="35"/>
        <v>32727240</v>
      </c>
      <c r="M40" s="183">
        <f t="shared" ca="1" si="35"/>
        <v>32727240</v>
      </c>
      <c r="N40" s="183">
        <f t="shared" ca="1" si="35"/>
        <v>32727240</v>
      </c>
      <c r="O40" s="183">
        <f t="shared" ca="1" si="35"/>
        <v>32727240</v>
      </c>
      <c r="P40" s="183">
        <f t="shared" ca="1" si="35"/>
        <v>32727240</v>
      </c>
      <c r="Q40" s="183">
        <f t="shared" ca="1" si="35"/>
        <v>32727600.000000015</v>
      </c>
      <c r="R40" s="183">
        <f t="shared" ca="1" si="35"/>
        <v>79166540</v>
      </c>
      <c r="S40" s="183">
        <f t="shared" ca="1" si="35"/>
        <v>79166540</v>
      </c>
      <c r="T40" s="183">
        <f t="shared" ca="1" si="35"/>
        <v>79166540</v>
      </c>
      <c r="U40" s="183">
        <f t="shared" ca="1" si="35"/>
        <v>79166540</v>
      </c>
      <c r="V40" s="183">
        <f t="shared" ca="1" si="35"/>
        <v>79166540</v>
      </c>
      <c r="W40" s="183">
        <f t="shared" ca="1" si="35"/>
        <v>79166540</v>
      </c>
      <c r="X40" s="183">
        <f t="shared" ca="1" si="35"/>
        <v>79166540</v>
      </c>
      <c r="Y40" s="183">
        <f t="shared" ca="1" si="35"/>
        <v>79166540</v>
      </c>
      <c r="Z40" s="183">
        <f t="shared" ca="1" si="35"/>
        <v>79166540</v>
      </c>
      <c r="AA40" s="183">
        <f t="shared" ca="1" si="35"/>
        <v>79166540</v>
      </c>
      <c r="AB40" s="183">
        <f t="shared" ca="1" si="35"/>
        <v>79166540</v>
      </c>
      <c r="AC40" s="183">
        <f t="shared" ca="1" si="35"/>
        <v>79168060.000000104</v>
      </c>
      <c r="AD40" s="183">
        <f t="shared" ca="1" si="35"/>
        <v>85714200</v>
      </c>
      <c r="AE40" s="183">
        <f t="shared" ca="1" si="35"/>
        <v>85714200</v>
      </c>
      <c r="AF40" s="183">
        <f t="shared" ca="1" si="35"/>
        <v>85714200</v>
      </c>
      <c r="AG40" s="183">
        <f t="shared" ca="1" si="35"/>
        <v>85714200</v>
      </c>
      <c r="AH40" s="183">
        <f t="shared" ca="1" si="35"/>
        <v>85714200</v>
      </c>
      <c r="AI40" s="183">
        <f t="shared" ca="1" si="35"/>
        <v>85714200</v>
      </c>
      <c r="AJ40" s="183">
        <f t="shared" ca="1" si="35"/>
        <v>85714200</v>
      </c>
      <c r="AK40" s="183">
        <f t="shared" ca="1" si="35"/>
        <v>0</v>
      </c>
      <c r="AL40" s="183">
        <f t="shared" ca="1" si="35"/>
        <v>0</v>
      </c>
      <c r="AM40" s="183">
        <f t="shared" ca="1" si="35"/>
        <v>0</v>
      </c>
      <c r="AN40" s="183">
        <f t="shared" ca="1" si="35"/>
        <v>0</v>
      </c>
      <c r="AO40" s="183">
        <f t="shared" ca="1" si="35"/>
        <v>0</v>
      </c>
      <c r="AP40" s="183">
        <f t="shared" ca="1" si="35"/>
        <v>0</v>
      </c>
      <c r="AQ40" s="183">
        <f t="shared" ca="1" si="35"/>
        <v>0</v>
      </c>
      <c r="AR40" s="183">
        <f t="shared" ca="1" si="35"/>
        <v>0</v>
      </c>
      <c r="AS40" s="183">
        <f t="shared" ca="1" si="35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37">IFERROR(H40*$C$32,0)+IFERROR(OFFSET(H40,0,-$D$31)*$D$32,0)+IFERROR(OFFSET(H40,0,-$E$31)*$E$32,0)+IFERROR(OFFSET(H40,0,-$F$31)*$F$32,0)</f>
        <v>3272724</v>
      </c>
      <c r="I41" s="183">
        <f t="shared" ca="1" si="37"/>
        <v>9818172</v>
      </c>
      <c r="J41" s="183">
        <f t="shared" ca="1" si="37"/>
        <v>9818172</v>
      </c>
      <c r="K41" s="183">
        <f t="shared" ca="1" si="37"/>
        <v>29454516</v>
      </c>
      <c r="L41" s="183">
        <f t="shared" ca="1" si="37"/>
        <v>29454516</v>
      </c>
      <c r="M41" s="183">
        <f t="shared" ca="1" si="37"/>
        <v>29454516</v>
      </c>
      <c r="N41" s="183">
        <f t="shared" ca="1" si="37"/>
        <v>29454516</v>
      </c>
      <c r="O41" s="183">
        <f t="shared" ca="1" si="37"/>
        <v>29454516</v>
      </c>
      <c r="P41" s="183">
        <f t="shared" ca="1" si="37"/>
        <v>29454516</v>
      </c>
      <c r="Q41" s="183">
        <f t="shared" ca="1" si="37"/>
        <v>29454552</v>
      </c>
      <c r="R41" s="183">
        <f t="shared" ca="1" si="37"/>
        <v>34098446</v>
      </c>
      <c r="S41" s="183">
        <f t="shared" ca="1" si="37"/>
        <v>37371242</v>
      </c>
      <c r="T41" s="183">
        <f t="shared" ca="1" si="37"/>
        <v>46659030</v>
      </c>
      <c r="U41" s="183">
        <f t="shared" ca="1" si="37"/>
        <v>46659246.000000007</v>
      </c>
      <c r="V41" s="183">
        <f t="shared" ca="1" si="37"/>
        <v>74522610</v>
      </c>
      <c r="W41" s="183">
        <f t="shared" ca="1" si="37"/>
        <v>74522610</v>
      </c>
      <c r="X41" s="183">
        <f t="shared" ca="1" si="37"/>
        <v>74522610</v>
      </c>
      <c r="Y41" s="183">
        <f t="shared" ca="1" si="37"/>
        <v>74522610</v>
      </c>
      <c r="Z41" s="183">
        <f t="shared" ca="1" si="37"/>
        <v>74522610</v>
      </c>
      <c r="AA41" s="183">
        <f t="shared" ca="1" si="37"/>
        <v>74522610</v>
      </c>
      <c r="AB41" s="183">
        <f t="shared" ca="1" si="37"/>
        <v>74522610</v>
      </c>
      <c r="AC41" s="183">
        <f t="shared" ca="1" si="37"/>
        <v>74522798.000000015</v>
      </c>
      <c r="AD41" s="183">
        <f t="shared" ca="1" si="37"/>
        <v>79821306</v>
      </c>
      <c r="AE41" s="183">
        <f t="shared" ca="1" si="37"/>
        <v>79821610.00000003</v>
      </c>
      <c r="AF41" s="183">
        <f t="shared" ca="1" si="37"/>
        <v>81130838</v>
      </c>
      <c r="AG41" s="183">
        <f t="shared" ca="1" si="37"/>
        <v>81131750.00000006</v>
      </c>
      <c r="AH41" s="183">
        <f t="shared" ca="1" si="37"/>
        <v>85059434</v>
      </c>
      <c r="AI41" s="183">
        <f t="shared" ca="1" si="37"/>
        <v>85059434</v>
      </c>
      <c r="AJ41" s="183">
        <f t="shared" ca="1" si="37"/>
        <v>85059434</v>
      </c>
      <c r="AK41" s="183">
        <f t="shared" ca="1" si="37"/>
        <v>76488014</v>
      </c>
      <c r="AL41" s="183">
        <f t="shared" ca="1" si="37"/>
        <v>76488014</v>
      </c>
      <c r="AM41" s="183">
        <f t="shared" ca="1" si="37"/>
        <v>59345174</v>
      </c>
      <c r="AN41" s="183">
        <f t="shared" ca="1" si="37"/>
        <v>59345174</v>
      </c>
      <c r="AO41" s="183">
        <f t="shared" ca="1" si="37"/>
        <v>7916806.0000000112</v>
      </c>
      <c r="AP41" s="183">
        <f t="shared" ca="1" si="37"/>
        <v>8571420</v>
      </c>
      <c r="AQ41" s="183">
        <f t="shared" ca="1" si="37"/>
        <v>8571420</v>
      </c>
      <c r="AR41" s="183">
        <f t="shared" ca="1" si="37"/>
        <v>8571420</v>
      </c>
      <c r="AS41" s="183">
        <f t="shared" ca="1" si="37"/>
        <v>8571420</v>
      </c>
      <c r="AT41" s="183">
        <f t="shared" ca="1" si="37"/>
        <v>8571420</v>
      </c>
      <c r="AU41" s="183">
        <f t="shared" ca="1" si="37"/>
        <v>8571420</v>
      </c>
      <c r="AV41" s="183">
        <f t="shared" ca="1" si="37"/>
        <v>8571420</v>
      </c>
      <c r="AW41" s="183">
        <f t="shared" ca="1" si="37"/>
        <v>0</v>
      </c>
      <c r="AX41" s="183">
        <f t="shared" ca="1" si="37"/>
        <v>0</v>
      </c>
      <c r="AY41" s="183">
        <f t="shared" ca="1" si="37"/>
        <v>0</v>
      </c>
      <c r="AZ41" s="183">
        <f t="shared" ca="1" si="37"/>
        <v>0</v>
      </c>
      <c r="BA41" s="183">
        <f t="shared" ca="1" si="37"/>
        <v>0</v>
      </c>
      <c r="BB41" s="183">
        <f t="shared" ca="1" si="37"/>
        <v>0</v>
      </c>
      <c r="BC41" s="183">
        <f t="shared" ca="1" si="37"/>
        <v>0</v>
      </c>
      <c r="BD41" s="183">
        <f t="shared" ca="1" si="37"/>
        <v>0</v>
      </c>
      <c r="BE41" s="183">
        <f t="shared" ca="1" si="37"/>
        <v>0</v>
      </c>
      <c r="BF41" s="183">
        <f t="shared" ca="1" si="37"/>
        <v>0</v>
      </c>
      <c r="BG41" s="183">
        <f t="shared" ca="1" si="37"/>
        <v>0</v>
      </c>
      <c r="BH41" s="183">
        <f t="shared" ca="1" si="37"/>
        <v>0</v>
      </c>
      <c r="BI41" s="183">
        <f t="shared" ca="1" si="37"/>
        <v>0</v>
      </c>
      <c r="BJ41" s="183">
        <f t="shared" ca="1" si="37"/>
        <v>0</v>
      </c>
      <c r="BK41" s="183">
        <f t="shared" ca="1" si="37"/>
        <v>0</v>
      </c>
      <c r="BL41" s="183">
        <f t="shared" ca="1" si="37"/>
        <v>0</v>
      </c>
      <c r="BM41" s="183">
        <f t="shared" ca="1" si="37"/>
        <v>0</v>
      </c>
      <c r="BN41" s="183">
        <f t="shared" ca="1" si="37"/>
        <v>0</v>
      </c>
      <c r="BO41" s="183">
        <f t="shared" ca="1" si="37"/>
        <v>0</v>
      </c>
      <c r="BP41" s="183">
        <f t="shared" ca="1" si="37"/>
        <v>0</v>
      </c>
      <c r="BQ41" s="183">
        <f t="shared" ca="1" si="37"/>
        <v>0</v>
      </c>
      <c r="BR41" s="183">
        <f t="shared" ca="1" si="37"/>
        <v>0</v>
      </c>
      <c r="BS41" s="183">
        <f t="shared" ca="1" si="37"/>
        <v>0</v>
      </c>
      <c r="BT41" s="183">
        <f t="shared" ref="BT41:CF41" ca="1" si="38">IFERROR(BT40*$C$32,0)+IFERROR(OFFSET(BT40,0,-$D$31)*$D$32,0)+IFERROR(OFFSET(BT40,0,-$E$31)*$E$32,0)+IFERROR(OFFSET(BT40,0,-$F$31)*$F$32,0)</f>
        <v>0</v>
      </c>
      <c r="BU41" s="183">
        <f t="shared" ca="1" si="38"/>
        <v>0</v>
      </c>
      <c r="BV41" s="183">
        <f t="shared" ca="1" si="38"/>
        <v>0</v>
      </c>
      <c r="BW41" s="183">
        <f t="shared" ca="1" si="38"/>
        <v>0</v>
      </c>
      <c r="BX41" s="183">
        <f t="shared" ca="1" si="38"/>
        <v>0</v>
      </c>
      <c r="BY41" s="183">
        <f t="shared" ca="1" si="38"/>
        <v>0</v>
      </c>
      <c r="BZ41" s="183">
        <f t="shared" ca="1" si="38"/>
        <v>0</v>
      </c>
      <c r="CA41" s="183">
        <f t="shared" ca="1" si="38"/>
        <v>0</v>
      </c>
      <c r="CB41" s="183">
        <f t="shared" ca="1" si="38"/>
        <v>0</v>
      </c>
      <c r="CC41" s="183">
        <f t="shared" ca="1" si="38"/>
        <v>0</v>
      </c>
      <c r="CD41" s="183">
        <f t="shared" ca="1" si="38"/>
        <v>0</v>
      </c>
      <c r="CE41" s="183">
        <f t="shared" ca="1" si="38"/>
        <v>0</v>
      </c>
      <c r="CF41" s="183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 ca="1">IF(C46&gt;=$C$52,$C$52,0)</f>
        <v>0</v>
      </c>
      <c r="D47" s="1">
        <f t="shared" ref="D47:BO47" ca="1" si="43">IF(D46&gt;=$C$52,$C$52,0)</f>
        <v>0</v>
      </c>
      <c r="E47" s="1">
        <f t="shared" ca="1" si="43"/>
        <v>0</v>
      </c>
      <c r="F47" s="1">
        <f t="shared" ca="1" si="43"/>
        <v>0</v>
      </c>
      <c r="G47" s="1">
        <f t="shared" ca="1" si="43"/>
        <v>0</v>
      </c>
      <c r="H47" s="1">
        <f t="shared" ca="1" si="43"/>
        <v>0</v>
      </c>
      <c r="I47" s="1">
        <f t="shared" ca="1" si="43"/>
        <v>0</v>
      </c>
      <c r="J47" s="1">
        <f t="shared" ca="1" si="43"/>
        <v>0</v>
      </c>
      <c r="K47" s="1">
        <f t="shared" ca="1" si="43"/>
        <v>0</v>
      </c>
      <c r="L47" s="1">
        <f t="shared" ca="1" si="43"/>
        <v>0</v>
      </c>
      <c r="M47" s="1">
        <f t="shared" ca="1" si="43"/>
        <v>0.5</v>
      </c>
      <c r="N47" s="1">
        <f t="shared" ca="1" si="43"/>
        <v>0.5</v>
      </c>
      <c r="O47" s="1">
        <f t="shared" ca="1" si="43"/>
        <v>0.5</v>
      </c>
      <c r="P47" s="1">
        <f t="shared" ca="1" si="43"/>
        <v>0.5</v>
      </c>
      <c r="Q47" s="1">
        <f t="shared" ca="1" si="43"/>
        <v>0.5</v>
      </c>
      <c r="R47" s="1">
        <f t="shared" ca="1" si="43"/>
        <v>0.5</v>
      </c>
      <c r="S47" s="1">
        <f t="shared" ca="1" si="43"/>
        <v>0.5</v>
      </c>
      <c r="T47" s="1">
        <f t="shared" ca="1" si="43"/>
        <v>0.5</v>
      </c>
      <c r="U47" s="1">
        <f t="shared" ca="1" si="43"/>
        <v>0.5</v>
      </c>
      <c r="V47" s="1">
        <f t="shared" ca="1" si="43"/>
        <v>0.5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ca="1" si="43"/>
        <v>0.5</v>
      </c>
      <c r="AG47" s="1">
        <f t="shared" ca="1" si="43"/>
        <v>0.5</v>
      </c>
      <c r="AH47" s="1">
        <f t="shared" ca="1" si="43"/>
        <v>0.5</v>
      </c>
      <c r="AI47" s="1">
        <f t="shared" ca="1" si="43"/>
        <v>0.5</v>
      </c>
      <c r="AJ47" s="1">
        <f t="shared" ca="1" si="43"/>
        <v>0.5</v>
      </c>
      <c r="AK47" s="1">
        <f t="shared" ca="1" si="43"/>
        <v>0.5</v>
      </c>
      <c r="AL47" s="1">
        <f t="shared" ca="1" si="43"/>
        <v>0.5</v>
      </c>
      <c r="AM47" s="1">
        <f t="shared" ca="1" si="43"/>
        <v>0.5</v>
      </c>
      <c r="AN47" s="1">
        <f t="shared" ca="1" si="43"/>
        <v>0.5</v>
      </c>
      <c r="AO47" s="1">
        <f t="shared" ca="1" si="43"/>
        <v>0.5</v>
      </c>
      <c r="AP47" s="1">
        <f t="shared" ca="1" si="43"/>
        <v>0.5</v>
      </c>
      <c r="AQ47" s="1">
        <f t="shared" ca="1" si="43"/>
        <v>0.5</v>
      </c>
      <c r="AR47" s="1">
        <f t="shared" ca="1" si="43"/>
        <v>0.5</v>
      </c>
      <c r="AS47" s="1">
        <f t="shared" ca="1" si="43"/>
        <v>0.5</v>
      </c>
      <c r="AT47" s="1">
        <f t="shared" ca="1" si="43"/>
        <v>0.5</v>
      </c>
      <c r="AU47" s="1">
        <f t="shared" ca="1" si="43"/>
        <v>0.5</v>
      </c>
      <c r="AV47" s="1">
        <f t="shared" ca="1" si="43"/>
        <v>0.5</v>
      </c>
      <c r="AW47" s="1">
        <f t="shared" ca="1" si="43"/>
        <v>0.5</v>
      </c>
      <c r="AX47" s="1">
        <f t="shared" ca="1" si="43"/>
        <v>0.5</v>
      </c>
      <c r="AY47" s="1">
        <f t="shared" ca="1" si="43"/>
        <v>0.5</v>
      </c>
      <c r="AZ47" s="1">
        <f t="shared" ca="1" si="43"/>
        <v>0.5</v>
      </c>
      <c r="BA47" s="1">
        <f t="shared" ca="1" si="43"/>
        <v>0.5</v>
      </c>
      <c r="BB47" s="1">
        <f t="shared" ca="1" si="43"/>
        <v>0.5</v>
      </c>
      <c r="BC47" s="1">
        <f t="shared" ca="1" si="43"/>
        <v>0.5</v>
      </c>
      <c r="BD47" s="1">
        <f t="shared" ca="1" si="43"/>
        <v>0.5</v>
      </c>
      <c r="BE47" s="1">
        <f t="shared" ca="1" si="43"/>
        <v>0.5</v>
      </c>
      <c r="BF47" s="1">
        <f t="shared" ca="1" si="43"/>
        <v>0.5</v>
      </c>
      <c r="BG47" s="1">
        <f t="shared" ca="1" si="43"/>
        <v>0.5</v>
      </c>
      <c r="BH47" s="1">
        <f t="shared" ca="1" si="43"/>
        <v>0.5</v>
      </c>
      <c r="BI47" s="1">
        <f t="shared" ca="1" si="43"/>
        <v>0.5</v>
      </c>
      <c r="BJ47" s="1">
        <f t="shared" ca="1" si="43"/>
        <v>0.5</v>
      </c>
      <c r="BK47" s="1">
        <f t="shared" ca="1" si="43"/>
        <v>0.5</v>
      </c>
      <c r="BL47" s="1">
        <f t="shared" ca="1" si="43"/>
        <v>0.5</v>
      </c>
      <c r="BM47" s="1">
        <f t="shared" ca="1" si="43"/>
        <v>0.5</v>
      </c>
      <c r="BN47" s="1">
        <f t="shared" ca="1" si="43"/>
        <v>0.5</v>
      </c>
      <c r="BO47" s="1">
        <f t="shared" ca="1" si="43"/>
        <v>0.5</v>
      </c>
      <c r="BP47" s="1">
        <f t="shared" ref="BP47:CF47" ca="1" si="44">IF(BP46&gt;=$C$52,$C$52,0)</f>
        <v>0.5</v>
      </c>
      <c r="BQ47" s="1">
        <f t="shared" ca="1" si="44"/>
        <v>0.5</v>
      </c>
      <c r="BR47" s="1">
        <f t="shared" ca="1" si="44"/>
        <v>0.5</v>
      </c>
      <c r="BS47" s="1">
        <f t="shared" ca="1" si="44"/>
        <v>0.5</v>
      </c>
      <c r="BT47" s="1">
        <f t="shared" ca="1" si="44"/>
        <v>0.5</v>
      </c>
      <c r="BU47" s="1">
        <f t="shared" ca="1" si="44"/>
        <v>0.5</v>
      </c>
      <c r="BV47" s="1">
        <f t="shared" ca="1" si="44"/>
        <v>0.5</v>
      </c>
      <c r="BW47" s="1">
        <f t="shared" ca="1" si="44"/>
        <v>0.5</v>
      </c>
      <c r="BX47" s="1">
        <f t="shared" ca="1" si="44"/>
        <v>0.5</v>
      </c>
      <c r="BY47" s="1">
        <f t="shared" ca="1" si="44"/>
        <v>0.5</v>
      </c>
      <c r="BZ47" s="1">
        <f t="shared" ca="1" si="44"/>
        <v>0.5</v>
      </c>
      <c r="CA47" s="1">
        <f t="shared" ca="1" si="44"/>
        <v>0.5</v>
      </c>
      <c r="CB47" s="1">
        <f t="shared" ca="1" si="44"/>
        <v>0.5</v>
      </c>
      <c r="CC47" s="1">
        <f t="shared" ca="1" si="44"/>
        <v>0.5</v>
      </c>
      <c r="CD47" s="1">
        <f t="shared" ca="1" si="44"/>
        <v>0.5</v>
      </c>
      <c r="CE47" s="1">
        <f t="shared" ca="1" si="44"/>
        <v>0.5</v>
      </c>
      <c r="CF47" s="1">
        <f t="shared" ca="1" si="44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45">EDATE(D48,1)</f>
        <v>42339</v>
      </c>
      <c r="F48" s="12">
        <f t="shared" ref="F48" si="46">EDATE(E48,1)</f>
        <v>42370</v>
      </c>
      <c r="G48" s="12">
        <f t="shared" ref="G48" si="47">EDATE(F48,1)</f>
        <v>42401</v>
      </c>
      <c r="H48" s="12">
        <f t="shared" ref="H48" si="48">EDATE(G48,1)</f>
        <v>42430</v>
      </c>
      <c r="I48" s="12">
        <f t="shared" ref="I48" si="49">EDATE(H48,1)</f>
        <v>42461</v>
      </c>
      <c r="J48" s="12">
        <f t="shared" ref="J48" si="50">EDATE(I48,1)</f>
        <v>42491</v>
      </c>
      <c r="K48" s="12">
        <f t="shared" ref="K48" si="51">EDATE(J48,1)</f>
        <v>42522</v>
      </c>
      <c r="L48" s="12">
        <f t="shared" ref="L48" si="52">EDATE(K48,1)</f>
        <v>42552</v>
      </c>
      <c r="M48" s="12">
        <f t="shared" ref="M48" si="53">EDATE(L48,1)</f>
        <v>42583</v>
      </c>
      <c r="N48" s="12">
        <f t="shared" ref="N48" si="54">EDATE(M48,1)</f>
        <v>42614</v>
      </c>
      <c r="O48" s="12">
        <f t="shared" ref="O48" si="55">EDATE(N48,1)</f>
        <v>42644</v>
      </c>
      <c r="P48" s="12">
        <f t="shared" ref="P48" si="56">EDATE(O48,1)</f>
        <v>42675</v>
      </c>
      <c r="Q48" s="12">
        <f t="shared" ref="Q48" si="57">EDATE(P48,1)</f>
        <v>42705</v>
      </c>
      <c r="R48" s="12">
        <f t="shared" ref="R48" si="58">EDATE(Q48,1)</f>
        <v>42736</v>
      </c>
      <c r="S48" s="12">
        <f t="shared" ref="S48" si="59">EDATE(R48,1)</f>
        <v>42767</v>
      </c>
      <c r="T48" s="12">
        <f t="shared" ref="T48" si="60">EDATE(S48,1)</f>
        <v>42795</v>
      </c>
      <c r="U48" s="12">
        <f t="shared" ref="U48" si="61">EDATE(T48,1)</f>
        <v>42826</v>
      </c>
      <c r="V48" s="12">
        <f t="shared" ref="V48" si="62">EDATE(U48,1)</f>
        <v>42856</v>
      </c>
      <c r="W48" s="12">
        <f t="shared" ref="W48" si="63">EDATE(V48,1)</f>
        <v>42887</v>
      </c>
      <c r="X48" s="12">
        <f t="shared" ref="X48" si="64">EDATE(W48,1)</f>
        <v>42917</v>
      </c>
      <c r="Y48" s="12">
        <f t="shared" ref="Y48" si="65">EDATE(X48,1)</f>
        <v>42948</v>
      </c>
      <c r="Z48" s="12">
        <f t="shared" ref="Z48" si="66">EDATE(Y48,1)</f>
        <v>42979</v>
      </c>
      <c r="AA48" s="12">
        <f t="shared" ref="AA48" si="67">EDATE(Z48,1)</f>
        <v>43009</v>
      </c>
      <c r="AB48" s="12">
        <f t="shared" ref="AB48" si="68">EDATE(AA48,1)</f>
        <v>43040</v>
      </c>
      <c r="AC48" s="12">
        <f t="shared" ref="AC48" si="69">EDATE(AB48,1)</f>
        <v>43070</v>
      </c>
      <c r="AD48" s="12">
        <f t="shared" ref="AD48" si="70">EDATE(AC48,1)</f>
        <v>43101</v>
      </c>
      <c r="AE48" s="12">
        <f t="shared" ref="AE48" si="71">EDATE(AD48,1)</f>
        <v>43132</v>
      </c>
      <c r="AF48" s="12">
        <f t="shared" ref="AF48" si="72">EDATE(AE48,1)</f>
        <v>43160</v>
      </c>
      <c r="AG48" s="12">
        <f t="shared" ref="AG48" si="73">EDATE(AF48,1)</f>
        <v>43191</v>
      </c>
      <c r="AH48" s="12">
        <f t="shared" ref="AH48" si="74">EDATE(AG48,1)</f>
        <v>43221</v>
      </c>
      <c r="AI48" s="12">
        <f t="shared" ref="AI48" si="75">EDATE(AH48,1)</f>
        <v>43252</v>
      </c>
      <c r="AJ48" s="12">
        <f t="shared" ref="AJ48" si="76">EDATE(AI48,1)</f>
        <v>43282</v>
      </c>
      <c r="AK48" s="12">
        <f t="shared" ref="AK48" si="77">EDATE(AJ48,1)</f>
        <v>43313</v>
      </c>
      <c r="AL48" s="12">
        <f t="shared" ref="AL48" si="78">EDATE(AK48,1)</f>
        <v>43344</v>
      </c>
      <c r="AM48" s="12">
        <f t="shared" ref="AM48" si="79">EDATE(AL48,1)</f>
        <v>43374</v>
      </c>
      <c r="AN48" s="12">
        <f t="shared" ref="AN48" si="80">EDATE(AM48,1)</f>
        <v>43405</v>
      </c>
      <c r="AO48" s="12">
        <f t="shared" ref="AO48" si="81">EDATE(AN48,1)</f>
        <v>43435</v>
      </c>
      <c r="AP48" s="12">
        <f t="shared" ref="AP48" si="82">EDATE(AO48,1)</f>
        <v>43466</v>
      </c>
      <c r="AQ48" s="12">
        <f t="shared" ref="AQ48" si="83">EDATE(AP48,1)</f>
        <v>43497</v>
      </c>
      <c r="AR48" s="12">
        <f t="shared" ref="AR48" si="84">EDATE(AQ48,1)</f>
        <v>43525</v>
      </c>
      <c r="AS48" s="12">
        <f t="shared" ref="AS48" si="85">EDATE(AR48,1)</f>
        <v>43556</v>
      </c>
      <c r="AT48" s="12">
        <f t="shared" ref="AT48" si="86">EDATE(AS48,1)</f>
        <v>43586</v>
      </c>
      <c r="AU48" s="12">
        <f t="shared" ref="AU48" si="87">EDATE(AT48,1)</f>
        <v>43617</v>
      </c>
      <c r="AV48" s="12">
        <f t="shared" ref="AV48" si="88">EDATE(AU48,1)</f>
        <v>43647</v>
      </c>
      <c r="AW48" s="12">
        <f t="shared" ref="AW48" si="89">EDATE(AV48,1)</f>
        <v>43678</v>
      </c>
      <c r="AX48" s="12">
        <f t="shared" ref="AX48" si="90">EDATE(AW48,1)</f>
        <v>43709</v>
      </c>
      <c r="AY48" s="12">
        <f t="shared" ref="AY48" si="91">EDATE(AX48,1)</f>
        <v>43739</v>
      </c>
      <c r="AZ48" s="12">
        <f t="shared" ref="AZ48" si="92">EDATE(AY48,1)</f>
        <v>43770</v>
      </c>
      <c r="BA48" s="12">
        <f t="shared" ref="BA48" si="93">EDATE(AZ48,1)</f>
        <v>43800</v>
      </c>
      <c r="BB48" s="12">
        <f t="shared" ref="BB48" si="94">EDATE(BA48,1)</f>
        <v>43831</v>
      </c>
      <c r="BC48" s="12">
        <f t="shared" ref="BC48" si="95">EDATE(BB48,1)</f>
        <v>43862</v>
      </c>
      <c r="BD48" s="12">
        <f t="shared" ref="BD48" si="96">EDATE(BC48,1)</f>
        <v>43891</v>
      </c>
      <c r="BE48" s="12">
        <f t="shared" ref="BE48" si="97">EDATE(BD48,1)</f>
        <v>43922</v>
      </c>
      <c r="BF48" s="12">
        <f t="shared" ref="BF48" si="98">EDATE(BE48,1)</f>
        <v>43952</v>
      </c>
      <c r="BG48" s="12">
        <f>EDATE(BF48,1)</f>
        <v>43983</v>
      </c>
      <c r="BH48" s="12">
        <f t="shared" ref="BH48" si="99">EDATE(BG48,1)</f>
        <v>44013</v>
      </c>
      <c r="BI48" s="12">
        <f t="shared" ref="BI48" si="100">EDATE(BH48,1)</f>
        <v>44044</v>
      </c>
      <c r="BJ48" s="12">
        <f t="shared" ref="BJ48" si="101">EDATE(BI48,1)</f>
        <v>44075</v>
      </c>
      <c r="BK48" s="12">
        <f t="shared" ref="BK48" si="102">EDATE(BJ48,1)</f>
        <v>44105</v>
      </c>
      <c r="BL48" s="12">
        <f t="shared" ref="BL48" si="103">EDATE(BK48,1)</f>
        <v>44136</v>
      </c>
      <c r="BM48" s="12">
        <f t="shared" ref="BM48" si="104">EDATE(BL48,1)</f>
        <v>44166</v>
      </c>
      <c r="BN48" s="12">
        <f t="shared" ref="BN48" si="105">EDATE(BM48,1)</f>
        <v>44197</v>
      </c>
      <c r="BO48" s="12">
        <f t="shared" ref="BO48" si="106">EDATE(BN48,1)</f>
        <v>44228</v>
      </c>
      <c r="BP48" s="12">
        <f t="shared" ref="BP48" si="107">EDATE(BO48,1)</f>
        <v>44256</v>
      </c>
      <c r="BQ48" s="12">
        <f t="shared" ref="BQ48" si="108">EDATE(BP48,1)</f>
        <v>44287</v>
      </c>
      <c r="BR48" s="12">
        <f t="shared" ref="BR48" si="109">EDATE(BQ48,1)</f>
        <v>44317</v>
      </c>
      <c r="BS48" s="12">
        <f t="shared" ref="BS48" si="110">EDATE(BR48,1)</f>
        <v>44348</v>
      </c>
      <c r="BT48" s="12">
        <f t="shared" ref="BT48" si="111">EDATE(BS48,1)</f>
        <v>44378</v>
      </c>
      <c r="BU48" s="12">
        <f t="shared" ref="BU48" si="112">EDATE(BT48,1)</f>
        <v>44409</v>
      </c>
      <c r="BV48" s="12">
        <f t="shared" ref="BV48" si="113">EDATE(BU48,1)</f>
        <v>44440</v>
      </c>
      <c r="BW48" s="12">
        <f t="shared" ref="BW48" si="114">EDATE(BV48,1)</f>
        <v>44470</v>
      </c>
      <c r="BX48" s="12">
        <f t="shared" ref="BX48" si="115">EDATE(BW48,1)</f>
        <v>44501</v>
      </c>
      <c r="BY48" s="12">
        <f t="shared" ref="BY48" si="116">EDATE(BX48,1)</f>
        <v>44531</v>
      </c>
      <c r="BZ48" s="12">
        <f t="shared" ref="BZ48" si="117">EDATE(BY48,1)</f>
        <v>44562</v>
      </c>
      <c r="CA48" s="12">
        <f t="shared" ref="CA48" si="118">EDATE(BZ48,1)</f>
        <v>44593</v>
      </c>
      <c r="CB48" s="12">
        <f t="shared" ref="CB48" si="119">EDATE(CA48,1)</f>
        <v>44621</v>
      </c>
      <c r="CC48" s="12">
        <f t="shared" ref="CC48" si="120">EDATE(CB48,1)</f>
        <v>44652</v>
      </c>
      <c r="CD48" s="12">
        <f t="shared" ref="CD48" si="121">EDATE(CC48,1)</f>
        <v>44682</v>
      </c>
      <c r="CE48" s="12">
        <f t="shared" ref="CE48" si="122">EDATE(CD48,1)</f>
        <v>44713</v>
      </c>
      <c r="CF48" s="12">
        <f t="shared" ref="CF48" si="123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382</v>
      </c>
      <c r="D50" s="12">
        <f>IF(C50="Yes",C10,0)</f>
        <v>42795</v>
      </c>
    </row>
    <row r="51" spans="1:69">
      <c r="A51" s="50"/>
      <c r="B51" s="38" t="s">
        <v>7</v>
      </c>
      <c r="C51" s="189" t="s">
        <v>382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24">AT40</f>
        <v>0</v>
      </c>
      <c r="AY52" s="6">
        <f t="shared" si="124"/>
        <v>0</v>
      </c>
      <c r="AZ52" s="6">
        <f t="shared" si="124"/>
        <v>0</v>
      </c>
      <c r="BA52" s="6">
        <f t="shared" si="124"/>
        <v>0</v>
      </c>
      <c r="BB52" s="6">
        <f t="shared" si="124"/>
        <v>0</v>
      </c>
      <c r="BC52" s="6">
        <f t="shared" si="124"/>
        <v>0</v>
      </c>
      <c r="BD52" s="6">
        <f t="shared" si="124"/>
        <v>0</v>
      </c>
      <c r="BE52" s="6">
        <f t="shared" si="124"/>
        <v>0</v>
      </c>
      <c r="BF52" s="6">
        <f t="shared" si="124"/>
        <v>0</v>
      </c>
      <c r="BG52" s="6">
        <f t="shared" si="124"/>
        <v>0</v>
      </c>
      <c r="BH52" s="6">
        <f t="shared" si="124"/>
        <v>0</v>
      </c>
      <c r="BI52" s="6">
        <f t="shared" si="124"/>
        <v>0</v>
      </c>
      <c r="BJ52" s="6">
        <f t="shared" si="124"/>
        <v>0</v>
      </c>
      <c r="BK52" s="6">
        <f t="shared" si="124"/>
        <v>0</v>
      </c>
      <c r="BL52" s="6">
        <f t="shared" si="124"/>
        <v>0</v>
      </c>
      <c r="BM52" s="6">
        <f t="shared" si="124"/>
        <v>0</v>
      </c>
      <c r="BN52" s="6">
        <f t="shared" si="124"/>
        <v>0</v>
      </c>
      <c r="BO52" s="6">
        <f t="shared" si="124"/>
        <v>0</v>
      </c>
      <c r="BP52" s="6">
        <f t="shared" si="124"/>
        <v>0</v>
      </c>
      <c r="BQ52" s="6">
        <f t="shared" si="124"/>
        <v>0</v>
      </c>
    </row>
    <row r="53" spans="1:69">
      <c r="A53" s="50"/>
      <c r="B53" t="s">
        <v>388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389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25">D35</f>
        <v>42309</v>
      </c>
      <c r="E56" s="12">
        <f t="shared" si="125"/>
        <v>42339</v>
      </c>
      <c r="F56" s="12">
        <f t="shared" si="125"/>
        <v>42370</v>
      </c>
      <c r="G56" s="12">
        <f t="shared" si="125"/>
        <v>42401</v>
      </c>
      <c r="H56" s="12">
        <f t="shared" si="125"/>
        <v>42430</v>
      </c>
      <c r="I56" s="12">
        <f t="shared" si="125"/>
        <v>42461</v>
      </c>
      <c r="J56" s="12">
        <f t="shared" si="125"/>
        <v>42491</v>
      </c>
      <c r="K56" s="12">
        <f t="shared" si="125"/>
        <v>42522</v>
      </c>
      <c r="L56" s="12">
        <f t="shared" si="125"/>
        <v>42552</v>
      </c>
      <c r="M56" s="12">
        <f t="shared" si="125"/>
        <v>42583</v>
      </c>
      <c r="N56" s="12">
        <f t="shared" si="125"/>
        <v>42614</v>
      </c>
      <c r="O56" s="12">
        <f t="shared" si="125"/>
        <v>42644</v>
      </c>
      <c r="P56" s="12">
        <f t="shared" si="125"/>
        <v>42675</v>
      </c>
      <c r="Q56" s="12">
        <f t="shared" si="125"/>
        <v>42705</v>
      </c>
      <c r="R56" s="12">
        <f t="shared" si="125"/>
        <v>42736</v>
      </c>
      <c r="S56" s="12">
        <f t="shared" si="125"/>
        <v>42767</v>
      </c>
      <c r="T56" s="12">
        <f t="shared" si="125"/>
        <v>42795</v>
      </c>
      <c r="U56" s="12">
        <f t="shared" si="125"/>
        <v>42826</v>
      </c>
      <c r="V56" s="12">
        <f t="shared" si="125"/>
        <v>42856</v>
      </c>
      <c r="W56" s="12">
        <f t="shared" si="125"/>
        <v>42887</v>
      </c>
      <c r="X56" s="12">
        <f t="shared" si="125"/>
        <v>42917</v>
      </c>
      <c r="Y56" s="12">
        <f t="shared" si="125"/>
        <v>42948</v>
      </c>
      <c r="Z56" s="12">
        <f t="shared" si="125"/>
        <v>42979</v>
      </c>
      <c r="AA56" s="12">
        <f t="shared" si="125"/>
        <v>43009</v>
      </c>
      <c r="AB56" s="12">
        <f t="shared" si="125"/>
        <v>43040</v>
      </c>
      <c r="AC56" s="12">
        <f t="shared" si="125"/>
        <v>43070</v>
      </c>
      <c r="AD56" s="12">
        <f t="shared" si="125"/>
        <v>43101</v>
      </c>
      <c r="AE56" s="12">
        <f t="shared" si="125"/>
        <v>43132</v>
      </c>
      <c r="AF56" s="12">
        <f t="shared" si="125"/>
        <v>43160</v>
      </c>
      <c r="AG56" s="12">
        <f t="shared" si="125"/>
        <v>43191</v>
      </c>
      <c r="AH56" s="12">
        <f t="shared" si="125"/>
        <v>43221</v>
      </c>
      <c r="AI56" s="12">
        <f t="shared" si="125"/>
        <v>43252</v>
      </c>
      <c r="AJ56" s="12">
        <f t="shared" si="125"/>
        <v>43282</v>
      </c>
      <c r="AK56" s="12">
        <f t="shared" si="125"/>
        <v>43313</v>
      </c>
      <c r="AL56" s="12">
        <f t="shared" si="125"/>
        <v>43344</v>
      </c>
      <c r="AM56" s="12">
        <f t="shared" si="125"/>
        <v>43374</v>
      </c>
      <c r="AN56" s="12">
        <f t="shared" si="125"/>
        <v>43405</v>
      </c>
      <c r="AO56" s="12">
        <f t="shared" si="125"/>
        <v>43435</v>
      </c>
      <c r="AP56" s="12">
        <f t="shared" si="125"/>
        <v>43466</v>
      </c>
      <c r="AQ56" s="12">
        <f t="shared" si="125"/>
        <v>43497</v>
      </c>
      <c r="AR56" s="12">
        <f t="shared" si="125"/>
        <v>43525</v>
      </c>
      <c r="AS56" s="12">
        <f t="shared" si="125"/>
        <v>43556</v>
      </c>
      <c r="AT56" s="12">
        <f t="shared" si="125"/>
        <v>43586</v>
      </c>
      <c r="AU56" s="12">
        <f t="shared" si="125"/>
        <v>43617</v>
      </c>
      <c r="AV56" s="12">
        <f t="shared" si="125"/>
        <v>43647</v>
      </c>
      <c r="AW56" s="12">
        <f t="shared" si="125"/>
        <v>43678</v>
      </c>
      <c r="AX56" s="12">
        <f t="shared" si="125"/>
        <v>43709</v>
      </c>
      <c r="AY56" s="12">
        <f t="shared" si="125"/>
        <v>43739</v>
      </c>
      <c r="AZ56" s="12">
        <f t="shared" si="125"/>
        <v>43770</v>
      </c>
      <c r="BA56" s="12">
        <f t="shared" si="125"/>
        <v>43800</v>
      </c>
      <c r="BB56" s="12">
        <f t="shared" si="125"/>
        <v>43831</v>
      </c>
      <c r="BC56" s="12">
        <f t="shared" si="125"/>
        <v>43862</v>
      </c>
      <c r="BD56" s="12">
        <f t="shared" si="125"/>
        <v>43891</v>
      </c>
      <c r="BE56" s="12">
        <f t="shared" si="125"/>
        <v>43922</v>
      </c>
      <c r="BF56" s="12">
        <f t="shared" si="125"/>
        <v>43952</v>
      </c>
      <c r="BG56" s="12">
        <f t="shared" si="125"/>
        <v>43983</v>
      </c>
      <c r="BH56" s="12">
        <f t="shared" si="125"/>
        <v>44013</v>
      </c>
      <c r="BI56" s="12">
        <f t="shared" si="125"/>
        <v>44044</v>
      </c>
      <c r="BJ56" s="12">
        <f t="shared" si="125"/>
        <v>44075</v>
      </c>
      <c r="BK56" s="12">
        <f t="shared" si="125"/>
        <v>44105</v>
      </c>
      <c r="BL56" s="12">
        <f t="shared" si="125"/>
        <v>44136</v>
      </c>
      <c r="BM56" s="12">
        <f t="shared" si="125"/>
        <v>44166</v>
      </c>
      <c r="BN56" s="12">
        <f t="shared" si="125"/>
        <v>44197</v>
      </c>
      <c r="BO56" s="12">
        <f t="shared" si="125"/>
        <v>44228</v>
      </c>
      <c r="BP56" s="12">
        <f t="shared" ref="BP56:BQ56" si="126">BP35</f>
        <v>44256</v>
      </c>
      <c r="BQ56" s="12">
        <f t="shared" si="1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27">IF(D56&lt;$C$53,0,IF(D56=$C$53,D42,IF(D56&lt;=EDATE($C$53,$C$54),0,OFFSET(D38,0,-$C$54))))</f>
        <v>0</v>
      </c>
      <c r="E57" s="2">
        <f t="shared" ca="1" si="127"/>
        <v>0</v>
      </c>
      <c r="F57" s="2">
        <f t="shared" ca="1" si="127"/>
        <v>0</v>
      </c>
      <c r="G57" s="2">
        <f t="shared" ca="1" si="127"/>
        <v>0</v>
      </c>
      <c r="H57" s="2">
        <f t="shared" ca="1" si="127"/>
        <v>0</v>
      </c>
      <c r="I57" s="2">
        <f t="shared" ca="1" si="127"/>
        <v>0</v>
      </c>
      <c r="J57" s="2">
        <f t="shared" ca="1" si="127"/>
        <v>0</v>
      </c>
      <c r="K57" s="2">
        <f t="shared" ca="1" si="127"/>
        <v>0</v>
      </c>
      <c r="L57" s="2">
        <f t="shared" ca="1" si="127"/>
        <v>0</v>
      </c>
      <c r="M57" s="2">
        <f t="shared" ca="1" si="127"/>
        <v>0</v>
      </c>
      <c r="N57" s="2">
        <f t="shared" ca="1" si="127"/>
        <v>0</v>
      </c>
      <c r="O57" s="2">
        <f t="shared" ca="1" si="127"/>
        <v>0</v>
      </c>
      <c r="P57" s="2">
        <f t="shared" ca="1" si="127"/>
        <v>0</v>
      </c>
      <c r="Q57" s="2">
        <f t="shared" ca="1" si="127"/>
        <v>0</v>
      </c>
      <c r="R57" s="2">
        <f t="shared" ca="1" si="127"/>
        <v>0</v>
      </c>
      <c r="S57" s="2">
        <f t="shared" ca="1" si="127"/>
        <v>0</v>
      </c>
      <c r="T57" s="2">
        <f t="shared" ca="1" si="127"/>
        <v>0</v>
      </c>
      <c r="U57" s="2">
        <f t="shared" ca="1" si="127"/>
        <v>0</v>
      </c>
      <c r="V57" s="2">
        <f t="shared" ca="1" si="127"/>
        <v>0</v>
      </c>
      <c r="W57" s="2">
        <f t="shared" ca="1" si="127"/>
        <v>44999.960000000006</v>
      </c>
      <c r="X57" s="2">
        <f t="shared" ca="1" si="127"/>
        <v>0</v>
      </c>
      <c r="Y57" s="2">
        <f t="shared" ca="1" si="127"/>
        <v>0</v>
      </c>
      <c r="Z57" s="2">
        <f t="shared" ca="1" si="127"/>
        <v>0</v>
      </c>
      <c r="AA57" s="2">
        <f t="shared" ca="1" si="127"/>
        <v>0</v>
      </c>
      <c r="AB57" s="2">
        <f t="shared" ca="1" si="127"/>
        <v>4166.66</v>
      </c>
      <c r="AC57" s="2">
        <f t="shared" ca="1" si="127"/>
        <v>4166.66</v>
      </c>
      <c r="AD57" s="2">
        <f t="shared" ca="1" si="127"/>
        <v>4166.66</v>
      </c>
      <c r="AE57" s="2">
        <f t="shared" ca="1" si="1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28">IF(AG56&lt;$C$53,0,IF(AG56=$C$53,AG42,IF(AG56&lt;=EDATE($C$53,$C$54),0,OFFSET(AG38,0,-$C$54))))</f>
        <v>4166.7400000000052</v>
      </c>
      <c r="AH57" s="2">
        <f t="shared" ca="1" si="128"/>
        <v>4285.71</v>
      </c>
      <c r="AI57" s="2">
        <f t="shared" ca="1" si="128"/>
        <v>4285.71</v>
      </c>
      <c r="AJ57" s="2">
        <f t="shared" ca="1" si="128"/>
        <v>4285.71</v>
      </c>
      <c r="AK57" s="2">
        <f t="shared" ca="1" si="128"/>
        <v>4285.71</v>
      </c>
      <c r="AL57" s="2">
        <f t="shared" ca="1" si="128"/>
        <v>4285.71</v>
      </c>
      <c r="AM57" s="2">
        <f t="shared" ca="1" si="128"/>
        <v>4285.71</v>
      </c>
      <c r="AN57" s="2">
        <f t="shared" ca="1" si="128"/>
        <v>4285.71</v>
      </c>
      <c r="AO57" s="2">
        <f t="shared" ca="1" si="128"/>
        <v>0</v>
      </c>
      <c r="AP57" s="2">
        <f t="shared" ca="1" si="128"/>
        <v>0</v>
      </c>
      <c r="AQ57" s="2">
        <f t="shared" ca="1" si="128"/>
        <v>0</v>
      </c>
      <c r="AR57" s="2">
        <f t="shared" ca="1" si="128"/>
        <v>0</v>
      </c>
      <c r="AS57" s="2">
        <f t="shared" ca="1" si="128"/>
        <v>0</v>
      </c>
      <c r="AT57" s="2">
        <f t="shared" ca="1" si="128"/>
        <v>0</v>
      </c>
      <c r="AU57" s="2">
        <f t="shared" ca="1" si="128"/>
        <v>0</v>
      </c>
      <c r="AV57" s="2">
        <f t="shared" ca="1" si="128"/>
        <v>0</v>
      </c>
      <c r="AW57" s="2">
        <f t="shared" ca="1" si="128"/>
        <v>0</v>
      </c>
      <c r="AX57" s="2">
        <f t="shared" ca="1" si="128"/>
        <v>0</v>
      </c>
      <c r="AY57" s="2">
        <f t="shared" ca="1" si="128"/>
        <v>0</v>
      </c>
      <c r="AZ57" s="2">
        <f t="shared" ca="1" si="128"/>
        <v>0</v>
      </c>
      <c r="BA57" s="2">
        <f t="shared" ca="1" si="128"/>
        <v>0</v>
      </c>
      <c r="BB57" s="2">
        <f t="shared" ca="1" si="128"/>
        <v>0</v>
      </c>
      <c r="BC57" s="2">
        <f t="shared" ca="1" si="128"/>
        <v>0</v>
      </c>
      <c r="BD57" s="2">
        <f t="shared" ca="1" si="128"/>
        <v>0</v>
      </c>
      <c r="BE57" s="2">
        <f t="shared" ca="1" si="128"/>
        <v>0</v>
      </c>
      <c r="BF57" s="2">
        <f t="shared" ca="1" si="128"/>
        <v>0</v>
      </c>
      <c r="BG57" s="2">
        <f t="shared" ca="1" si="128"/>
        <v>0</v>
      </c>
      <c r="BH57" s="2">
        <f t="shared" ca="1" si="128"/>
        <v>0</v>
      </c>
      <c r="BI57" s="2">
        <f t="shared" ca="1" si="128"/>
        <v>0</v>
      </c>
      <c r="BJ57" s="2">
        <f t="shared" ca="1" si="128"/>
        <v>0</v>
      </c>
      <c r="BK57" s="2">
        <f t="shared" ca="1" si="128"/>
        <v>0</v>
      </c>
      <c r="BL57" s="2">
        <f t="shared" ca="1" si="128"/>
        <v>0</v>
      </c>
      <c r="BM57" s="2">
        <f t="shared" ca="1" si="128"/>
        <v>0</v>
      </c>
      <c r="BN57" s="2">
        <f t="shared" ca="1" si="128"/>
        <v>0</v>
      </c>
      <c r="BO57" s="2">
        <f t="shared" ca="1" si="128"/>
        <v>0</v>
      </c>
      <c r="BP57" s="2">
        <f t="shared" ca="1" si="128"/>
        <v>0</v>
      </c>
      <c r="BQ57" s="2">
        <f t="shared" ca="1" si="128"/>
        <v>0</v>
      </c>
    </row>
    <row r="58" spans="1:69" s="48" customFormat="1">
      <c r="B58" s="48" t="s">
        <v>27</v>
      </c>
      <c r="C58" s="188">
        <f t="shared" ref="C58:AI58" ca="1" si="129">IF(C56&lt;$C$53,0,IF(C56=$C$53,C43,IF(C56&lt;=EDATE($C$53,$C$54),0,OFFSET(C40,0,-$C$54))))</f>
        <v>0</v>
      </c>
      <c r="D58" s="188">
        <f t="shared" ca="1" si="129"/>
        <v>0</v>
      </c>
      <c r="E58" s="188">
        <f t="shared" ca="1" si="129"/>
        <v>0</v>
      </c>
      <c r="F58" s="188">
        <f t="shared" ca="1" si="129"/>
        <v>0</v>
      </c>
      <c r="G58" s="188">
        <f t="shared" ca="1" si="129"/>
        <v>0</v>
      </c>
      <c r="H58" s="188">
        <f t="shared" ca="1" si="129"/>
        <v>0</v>
      </c>
      <c r="I58" s="188">
        <f t="shared" ca="1" si="129"/>
        <v>0</v>
      </c>
      <c r="J58" s="188">
        <f t="shared" ca="1" si="129"/>
        <v>0</v>
      </c>
      <c r="K58" s="188">
        <f t="shared" ca="1" si="129"/>
        <v>0</v>
      </c>
      <c r="L58" s="188">
        <f t="shared" ca="1" si="129"/>
        <v>0</v>
      </c>
      <c r="M58" s="188">
        <f t="shared" ca="1" si="129"/>
        <v>0</v>
      </c>
      <c r="N58" s="188">
        <f t="shared" ca="1" si="129"/>
        <v>0</v>
      </c>
      <c r="O58" s="188">
        <f t="shared" ca="1" si="129"/>
        <v>0</v>
      </c>
      <c r="P58" s="188">
        <f t="shared" ca="1" si="129"/>
        <v>0</v>
      </c>
      <c r="Q58" s="188">
        <f t="shared" ca="1" si="129"/>
        <v>0</v>
      </c>
      <c r="R58" s="188">
        <f t="shared" ca="1" si="129"/>
        <v>0</v>
      </c>
      <c r="S58" s="188">
        <f t="shared" ca="1" si="129"/>
        <v>0</v>
      </c>
      <c r="T58" s="188">
        <f t="shared" ca="1" si="129"/>
        <v>0</v>
      </c>
      <c r="U58" s="188">
        <f t="shared" ca="1" si="129"/>
        <v>0</v>
      </c>
      <c r="V58" s="188">
        <f t="shared" ca="1" si="129"/>
        <v>0</v>
      </c>
      <c r="W58" s="188">
        <f t="shared" ca="1" si="129"/>
        <v>834999240</v>
      </c>
      <c r="X58" s="188">
        <f t="shared" ca="1" si="129"/>
        <v>0</v>
      </c>
      <c r="Y58" s="188">
        <f t="shared" ca="1" si="129"/>
        <v>0</v>
      </c>
      <c r="Z58" s="188">
        <f t="shared" ca="1" si="129"/>
        <v>0</v>
      </c>
      <c r="AA58" s="188">
        <f t="shared" ca="1" si="129"/>
        <v>0</v>
      </c>
      <c r="AB58" s="188">
        <f t="shared" ca="1" si="129"/>
        <v>79166540</v>
      </c>
      <c r="AC58" s="188">
        <f t="shared" ca="1" si="129"/>
        <v>79166540</v>
      </c>
      <c r="AD58" s="188">
        <f t="shared" ca="1" si="129"/>
        <v>79166540</v>
      </c>
      <c r="AE58" s="188">
        <f t="shared" ca="1" si="129"/>
        <v>79166540</v>
      </c>
      <c r="AF58" s="188">
        <f t="shared" ca="1" si="129"/>
        <v>79166540</v>
      </c>
      <c r="AG58" s="188">
        <f t="shared" ca="1" si="129"/>
        <v>79168060.000000104</v>
      </c>
      <c r="AH58" s="188">
        <f t="shared" ca="1" si="129"/>
        <v>85714200</v>
      </c>
      <c r="AI58" s="188">
        <f t="shared" ca="1" si="1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30">IF(AK56&lt;$C$53,0,IF(AK56=$C$53,AK43,IF(AK56&lt;=EDATE($C$53,$C$54),0,OFFSET(AK40,0,-$C$54))))</f>
        <v>85714200</v>
      </c>
      <c r="AL58" s="188">
        <f t="shared" ca="1" si="130"/>
        <v>85714200</v>
      </c>
      <c r="AM58" s="188">
        <f t="shared" ca="1" si="130"/>
        <v>85714200</v>
      </c>
      <c r="AN58" s="188">
        <f t="shared" ca="1" si="130"/>
        <v>85714200</v>
      </c>
      <c r="AO58" s="188">
        <f t="shared" ca="1" si="130"/>
        <v>0</v>
      </c>
      <c r="AP58" s="188">
        <f t="shared" ca="1" si="130"/>
        <v>0</v>
      </c>
      <c r="AQ58" s="188">
        <f t="shared" ca="1" si="130"/>
        <v>0</v>
      </c>
      <c r="AR58" s="188">
        <f t="shared" ca="1" si="130"/>
        <v>0</v>
      </c>
      <c r="AS58" s="188">
        <f t="shared" ca="1" si="130"/>
        <v>0</v>
      </c>
      <c r="AT58" s="188">
        <f t="shared" ca="1" si="130"/>
        <v>0</v>
      </c>
      <c r="AU58" s="188">
        <f t="shared" ca="1" si="130"/>
        <v>0</v>
      </c>
      <c r="AV58" s="188">
        <f t="shared" ca="1" si="130"/>
        <v>0</v>
      </c>
      <c r="AW58" s="188">
        <f t="shared" ca="1" si="130"/>
        <v>0</v>
      </c>
      <c r="AX58" s="188">
        <f t="shared" ca="1" si="130"/>
        <v>0</v>
      </c>
      <c r="AY58" s="188">
        <f t="shared" ca="1" si="130"/>
        <v>0</v>
      </c>
      <c r="AZ58" s="188">
        <f t="shared" ca="1" si="130"/>
        <v>0</v>
      </c>
      <c r="BA58" s="188">
        <f ca="1">IF(BA56&lt;$C$53,0,IF(BA56=$C$53,BA43,IF(BA56&lt;=EDATE($C$53,$C$54),0,OFFSET(BA40,0,-$C$54))))</f>
        <v>0</v>
      </c>
      <c r="BB58" s="188">
        <f t="shared" ca="1" si="130"/>
        <v>0</v>
      </c>
      <c r="BC58" s="188">
        <f t="shared" ca="1" si="130"/>
        <v>0</v>
      </c>
      <c r="BD58" s="188">
        <f t="shared" ca="1" si="130"/>
        <v>0</v>
      </c>
      <c r="BE58" s="188">
        <f t="shared" ca="1" si="130"/>
        <v>0</v>
      </c>
      <c r="BF58" s="188">
        <f t="shared" ca="1" si="130"/>
        <v>0</v>
      </c>
      <c r="BG58" s="188">
        <f t="shared" ca="1" si="130"/>
        <v>0</v>
      </c>
      <c r="BH58" s="188">
        <f t="shared" ca="1" si="130"/>
        <v>0</v>
      </c>
      <c r="BI58" s="188">
        <f t="shared" ca="1" si="130"/>
        <v>0</v>
      </c>
      <c r="BJ58" s="188">
        <f t="shared" ca="1" si="130"/>
        <v>0</v>
      </c>
      <c r="BK58" s="188">
        <f t="shared" ca="1" si="130"/>
        <v>0</v>
      </c>
      <c r="BL58" s="188">
        <f t="shared" ca="1" si="130"/>
        <v>0</v>
      </c>
      <c r="BM58" s="188">
        <f t="shared" ca="1" si="130"/>
        <v>0</v>
      </c>
      <c r="BN58" s="188">
        <f t="shared" ca="1" si="130"/>
        <v>0</v>
      </c>
      <c r="BO58" s="188">
        <f t="shared" ca="1" si="130"/>
        <v>0</v>
      </c>
      <c r="BP58" s="188">
        <f t="shared" ca="1" si="130"/>
        <v>0</v>
      </c>
      <c r="BQ58" s="188">
        <f t="shared" ca="1" si="1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225</v>
      </c>
      <c r="C61" s="3">
        <f ca="1">C42-C59</f>
        <v>0</v>
      </c>
      <c r="D61" s="3">
        <f t="shared" ref="D61:BO61" ca="1" si="131">D42-D59</f>
        <v>0</v>
      </c>
      <c r="E61" s="3">
        <f t="shared" ca="1" si="131"/>
        <v>0</v>
      </c>
      <c r="F61" s="3">
        <f t="shared" ca="1" si="131"/>
        <v>0</v>
      </c>
      <c r="G61" s="3">
        <f t="shared" ca="1" si="131"/>
        <v>1818.18</v>
      </c>
      <c r="H61" s="3">
        <f t="shared" ca="1" si="131"/>
        <v>3636.36</v>
      </c>
      <c r="I61" s="3">
        <f t="shared" ca="1" si="131"/>
        <v>5454.54</v>
      </c>
      <c r="J61" s="3">
        <f t="shared" ca="1" si="131"/>
        <v>7272.72</v>
      </c>
      <c r="K61" s="3">
        <f t="shared" ca="1" si="131"/>
        <v>9090.9</v>
      </c>
      <c r="L61" s="3">
        <f t="shared" ca="1" si="131"/>
        <v>10909.08</v>
      </c>
      <c r="M61" s="3">
        <f t="shared" ca="1" si="131"/>
        <v>12727.26</v>
      </c>
      <c r="N61" s="3">
        <f t="shared" ca="1" si="131"/>
        <v>14545.44</v>
      </c>
      <c r="O61" s="3">
        <f t="shared" ca="1" si="131"/>
        <v>16363.62</v>
      </c>
      <c r="P61" s="3">
        <f t="shared" ca="1" si="131"/>
        <v>18181.8</v>
      </c>
      <c r="Q61" s="3">
        <f t="shared" ca="1" si="131"/>
        <v>20000</v>
      </c>
      <c r="R61" s="3">
        <f t="shared" ca="1" si="131"/>
        <v>24166.66</v>
      </c>
      <c r="S61" s="3">
        <f t="shared" ca="1" si="131"/>
        <v>28333.32</v>
      </c>
      <c r="T61" s="3">
        <f t="shared" ca="1" si="131"/>
        <v>32499.98</v>
      </c>
      <c r="U61" s="3">
        <f t="shared" ca="1" si="131"/>
        <v>36666.639999999999</v>
      </c>
      <c r="V61" s="3">
        <f t="shared" ca="1" si="131"/>
        <v>40833.300000000003</v>
      </c>
      <c r="W61" s="3">
        <f t="shared" ca="1" si="131"/>
        <v>0</v>
      </c>
      <c r="X61" s="3">
        <f t="shared" ca="1" si="131"/>
        <v>4166.6600000000035</v>
      </c>
      <c r="Y61" s="3">
        <f t="shared" ca="1" si="131"/>
        <v>8333.320000000007</v>
      </c>
      <c r="Z61" s="3">
        <f t="shared" ca="1" si="131"/>
        <v>12499.98000000001</v>
      </c>
      <c r="AA61" s="3">
        <f t="shared" ca="1" si="131"/>
        <v>16666.640000000014</v>
      </c>
      <c r="AB61" s="3">
        <f t="shared" ca="1" si="131"/>
        <v>16666.640000000014</v>
      </c>
      <c r="AC61" s="3">
        <f t="shared" ca="1" si="131"/>
        <v>16666.720000000016</v>
      </c>
      <c r="AD61" s="3">
        <f t="shared" ca="1" si="131"/>
        <v>16785.770000000019</v>
      </c>
      <c r="AE61" s="3">
        <f t="shared" ca="1" si="131"/>
        <v>16904.820000000022</v>
      </c>
      <c r="AF61" s="3">
        <f t="shared" ca="1" si="131"/>
        <v>17023.870000000024</v>
      </c>
      <c r="AG61" s="3">
        <f t="shared" ca="1" si="131"/>
        <v>17142.840000000026</v>
      </c>
      <c r="AH61" s="3">
        <f t="shared" ca="1" si="131"/>
        <v>17142.840000000026</v>
      </c>
      <c r="AI61" s="3">
        <f t="shared" ca="1" si="131"/>
        <v>17142.840000000026</v>
      </c>
      <c r="AJ61" s="3">
        <f t="shared" ca="1" si="131"/>
        <v>17142.840000000026</v>
      </c>
      <c r="AK61" s="3">
        <f t="shared" ca="1" si="131"/>
        <v>12857.130000000019</v>
      </c>
      <c r="AL61" s="3">
        <f t="shared" ca="1" si="131"/>
        <v>8571.4200000000128</v>
      </c>
      <c r="AM61" s="3">
        <f t="shared" ca="1" si="131"/>
        <v>4285.7100000000064</v>
      </c>
      <c r="AN61" s="3">
        <f t="shared" ca="1" si="131"/>
        <v>0</v>
      </c>
      <c r="AO61" s="3">
        <f t="shared" ca="1" si="131"/>
        <v>0</v>
      </c>
      <c r="AP61" s="3">
        <f t="shared" ca="1" si="131"/>
        <v>0</v>
      </c>
      <c r="AQ61" s="3">
        <f t="shared" ca="1" si="131"/>
        <v>0</v>
      </c>
      <c r="AR61" s="3">
        <f t="shared" ca="1" si="131"/>
        <v>0</v>
      </c>
      <c r="AS61" s="3">
        <f t="shared" ca="1" si="131"/>
        <v>0</v>
      </c>
      <c r="AT61" s="3">
        <f t="shared" ca="1" si="131"/>
        <v>0</v>
      </c>
      <c r="AU61" s="3">
        <f t="shared" ca="1" si="131"/>
        <v>0</v>
      </c>
      <c r="AV61" s="3">
        <f t="shared" ca="1" si="131"/>
        <v>0</v>
      </c>
      <c r="AW61" s="3">
        <f t="shared" ca="1" si="131"/>
        <v>0</v>
      </c>
      <c r="AX61" s="3">
        <f t="shared" ca="1" si="131"/>
        <v>0</v>
      </c>
      <c r="AY61" s="3">
        <f t="shared" ca="1" si="131"/>
        <v>0</v>
      </c>
      <c r="AZ61" s="3">
        <f t="shared" ca="1" si="131"/>
        <v>0</v>
      </c>
      <c r="BA61" s="3">
        <f t="shared" ca="1" si="131"/>
        <v>0</v>
      </c>
      <c r="BB61" s="3">
        <f t="shared" ca="1" si="131"/>
        <v>0</v>
      </c>
      <c r="BC61" s="3">
        <f t="shared" ca="1" si="131"/>
        <v>0</v>
      </c>
      <c r="BD61" s="3">
        <f t="shared" ca="1" si="131"/>
        <v>0</v>
      </c>
      <c r="BE61" s="3">
        <f t="shared" ca="1" si="131"/>
        <v>0</v>
      </c>
      <c r="BF61" s="3">
        <f t="shared" ca="1" si="131"/>
        <v>0</v>
      </c>
      <c r="BG61" s="3">
        <f t="shared" ca="1" si="131"/>
        <v>0</v>
      </c>
      <c r="BH61" s="3">
        <f t="shared" ca="1" si="131"/>
        <v>0</v>
      </c>
      <c r="BI61" s="3">
        <f t="shared" ca="1" si="131"/>
        <v>0</v>
      </c>
      <c r="BJ61" s="3">
        <f t="shared" ca="1" si="131"/>
        <v>0</v>
      </c>
      <c r="BK61" s="3">
        <f t="shared" ca="1" si="131"/>
        <v>0</v>
      </c>
      <c r="BL61" s="3">
        <f t="shared" ca="1" si="131"/>
        <v>0</v>
      </c>
      <c r="BM61" s="3">
        <f t="shared" ca="1" si="131"/>
        <v>0</v>
      </c>
      <c r="BN61" s="3">
        <f t="shared" ca="1" si="131"/>
        <v>0</v>
      </c>
      <c r="BO61" s="3">
        <f t="shared" ca="1" si="131"/>
        <v>0</v>
      </c>
      <c r="BP61" s="3">
        <f t="shared" ref="BP61:BQ61" ca="1" si="132">BP42-BP59</f>
        <v>0</v>
      </c>
      <c r="BQ61" s="3">
        <f t="shared" ca="1" si="132"/>
        <v>0</v>
      </c>
    </row>
    <row r="62" spans="1:69">
      <c r="A62" s="50"/>
      <c r="B62" t="s">
        <v>226</v>
      </c>
      <c r="C62" s="3">
        <f ca="1">C43-C60</f>
        <v>0</v>
      </c>
      <c r="D62" s="3">
        <f t="shared" ref="D62:BO62" ca="1" si="133">D43-D60</f>
        <v>0</v>
      </c>
      <c r="E62" s="3">
        <f t="shared" ca="1" si="133"/>
        <v>0</v>
      </c>
      <c r="F62" s="3">
        <f t="shared" ca="1" si="133"/>
        <v>0</v>
      </c>
      <c r="G62" s="3">
        <f t="shared" ca="1" si="133"/>
        <v>32727240</v>
      </c>
      <c r="H62" s="3">
        <f t="shared" ca="1" si="133"/>
        <v>65454480</v>
      </c>
      <c r="I62" s="3">
        <f t="shared" ca="1" si="133"/>
        <v>98181720</v>
      </c>
      <c r="J62" s="3">
        <f t="shared" ca="1" si="133"/>
        <v>130908960</v>
      </c>
      <c r="K62" s="3">
        <f t="shared" ca="1" si="133"/>
        <v>163636200</v>
      </c>
      <c r="L62" s="3">
        <f t="shared" ca="1" si="133"/>
        <v>196363440</v>
      </c>
      <c r="M62" s="3">
        <f t="shared" ca="1" si="133"/>
        <v>229090680</v>
      </c>
      <c r="N62" s="3">
        <f t="shared" ca="1" si="133"/>
        <v>261817920</v>
      </c>
      <c r="O62" s="3">
        <f t="shared" ca="1" si="133"/>
        <v>294545160</v>
      </c>
      <c r="P62" s="3">
        <f t="shared" ca="1" si="133"/>
        <v>327272400</v>
      </c>
      <c r="Q62" s="3">
        <f t="shared" ca="1" si="133"/>
        <v>360000000</v>
      </c>
      <c r="R62" s="3">
        <f t="shared" ca="1" si="133"/>
        <v>439166540</v>
      </c>
      <c r="S62" s="3">
        <f t="shared" ca="1" si="133"/>
        <v>518333080</v>
      </c>
      <c r="T62" s="3">
        <f t="shared" ca="1" si="133"/>
        <v>597499620</v>
      </c>
      <c r="U62" s="3">
        <f t="shared" ca="1" si="133"/>
        <v>676666160</v>
      </c>
      <c r="V62" s="3">
        <f t="shared" ca="1" si="133"/>
        <v>755832700</v>
      </c>
      <c r="W62" s="3">
        <f t="shared" ca="1" si="133"/>
        <v>0</v>
      </c>
      <c r="X62" s="3">
        <f t="shared" ca="1" si="133"/>
        <v>79166540</v>
      </c>
      <c r="Y62" s="3">
        <f t="shared" ca="1" si="133"/>
        <v>158333080</v>
      </c>
      <c r="Z62" s="3">
        <f t="shared" ca="1" si="133"/>
        <v>237499620</v>
      </c>
      <c r="AA62" s="3">
        <f t="shared" ca="1" si="133"/>
        <v>316666160</v>
      </c>
      <c r="AB62" s="3">
        <f t="shared" ca="1" si="133"/>
        <v>316666160</v>
      </c>
      <c r="AC62" s="3">
        <f t="shared" ca="1" si="133"/>
        <v>316667680</v>
      </c>
      <c r="AD62" s="3">
        <f t="shared" ca="1" si="133"/>
        <v>323215340</v>
      </c>
      <c r="AE62" s="3">
        <f t="shared" ca="1" si="133"/>
        <v>329763000</v>
      </c>
      <c r="AF62" s="3">
        <f t="shared" ca="1" si="133"/>
        <v>336310660</v>
      </c>
      <c r="AG62" s="3">
        <f t="shared" ca="1" si="133"/>
        <v>342856800</v>
      </c>
      <c r="AH62" s="3">
        <f t="shared" ca="1" si="133"/>
        <v>342856800</v>
      </c>
      <c r="AI62" s="3">
        <f t="shared" ca="1" si="133"/>
        <v>342856800</v>
      </c>
      <c r="AJ62" s="3">
        <f t="shared" ca="1" si="133"/>
        <v>342856800</v>
      </c>
      <c r="AK62" s="3">
        <f t="shared" ca="1" si="133"/>
        <v>257142600</v>
      </c>
      <c r="AL62" s="3">
        <f t="shared" ca="1" si="133"/>
        <v>171428400</v>
      </c>
      <c r="AM62" s="3">
        <f t="shared" ca="1" si="133"/>
        <v>85714200</v>
      </c>
      <c r="AN62" s="3">
        <f t="shared" ca="1" si="133"/>
        <v>0</v>
      </c>
      <c r="AO62" s="3">
        <f t="shared" ca="1" si="133"/>
        <v>0</v>
      </c>
      <c r="AP62" s="3">
        <f t="shared" ca="1" si="133"/>
        <v>0</v>
      </c>
      <c r="AQ62" s="3">
        <f t="shared" ca="1" si="133"/>
        <v>0</v>
      </c>
      <c r="AR62" s="3">
        <f t="shared" ca="1" si="133"/>
        <v>0</v>
      </c>
      <c r="AS62" s="3">
        <f t="shared" ca="1" si="133"/>
        <v>0</v>
      </c>
      <c r="AT62" s="3">
        <f t="shared" ca="1" si="133"/>
        <v>0</v>
      </c>
      <c r="AU62" s="3">
        <f t="shared" ca="1" si="133"/>
        <v>0</v>
      </c>
      <c r="AV62" s="3">
        <f t="shared" ca="1" si="133"/>
        <v>0</v>
      </c>
      <c r="AW62" s="3">
        <f t="shared" ca="1" si="133"/>
        <v>0</v>
      </c>
      <c r="AX62" s="3">
        <f t="shared" ca="1" si="133"/>
        <v>0</v>
      </c>
      <c r="AY62" s="3">
        <f t="shared" ca="1" si="133"/>
        <v>0</v>
      </c>
      <c r="AZ62" s="3">
        <f t="shared" ca="1" si="133"/>
        <v>0</v>
      </c>
      <c r="BA62" s="3">
        <f t="shared" ca="1" si="133"/>
        <v>0</v>
      </c>
      <c r="BB62" s="3">
        <f t="shared" ca="1" si="133"/>
        <v>0</v>
      </c>
      <c r="BC62" s="3">
        <f t="shared" ca="1" si="133"/>
        <v>0</v>
      </c>
      <c r="BD62" s="3">
        <f t="shared" ca="1" si="133"/>
        <v>0</v>
      </c>
      <c r="BE62" s="3">
        <f t="shared" ca="1" si="133"/>
        <v>0</v>
      </c>
      <c r="BF62" s="3">
        <f t="shared" ca="1" si="133"/>
        <v>0</v>
      </c>
      <c r="BG62" s="3">
        <f t="shared" ca="1" si="133"/>
        <v>0</v>
      </c>
      <c r="BH62" s="3">
        <f t="shared" ca="1" si="133"/>
        <v>0</v>
      </c>
      <c r="BI62" s="3">
        <f t="shared" ca="1" si="133"/>
        <v>0</v>
      </c>
      <c r="BJ62" s="3">
        <f t="shared" ca="1" si="133"/>
        <v>0</v>
      </c>
      <c r="BK62" s="3">
        <f t="shared" ca="1" si="133"/>
        <v>0</v>
      </c>
      <c r="BL62" s="3">
        <f t="shared" ca="1" si="133"/>
        <v>0</v>
      </c>
      <c r="BM62" s="3">
        <f t="shared" ca="1" si="133"/>
        <v>0</v>
      </c>
      <c r="BN62" s="3">
        <f t="shared" ca="1" si="133"/>
        <v>0</v>
      </c>
      <c r="BO62" s="3">
        <f t="shared" ca="1" si="133"/>
        <v>0</v>
      </c>
      <c r="BP62" s="3">
        <f t="shared" ref="BP62:BQ62" ca="1" si="134">BP43-BP60</f>
        <v>0</v>
      </c>
      <c r="BQ62" s="3">
        <f t="shared" ca="1" si="134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227</v>
      </c>
      <c r="C66" s="170">
        <f>L4*(1+$I$4)</f>
        <v>3896.3433983821101</v>
      </c>
      <c r="D66" t="s">
        <v>230</v>
      </c>
    </row>
    <row r="67" spans="1:4">
      <c r="A67" s="52"/>
      <c r="B67" t="s">
        <v>228</v>
      </c>
      <c r="C67" s="170">
        <f t="shared" ref="C67:C68" si="135">L5*(1+$I$4)</f>
        <v>200</v>
      </c>
      <c r="D67" t="s">
        <v>230</v>
      </c>
    </row>
    <row r="68" spans="1:4">
      <c r="A68" s="52"/>
      <c r="B68" t="s">
        <v>229</v>
      </c>
      <c r="C68" s="170">
        <f t="shared" si="135"/>
        <v>15</v>
      </c>
      <c r="D68" t="s">
        <v>230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230</v>
      </c>
    </row>
    <row r="71" spans="1:4">
      <c r="A71" s="52"/>
      <c r="B71" s="14" t="s">
        <v>39</v>
      </c>
      <c r="C71" s="171">
        <f t="shared" ref="C71:C79" si="136">L8*(1+$I$5)</f>
        <v>508.39389603301584</v>
      </c>
      <c r="D71" t="s">
        <v>230</v>
      </c>
    </row>
    <row r="72" spans="1:4">
      <c r="A72" s="52"/>
      <c r="B72" s="15" t="s">
        <v>40</v>
      </c>
      <c r="C72" s="171">
        <f t="shared" si="136"/>
        <v>3332.7966070370999</v>
      </c>
      <c r="D72" t="s">
        <v>230</v>
      </c>
    </row>
    <row r="73" spans="1:4">
      <c r="A73" s="52"/>
      <c r="B73" s="15" t="s">
        <v>41</v>
      </c>
      <c r="C73" s="171">
        <f t="shared" si="136"/>
        <v>0</v>
      </c>
      <c r="D73" t="s">
        <v>230</v>
      </c>
    </row>
    <row r="74" spans="1:4">
      <c r="A74" s="52"/>
      <c r="B74" s="15" t="s">
        <v>42</v>
      </c>
      <c r="C74" s="171">
        <f t="shared" si="136"/>
        <v>975.18594262531951</v>
      </c>
      <c r="D74" t="s">
        <v>230</v>
      </c>
    </row>
    <row r="75" spans="1:4">
      <c r="A75" s="52"/>
      <c r="B75" s="15" t="s">
        <v>43</v>
      </c>
      <c r="C75" s="171">
        <f t="shared" si="136"/>
        <v>0</v>
      </c>
      <c r="D75" t="s">
        <v>230</v>
      </c>
    </row>
    <row r="76" spans="1:4">
      <c r="A76" s="52"/>
      <c r="B76" s="14" t="s">
        <v>44</v>
      </c>
      <c r="C76" s="171">
        <f t="shared" si="136"/>
        <v>224.92236521621808</v>
      </c>
      <c r="D76" t="s">
        <v>230</v>
      </c>
    </row>
    <row r="77" spans="1:4">
      <c r="A77" s="52"/>
      <c r="B77" s="16" t="s">
        <v>171</v>
      </c>
      <c r="C77" s="171">
        <f t="shared" si="136"/>
        <v>0</v>
      </c>
      <c r="D77" t="s">
        <v>230</v>
      </c>
    </row>
    <row r="78" spans="1:4">
      <c r="A78" s="52"/>
      <c r="B78" s="16" t="s">
        <v>172</v>
      </c>
      <c r="C78" s="171">
        <f t="shared" si="136"/>
        <v>0</v>
      </c>
      <c r="D78" t="s">
        <v>230</v>
      </c>
    </row>
    <row r="79" spans="1:4">
      <c r="A79" s="52"/>
      <c r="B79" s="14" t="s">
        <v>46</v>
      </c>
      <c r="C79" s="171">
        <f t="shared" si="136"/>
        <v>0</v>
      </c>
      <c r="D79" t="s">
        <v>230</v>
      </c>
    </row>
    <row r="80" spans="1:4">
      <c r="A80" s="52"/>
      <c r="C80" s="6">
        <f>SUM(C70:C79)</f>
        <v>5424.8127711661082</v>
      </c>
      <c r="D80" t="s">
        <v>230</v>
      </c>
    </row>
    <row r="81" spans="1:43">
      <c r="A81" s="52"/>
      <c r="B81" s="14" t="s">
        <v>45</v>
      </c>
      <c r="C81" s="172">
        <v>495.90322862170746</v>
      </c>
      <c r="D81" t="s">
        <v>230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37">EDATE(D84,1)</f>
        <v>42339</v>
      </c>
      <c r="F84" s="4">
        <f t="shared" si="137"/>
        <v>42370</v>
      </c>
      <c r="G84" s="4">
        <f t="shared" si="137"/>
        <v>42401</v>
      </c>
      <c r="H84" s="4">
        <f t="shared" si="137"/>
        <v>42430</v>
      </c>
      <c r="I84" s="4">
        <f t="shared" si="137"/>
        <v>42461</v>
      </c>
      <c r="J84" s="4">
        <f t="shared" si="137"/>
        <v>42491</v>
      </c>
      <c r="K84" s="4">
        <f t="shared" si="137"/>
        <v>42522</v>
      </c>
      <c r="L84" s="4">
        <f t="shared" si="137"/>
        <v>42552</v>
      </c>
      <c r="M84" s="4">
        <f t="shared" si="137"/>
        <v>42583</v>
      </c>
      <c r="N84" s="4">
        <f t="shared" si="137"/>
        <v>42614</v>
      </c>
      <c r="O84" s="4">
        <f t="shared" si="137"/>
        <v>42644</v>
      </c>
      <c r="P84" s="4">
        <f t="shared" si="137"/>
        <v>42675</v>
      </c>
      <c r="Q84" s="4">
        <f t="shared" si="137"/>
        <v>42705</v>
      </c>
      <c r="R84" s="4">
        <f t="shared" si="137"/>
        <v>42736</v>
      </c>
      <c r="S84" s="4">
        <f t="shared" si="137"/>
        <v>42767</v>
      </c>
      <c r="T84" s="4">
        <f t="shared" si="137"/>
        <v>42795</v>
      </c>
      <c r="U84" s="4">
        <f t="shared" si="137"/>
        <v>42826</v>
      </c>
      <c r="V84" s="4">
        <f t="shared" si="137"/>
        <v>42856</v>
      </c>
      <c r="W84" s="4">
        <f t="shared" si="137"/>
        <v>42887</v>
      </c>
      <c r="X84" s="4">
        <f t="shared" si="137"/>
        <v>42917</v>
      </c>
      <c r="Y84" s="4">
        <f t="shared" si="137"/>
        <v>42948</v>
      </c>
      <c r="Z84" s="4">
        <f t="shared" si="137"/>
        <v>42979</v>
      </c>
      <c r="AA84" s="4">
        <f t="shared" si="137"/>
        <v>43009</v>
      </c>
      <c r="AB84" s="4">
        <f t="shared" si="137"/>
        <v>43040</v>
      </c>
      <c r="AC84" s="4">
        <f t="shared" si="137"/>
        <v>43070</v>
      </c>
      <c r="AD84" s="4">
        <f t="shared" si="137"/>
        <v>43101</v>
      </c>
      <c r="AE84" s="4">
        <f t="shared" si="137"/>
        <v>43132</v>
      </c>
      <c r="AF84" s="4">
        <f t="shared" si="137"/>
        <v>43160</v>
      </c>
      <c r="AG84" s="4">
        <f t="shared" si="137"/>
        <v>43191</v>
      </c>
      <c r="AH84" s="4">
        <f t="shared" si="137"/>
        <v>43221</v>
      </c>
      <c r="AI84" s="4">
        <f t="shared" si="137"/>
        <v>43252</v>
      </c>
      <c r="AJ84" s="4">
        <f t="shared" si="137"/>
        <v>43282</v>
      </c>
      <c r="AK84" s="4">
        <f t="shared" si="137"/>
        <v>43313</v>
      </c>
      <c r="AL84" s="4">
        <f t="shared" si="137"/>
        <v>43344</v>
      </c>
      <c r="AM84" s="4">
        <f t="shared" si="137"/>
        <v>43374</v>
      </c>
      <c r="AN84" s="4">
        <f t="shared" si="137"/>
        <v>43405</v>
      </c>
      <c r="AO84" s="4">
        <f t="shared" si="137"/>
        <v>43435</v>
      </c>
      <c r="AP84" s="4">
        <f t="shared" si="137"/>
        <v>43466</v>
      </c>
      <c r="AQ84" s="4">
        <f t="shared" si="137"/>
        <v>43497</v>
      </c>
    </row>
    <row r="85" spans="1:43">
      <c r="A85" s="52"/>
      <c r="B85" t="s">
        <v>215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214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38">SUM(D90:D92)</f>
        <v>0</v>
      </c>
      <c r="E89" s="6">
        <f t="shared" si="138"/>
        <v>0</v>
      </c>
      <c r="F89" s="6">
        <f t="shared" si="138"/>
        <v>0</v>
      </c>
      <c r="G89" s="6">
        <f t="shared" si="138"/>
        <v>0</v>
      </c>
      <c r="H89" s="6">
        <f t="shared" si="138"/>
        <v>0</v>
      </c>
      <c r="I89" s="6">
        <f t="shared" si="138"/>
        <v>0</v>
      </c>
      <c r="J89" s="6">
        <f t="shared" si="138"/>
        <v>0</v>
      </c>
      <c r="K89" s="6">
        <f t="shared" si="138"/>
        <v>0</v>
      </c>
      <c r="L89" s="6">
        <f t="shared" si="138"/>
        <v>0</v>
      </c>
      <c r="M89" s="6">
        <f t="shared" si="138"/>
        <v>0</v>
      </c>
      <c r="N89" s="6">
        <f t="shared" si="138"/>
        <v>0</v>
      </c>
      <c r="O89" s="6">
        <f t="shared" si="138"/>
        <v>0</v>
      </c>
      <c r="P89" s="6">
        <f t="shared" si="138"/>
        <v>0</v>
      </c>
      <c r="Q89" s="6">
        <f t="shared" si="138"/>
        <v>0</v>
      </c>
      <c r="R89" s="6">
        <f t="shared" si="138"/>
        <v>0</v>
      </c>
      <c r="S89" s="6">
        <f t="shared" si="138"/>
        <v>0</v>
      </c>
      <c r="T89" s="6">
        <f t="shared" si="138"/>
        <v>0</v>
      </c>
      <c r="U89" s="6">
        <f t="shared" si="138"/>
        <v>0</v>
      </c>
      <c r="V89" s="6">
        <f t="shared" si="138"/>
        <v>0</v>
      </c>
      <c r="W89" s="6">
        <f t="shared" si="138"/>
        <v>0</v>
      </c>
      <c r="X89" s="6">
        <f t="shared" si="138"/>
        <v>0</v>
      </c>
      <c r="Y89" s="6">
        <f t="shared" si="138"/>
        <v>0</v>
      </c>
      <c r="Z89" s="6">
        <f t="shared" si="138"/>
        <v>0</v>
      </c>
      <c r="AA89" s="6">
        <f t="shared" si="138"/>
        <v>0</v>
      </c>
      <c r="AB89" s="6">
        <f t="shared" si="138"/>
        <v>0</v>
      </c>
      <c r="AC89" s="6">
        <f t="shared" si="138"/>
        <v>0</v>
      </c>
      <c r="AD89" s="6">
        <f t="shared" si="138"/>
        <v>0</v>
      </c>
      <c r="AE89" s="6">
        <f t="shared" si="138"/>
        <v>0</v>
      </c>
      <c r="AF89" s="6">
        <f t="shared" si="138"/>
        <v>0</v>
      </c>
      <c r="AG89" s="6">
        <f t="shared" si="138"/>
        <v>0</v>
      </c>
      <c r="AH89" s="6">
        <f t="shared" si="138"/>
        <v>0</v>
      </c>
      <c r="AI89" s="6">
        <f t="shared" si="138"/>
        <v>0</v>
      </c>
      <c r="AJ89" s="6">
        <f t="shared" si="138"/>
        <v>0</v>
      </c>
      <c r="AK89" s="6">
        <f t="shared" si="138"/>
        <v>0</v>
      </c>
      <c r="AL89" s="6">
        <f t="shared" si="138"/>
        <v>0</v>
      </c>
      <c r="AM89" s="6">
        <f t="shared" si="138"/>
        <v>0</v>
      </c>
      <c r="AN89" s="6">
        <f t="shared" si="138"/>
        <v>0</v>
      </c>
      <c r="AO89" s="6">
        <f t="shared" si="138"/>
        <v>0</v>
      </c>
      <c r="AP89" s="6">
        <f t="shared" si="138"/>
        <v>0</v>
      </c>
      <c r="AQ89" s="6">
        <f t="shared" si="138"/>
        <v>0</v>
      </c>
    </row>
    <row r="90" spans="1:43">
      <c r="B90" t="s">
        <v>227</v>
      </c>
      <c r="C90" s="3">
        <f>C$85*$C66*$C$4</f>
        <v>389634339.838211</v>
      </c>
      <c r="D90" s="3">
        <f t="shared" ref="D90:J90" si="139">D$85*$C66*$C$4</f>
        <v>0</v>
      </c>
      <c r="E90" s="3">
        <f t="shared" si="139"/>
        <v>0</v>
      </c>
      <c r="F90" s="3">
        <f t="shared" si="139"/>
        <v>0</v>
      </c>
      <c r="G90" s="3">
        <f t="shared" si="139"/>
        <v>0</v>
      </c>
      <c r="H90" s="3">
        <f t="shared" si="139"/>
        <v>0</v>
      </c>
      <c r="I90" s="3">
        <f t="shared" si="139"/>
        <v>0</v>
      </c>
      <c r="J90" s="3">
        <f t="shared" si="139"/>
        <v>0</v>
      </c>
      <c r="K90" s="3">
        <f t="shared" ref="K90:AQ90" si="140">K$85*$C66*$C$4</f>
        <v>0</v>
      </c>
      <c r="L90" s="3">
        <f t="shared" si="140"/>
        <v>0</v>
      </c>
      <c r="M90" s="3">
        <f t="shared" si="140"/>
        <v>0</v>
      </c>
      <c r="N90" s="3">
        <f t="shared" si="140"/>
        <v>0</v>
      </c>
      <c r="O90" s="3">
        <f t="shared" si="140"/>
        <v>0</v>
      </c>
      <c r="P90" s="3">
        <f t="shared" si="140"/>
        <v>0</v>
      </c>
      <c r="Q90" s="3">
        <f t="shared" si="140"/>
        <v>0</v>
      </c>
      <c r="R90" s="3">
        <f t="shared" si="140"/>
        <v>0</v>
      </c>
      <c r="S90" s="3">
        <f t="shared" si="140"/>
        <v>0</v>
      </c>
      <c r="T90" s="3">
        <f t="shared" si="140"/>
        <v>0</v>
      </c>
      <c r="U90" s="3">
        <f t="shared" si="140"/>
        <v>0</v>
      </c>
      <c r="V90" s="3">
        <f t="shared" si="140"/>
        <v>0</v>
      </c>
      <c r="W90" s="3">
        <f t="shared" si="140"/>
        <v>0</v>
      </c>
      <c r="X90" s="3">
        <f t="shared" si="140"/>
        <v>0</v>
      </c>
      <c r="Y90" s="3">
        <f t="shared" si="140"/>
        <v>0</v>
      </c>
      <c r="Z90" s="3">
        <f t="shared" si="140"/>
        <v>0</v>
      </c>
      <c r="AA90" s="3">
        <f t="shared" si="140"/>
        <v>0</v>
      </c>
      <c r="AB90" s="3">
        <f t="shared" si="140"/>
        <v>0</v>
      </c>
      <c r="AC90" s="3">
        <f t="shared" si="140"/>
        <v>0</v>
      </c>
      <c r="AD90" s="3">
        <f t="shared" si="140"/>
        <v>0</v>
      </c>
      <c r="AE90" s="3">
        <f t="shared" si="140"/>
        <v>0</v>
      </c>
      <c r="AF90" s="3">
        <f t="shared" si="140"/>
        <v>0</v>
      </c>
      <c r="AG90" s="3">
        <f t="shared" si="140"/>
        <v>0</v>
      </c>
      <c r="AH90" s="3">
        <f t="shared" si="140"/>
        <v>0</v>
      </c>
      <c r="AI90" s="3">
        <f t="shared" si="140"/>
        <v>0</v>
      </c>
      <c r="AJ90" s="3">
        <f t="shared" si="140"/>
        <v>0</v>
      </c>
      <c r="AK90" s="3">
        <f t="shared" si="140"/>
        <v>0</v>
      </c>
      <c r="AL90" s="3">
        <f t="shared" si="140"/>
        <v>0</v>
      </c>
      <c r="AM90" s="3">
        <f t="shared" si="140"/>
        <v>0</v>
      </c>
      <c r="AN90" s="3">
        <f t="shared" si="140"/>
        <v>0</v>
      </c>
      <c r="AO90" s="3">
        <f t="shared" si="140"/>
        <v>0</v>
      </c>
      <c r="AP90" s="3">
        <f t="shared" si="140"/>
        <v>0</v>
      </c>
      <c r="AQ90" s="3">
        <f t="shared" si="140"/>
        <v>0</v>
      </c>
    </row>
    <row r="91" spans="1:43">
      <c r="B91" t="s">
        <v>228</v>
      </c>
      <c r="C91" s="3">
        <f>C$85*$C67*$C$4</f>
        <v>20000000</v>
      </c>
      <c r="D91" s="3">
        <f t="shared" ref="D91:I92" si="141">D$85*$C67*$C$4</f>
        <v>0</v>
      </c>
      <c r="E91" s="3">
        <f t="shared" si="141"/>
        <v>0</v>
      </c>
      <c r="F91" s="3">
        <f t="shared" si="141"/>
        <v>0</v>
      </c>
      <c r="G91" s="3">
        <f t="shared" si="141"/>
        <v>0</v>
      </c>
      <c r="H91" s="3">
        <f t="shared" si="141"/>
        <v>0</v>
      </c>
      <c r="I91" s="3">
        <f t="shared" si="141"/>
        <v>0</v>
      </c>
      <c r="J91" s="3">
        <f t="shared" ref="J91:AQ91" si="142">J$85*$C67*$C$4</f>
        <v>0</v>
      </c>
      <c r="K91" s="3">
        <f t="shared" si="142"/>
        <v>0</v>
      </c>
      <c r="L91" s="3">
        <f t="shared" si="142"/>
        <v>0</v>
      </c>
      <c r="M91" s="3">
        <f t="shared" si="142"/>
        <v>0</v>
      </c>
      <c r="N91" s="3">
        <f t="shared" si="142"/>
        <v>0</v>
      </c>
      <c r="O91" s="3">
        <f t="shared" si="142"/>
        <v>0</v>
      </c>
      <c r="P91" s="3">
        <f t="shared" si="142"/>
        <v>0</v>
      </c>
      <c r="Q91" s="3">
        <f t="shared" si="142"/>
        <v>0</v>
      </c>
      <c r="R91" s="3">
        <f t="shared" si="142"/>
        <v>0</v>
      </c>
      <c r="S91" s="3">
        <f t="shared" si="142"/>
        <v>0</v>
      </c>
      <c r="T91" s="3">
        <f t="shared" si="142"/>
        <v>0</v>
      </c>
      <c r="U91" s="3">
        <f t="shared" si="142"/>
        <v>0</v>
      </c>
      <c r="V91" s="3">
        <f t="shared" si="142"/>
        <v>0</v>
      </c>
      <c r="W91" s="3">
        <f t="shared" si="142"/>
        <v>0</v>
      </c>
      <c r="X91" s="3">
        <f t="shared" si="142"/>
        <v>0</v>
      </c>
      <c r="Y91" s="3">
        <f t="shared" si="142"/>
        <v>0</v>
      </c>
      <c r="Z91" s="3">
        <f t="shared" si="142"/>
        <v>0</v>
      </c>
      <c r="AA91" s="3">
        <f t="shared" si="142"/>
        <v>0</v>
      </c>
      <c r="AB91" s="3">
        <f t="shared" si="142"/>
        <v>0</v>
      </c>
      <c r="AC91" s="3">
        <f t="shared" si="142"/>
        <v>0</v>
      </c>
      <c r="AD91" s="3">
        <f t="shared" si="142"/>
        <v>0</v>
      </c>
      <c r="AE91" s="3">
        <f t="shared" si="142"/>
        <v>0</v>
      </c>
      <c r="AF91" s="3">
        <f t="shared" si="142"/>
        <v>0</v>
      </c>
      <c r="AG91" s="3">
        <f t="shared" si="142"/>
        <v>0</v>
      </c>
      <c r="AH91" s="3">
        <f t="shared" si="142"/>
        <v>0</v>
      </c>
      <c r="AI91" s="3">
        <f t="shared" si="142"/>
        <v>0</v>
      </c>
      <c r="AJ91" s="3">
        <f t="shared" si="142"/>
        <v>0</v>
      </c>
      <c r="AK91" s="3">
        <f t="shared" si="142"/>
        <v>0</v>
      </c>
      <c r="AL91" s="3">
        <f t="shared" si="142"/>
        <v>0</v>
      </c>
      <c r="AM91" s="3">
        <f t="shared" si="142"/>
        <v>0</v>
      </c>
      <c r="AN91" s="3">
        <f t="shared" si="142"/>
        <v>0</v>
      </c>
      <c r="AO91" s="3">
        <f t="shared" si="142"/>
        <v>0</v>
      </c>
      <c r="AP91" s="3">
        <f t="shared" si="142"/>
        <v>0</v>
      </c>
      <c r="AQ91" s="3">
        <f t="shared" si="142"/>
        <v>0</v>
      </c>
    </row>
    <row r="92" spans="1:43">
      <c r="B92" t="s">
        <v>229</v>
      </c>
      <c r="C92" s="3">
        <f>C$85*$C68*$C$4</f>
        <v>1500000</v>
      </c>
      <c r="D92" s="3">
        <f t="shared" si="141"/>
        <v>0</v>
      </c>
      <c r="E92" s="3">
        <f t="shared" si="141"/>
        <v>0</v>
      </c>
      <c r="F92" s="3">
        <f t="shared" si="141"/>
        <v>0</v>
      </c>
      <c r="G92" s="3">
        <f t="shared" si="141"/>
        <v>0</v>
      </c>
      <c r="H92" s="3">
        <f t="shared" si="141"/>
        <v>0</v>
      </c>
      <c r="I92" s="3">
        <f t="shared" si="141"/>
        <v>0</v>
      </c>
      <c r="J92" s="3">
        <f t="shared" ref="J92:AQ92" si="143">J$85*$C68*$C$4</f>
        <v>0</v>
      </c>
      <c r="K92" s="3">
        <f t="shared" si="143"/>
        <v>0</v>
      </c>
      <c r="L92" s="3">
        <f t="shared" si="143"/>
        <v>0</v>
      </c>
      <c r="M92" s="3">
        <f t="shared" si="143"/>
        <v>0</v>
      </c>
      <c r="N92" s="3">
        <f t="shared" si="143"/>
        <v>0</v>
      </c>
      <c r="O92" s="3">
        <f t="shared" si="143"/>
        <v>0</v>
      </c>
      <c r="P92" s="3">
        <f t="shared" si="143"/>
        <v>0</v>
      </c>
      <c r="Q92" s="3">
        <f t="shared" si="143"/>
        <v>0</v>
      </c>
      <c r="R92" s="3">
        <f t="shared" si="143"/>
        <v>0</v>
      </c>
      <c r="S92" s="3">
        <f t="shared" si="143"/>
        <v>0</v>
      </c>
      <c r="T92" s="3">
        <f t="shared" si="143"/>
        <v>0</v>
      </c>
      <c r="U92" s="3">
        <f t="shared" si="143"/>
        <v>0</v>
      </c>
      <c r="V92" s="3">
        <f t="shared" si="143"/>
        <v>0</v>
      </c>
      <c r="W92" s="3">
        <f t="shared" si="143"/>
        <v>0</v>
      </c>
      <c r="X92" s="3">
        <f t="shared" si="143"/>
        <v>0</v>
      </c>
      <c r="Y92" s="3">
        <f t="shared" si="143"/>
        <v>0</v>
      </c>
      <c r="Z92" s="3">
        <f t="shared" si="143"/>
        <v>0</v>
      </c>
      <c r="AA92" s="3">
        <f t="shared" si="143"/>
        <v>0</v>
      </c>
      <c r="AB92" s="3">
        <f t="shared" si="143"/>
        <v>0</v>
      </c>
      <c r="AC92" s="3">
        <f t="shared" si="143"/>
        <v>0</v>
      </c>
      <c r="AD92" s="3">
        <f t="shared" si="143"/>
        <v>0</v>
      </c>
      <c r="AE92" s="3">
        <f t="shared" si="143"/>
        <v>0</v>
      </c>
      <c r="AF92" s="3">
        <f t="shared" si="143"/>
        <v>0</v>
      </c>
      <c r="AG92" s="3">
        <f t="shared" si="143"/>
        <v>0</v>
      </c>
      <c r="AH92" s="3">
        <f t="shared" si="143"/>
        <v>0</v>
      </c>
      <c r="AI92" s="3">
        <f t="shared" si="143"/>
        <v>0</v>
      </c>
      <c r="AJ92" s="3">
        <f t="shared" si="143"/>
        <v>0</v>
      </c>
      <c r="AK92" s="3">
        <f t="shared" si="143"/>
        <v>0</v>
      </c>
      <c r="AL92" s="3">
        <f t="shared" si="143"/>
        <v>0</v>
      </c>
      <c r="AM92" s="3">
        <f t="shared" si="143"/>
        <v>0</v>
      </c>
      <c r="AN92" s="3">
        <f t="shared" si="143"/>
        <v>0</v>
      </c>
      <c r="AO92" s="3">
        <f t="shared" si="143"/>
        <v>0</v>
      </c>
      <c r="AP92" s="3">
        <f t="shared" si="143"/>
        <v>0</v>
      </c>
      <c r="AQ92" s="3">
        <f t="shared" si="143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144">SUM(D95:D104)+D106</f>
        <v>29603579.998939082</v>
      </c>
      <c r="E94" s="190">
        <f t="shared" si="144"/>
        <v>29603579.998939082</v>
      </c>
      <c r="F94" s="190">
        <f t="shared" si="144"/>
        <v>29603579.998939082</v>
      </c>
      <c r="G94" s="190">
        <f t="shared" si="144"/>
        <v>29603579.998939082</v>
      </c>
      <c r="H94" s="190">
        <f t="shared" si="144"/>
        <v>29603579.998939082</v>
      </c>
      <c r="I94" s="190">
        <f t="shared" si="144"/>
        <v>29603579.998939082</v>
      </c>
      <c r="J94" s="190">
        <f t="shared" si="144"/>
        <v>29603579.998939082</v>
      </c>
      <c r="K94" s="190">
        <f t="shared" si="144"/>
        <v>29603579.998939082</v>
      </c>
      <c r="L94" s="190">
        <f t="shared" si="144"/>
        <v>29603579.998939082</v>
      </c>
      <c r="M94" s="190">
        <f t="shared" si="144"/>
        <v>29603579.998939082</v>
      </c>
      <c r="N94" s="190">
        <f t="shared" si="144"/>
        <v>29603579.998939082</v>
      </c>
      <c r="O94" s="190">
        <f t="shared" si="144"/>
        <v>29603579.998939082</v>
      </c>
      <c r="P94" s="190">
        <f t="shared" si="144"/>
        <v>29603579.998939082</v>
      </c>
      <c r="Q94" s="190">
        <f t="shared" si="144"/>
        <v>29603579.998939082</v>
      </c>
      <c r="R94" s="190">
        <f t="shared" si="144"/>
        <v>29603579.998939082</v>
      </c>
      <c r="S94" s="190">
        <f t="shared" si="144"/>
        <v>29603579.998939082</v>
      </c>
      <c r="T94" s="190">
        <f t="shared" si="144"/>
        <v>29603579.998939082</v>
      </c>
      <c r="U94" s="190">
        <f t="shared" si="144"/>
        <v>29603579.998939082</v>
      </c>
      <c r="V94" s="190">
        <f t="shared" si="144"/>
        <v>29603579.998939082</v>
      </c>
      <c r="W94" s="190">
        <f t="shared" si="144"/>
        <v>0</v>
      </c>
      <c r="X94" s="190">
        <f t="shared" si="144"/>
        <v>0</v>
      </c>
      <c r="Y94" s="190">
        <f t="shared" si="144"/>
        <v>0</v>
      </c>
      <c r="Z94" s="190">
        <f t="shared" si="144"/>
        <v>0</v>
      </c>
      <c r="AA94" s="190">
        <f t="shared" si="144"/>
        <v>0</v>
      </c>
      <c r="AB94" s="190">
        <f t="shared" si="144"/>
        <v>0</v>
      </c>
      <c r="AC94" s="190">
        <f t="shared" si="144"/>
        <v>0</v>
      </c>
      <c r="AD94" s="190">
        <f t="shared" si="144"/>
        <v>0</v>
      </c>
      <c r="AE94" s="190">
        <f t="shared" si="144"/>
        <v>0</v>
      </c>
      <c r="AF94" s="190">
        <f t="shared" si="144"/>
        <v>0</v>
      </c>
      <c r="AG94" s="190">
        <f t="shared" si="144"/>
        <v>0</v>
      </c>
      <c r="AH94" s="190">
        <f t="shared" si="144"/>
        <v>0</v>
      </c>
      <c r="AI94" s="190">
        <f t="shared" si="144"/>
        <v>0</v>
      </c>
      <c r="AJ94" s="190">
        <f t="shared" si="144"/>
        <v>0</v>
      </c>
      <c r="AK94" s="190">
        <f t="shared" si="144"/>
        <v>0</v>
      </c>
      <c r="AL94" s="190">
        <f t="shared" si="144"/>
        <v>0</v>
      </c>
      <c r="AM94" s="190">
        <f t="shared" si="144"/>
        <v>0</v>
      </c>
      <c r="AN94" s="190">
        <f t="shared" si="144"/>
        <v>0</v>
      </c>
      <c r="AO94" s="190">
        <f t="shared" si="144"/>
        <v>0</v>
      </c>
      <c r="AP94" s="190">
        <f t="shared" si="144"/>
        <v>0</v>
      </c>
      <c r="AQ94" s="190">
        <f t="shared" si="144"/>
        <v>0</v>
      </c>
    </row>
    <row r="95" spans="1:43" s="48" customFormat="1">
      <c r="B95" s="191" t="s">
        <v>251</v>
      </c>
      <c r="C95" s="188">
        <f t="shared" ref="C95:AQ95" si="145">C$86*$C70*$C$4</f>
        <v>1917569.8012722724</v>
      </c>
      <c r="D95" s="188">
        <f t="shared" si="145"/>
        <v>1917569.8012722724</v>
      </c>
      <c r="E95" s="188">
        <f t="shared" si="145"/>
        <v>1917569.8012722724</v>
      </c>
      <c r="F95" s="188">
        <f t="shared" si="145"/>
        <v>1917569.8012722724</v>
      </c>
      <c r="G95" s="188">
        <f t="shared" si="145"/>
        <v>1917569.8012722724</v>
      </c>
      <c r="H95" s="188">
        <f t="shared" si="145"/>
        <v>1917569.8012722724</v>
      </c>
      <c r="I95" s="188">
        <f t="shared" si="145"/>
        <v>1917569.8012722724</v>
      </c>
      <c r="J95" s="188">
        <f t="shared" si="145"/>
        <v>1917569.8012722724</v>
      </c>
      <c r="K95" s="188">
        <f t="shared" si="145"/>
        <v>1917569.8012722724</v>
      </c>
      <c r="L95" s="188">
        <f t="shared" si="145"/>
        <v>1917569.8012722724</v>
      </c>
      <c r="M95" s="188">
        <f t="shared" si="145"/>
        <v>1917569.8012722724</v>
      </c>
      <c r="N95" s="188">
        <f t="shared" si="145"/>
        <v>1917569.8012722724</v>
      </c>
      <c r="O95" s="188">
        <f t="shared" si="145"/>
        <v>1917569.8012722724</v>
      </c>
      <c r="P95" s="188">
        <f t="shared" si="145"/>
        <v>1917569.8012722724</v>
      </c>
      <c r="Q95" s="188">
        <f t="shared" si="145"/>
        <v>1917569.8012722724</v>
      </c>
      <c r="R95" s="188">
        <f t="shared" si="145"/>
        <v>1917569.8012722724</v>
      </c>
      <c r="S95" s="188">
        <f t="shared" si="145"/>
        <v>1917569.8012722724</v>
      </c>
      <c r="T95" s="188">
        <f t="shared" si="145"/>
        <v>1917569.8012722724</v>
      </c>
      <c r="U95" s="188">
        <f t="shared" si="145"/>
        <v>1917569.8012722724</v>
      </c>
      <c r="V95" s="188">
        <f t="shared" si="145"/>
        <v>1917569.8012722724</v>
      </c>
      <c r="W95" s="188">
        <f t="shared" si="145"/>
        <v>0</v>
      </c>
      <c r="X95" s="188">
        <f t="shared" si="145"/>
        <v>0</v>
      </c>
      <c r="Y95" s="188">
        <f t="shared" si="145"/>
        <v>0</v>
      </c>
      <c r="Z95" s="188">
        <f t="shared" si="145"/>
        <v>0</v>
      </c>
      <c r="AA95" s="188">
        <f t="shared" si="145"/>
        <v>0</v>
      </c>
      <c r="AB95" s="188">
        <f t="shared" si="145"/>
        <v>0</v>
      </c>
      <c r="AC95" s="188">
        <f t="shared" si="145"/>
        <v>0</v>
      </c>
      <c r="AD95" s="188">
        <f t="shared" si="145"/>
        <v>0</v>
      </c>
      <c r="AE95" s="188">
        <f t="shared" si="145"/>
        <v>0</v>
      </c>
      <c r="AF95" s="188">
        <f t="shared" si="145"/>
        <v>0</v>
      </c>
      <c r="AG95" s="188">
        <f t="shared" si="145"/>
        <v>0</v>
      </c>
      <c r="AH95" s="188">
        <f t="shared" si="145"/>
        <v>0</v>
      </c>
      <c r="AI95" s="188">
        <f t="shared" si="145"/>
        <v>0</v>
      </c>
      <c r="AJ95" s="188">
        <f t="shared" si="145"/>
        <v>0</v>
      </c>
      <c r="AK95" s="188">
        <f t="shared" si="145"/>
        <v>0</v>
      </c>
      <c r="AL95" s="188">
        <f t="shared" si="145"/>
        <v>0</v>
      </c>
      <c r="AM95" s="188">
        <f t="shared" si="145"/>
        <v>0</v>
      </c>
      <c r="AN95" s="188">
        <f t="shared" si="145"/>
        <v>0</v>
      </c>
      <c r="AO95" s="188">
        <f t="shared" si="145"/>
        <v>0</v>
      </c>
      <c r="AP95" s="188">
        <f t="shared" si="145"/>
        <v>0</v>
      </c>
      <c r="AQ95" s="188">
        <f t="shared" si="145"/>
        <v>0</v>
      </c>
    </row>
    <row r="96" spans="1:43" s="48" customFormat="1">
      <c r="B96" s="191" t="s">
        <v>252</v>
      </c>
      <c r="C96" s="188">
        <f t="shared" ref="C96:AQ96" si="146">C$86*$C71*$C$4</f>
        <v>2541969.4801650792</v>
      </c>
      <c r="D96" s="188">
        <f t="shared" si="146"/>
        <v>2541969.4801650792</v>
      </c>
      <c r="E96" s="188">
        <f t="shared" si="146"/>
        <v>2541969.4801650792</v>
      </c>
      <c r="F96" s="188">
        <f t="shared" si="146"/>
        <v>2541969.4801650792</v>
      </c>
      <c r="G96" s="188">
        <f t="shared" si="146"/>
        <v>2541969.4801650792</v>
      </c>
      <c r="H96" s="188">
        <f t="shared" si="146"/>
        <v>2541969.4801650792</v>
      </c>
      <c r="I96" s="188">
        <f t="shared" si="146"/>
        <v>2541969.4801650792</v>
      </c>
      <c r="J96" s="188">
        <f t="shared" si="146"/>
        <v>2541969.4801650792</v>
      </c>
      <c r="K96" s="188">
        <f t="shared" si="146"/>
        <v>2541969.4801650792</v>
      </c>
      <c r="L96" s="188">
        <f t="shared" si="146"/>
        <v>2541969.4801650792</v>
      </c>
      <c r="M96" s="188">
        <f t="shared" si="146"/>
        <v>2541969.4801650792</v>
      </c>
      <c r="N96" s="188">
        <f t="shared" si="146"/>
        <v>2541969.4801650792</v>
      </c>
      <c r="O96" s="188">
        <f t="shared" si="146"/>
        <v>2541969.4801650792</v>
      </c>
      <c r="P96" s="188">
        <f t="shared" si="146"/>
        <v>2541969.4801650792</v>
      </c>
      <c r="Q96" s="188">
        <f t="shared" si="146"/>
        <v>2541969.4801650792</v>
      </c>
      <c r="R96" s="188">
        <f t="shared" si="146"/>
        <v>2541969.4801650792</v>
      </c>
      <c r="S96" s="188">
        <f t="shared" si="146"/>
        <v>2541969.4801650792</v>
      </c>
      <c r="T96" s="188">
        <f t="shared" si="146"/>
        <v>2541969.4801650792</v>
      </c>
      <c r="U96" s="188">
        <f t="shared" si="146"/>
        <v>2541969.4801650792</v>
      </c>
      <c r="V96" s="188">
        <f t="shared" si="146"/>
        <v>2541969.4801650792</v>
      </c>
      <c r="W96" s="188">
        <f t="shared" si="146"/>
        <v>0</v>
      </c>
      <c r="X96" s="188">
        <f t="shared" si="146"/>
        <v>0</v>
      </c>
      <c r="Y96" s="188">
        <f t="shared" si="146"/>
        <v>0</v>
      </c>
      <c r="Z96" s="188">
        <f t="shared" si="146"/>
        <v>0</v>
      </c>
      <c r="AA96" s="188">
        <f t="shared" si="146"/>
        <v>0</v>
      </c>
      <c r="AB96" s="188">
        <f t="shared" si="146"/>
        <v>0</v>
      </c>
      <c r="AC96" s="188">
        <f t="shared" si="146"/>
        <v>0</v>
      </c>
      <c r="AD96" s="188">
        <f t="shared" si="146"/>
        <v>0</v>
      </c>
      <c r="AE96" s="188">
        <f t="shared" si="146"/>
        <v>0</v>
      </c>
      <c r="AF96" s="188">
        <f t="shared" si="146"/>
        <v>0</v>
      </c>
      <c r="AG96" s="188">
        <f t="shared" si="146"/>
        <v>0</v>
      </c>
      <c r="AH96" s="188">
        <f t="shared" si="146"/>
        <v>0</v>
      </c>
      <c r="AI96" s="188">
        <f t="shared" si="146"/>
        <v>0</v>
      </c>
      <c r="AJ96" s="188">
        <f t="shared" si="146"/>
        <v>0</v>
      </c>
      <c r="AK96" s="188">
        <f t="shared" si="146"/>
        <v>0</v>
      </c>
      <c r="AL96" s="188">
        <f t="shared" si="146"/>
        <v>0</v>
      </c>
      <c r="AM96" s="188">
        <f t="shared" si="146"/>
        <v>0</v>
      </c>
      <c r="AN96" s="188">
        <f t="shared" si="146"/>
        <v>0</v>
      </c>
      <c r="AO96" s="188">
        <f t="shared" si="146"/>
        <v>0</v>
      </c>
      <c r="AP96" s="188">
        <f t="shared" si="146"/>
        <v>0</v>
      </c>
      <c r="AQ96" s="188">
        <f t="shared" si="146"/>
        <v>0</v>
      </c>
    </row>
    <row r="97" spans="2:43" s="48" customFormat="1">
      <c r="B97" s="191" t="s">
        <v>253</v>
      </c>
      <c r="C97" s="188">
        <f t="shared" ref="C97:AQ97" si="147">C$86*$C72*$C$4</f>
        <v>16663983.035185501</v>
      </c>
      <c r="D97" s="188">
        <f t="shared" si="147"/>
        <v>16663983.035185501</v>
      </c>
      <c r="E97" s="188">
        <f t="shared" si="147"/>
        <v>16663983.035185501</v>
      </c>
      <c r="F97" s="188">
        <f t="shared" si="147"/>
        <v>16663983.035185501</v>
      </c>
      <c r="G97" s="188">
        <f t="shared" si="147"/>
        <v>16663983.035185501</v>
      </c>
      <c r="H97" s="188">
        <f t="shared" si="147"/>
        <v>16663983.035185501</v>
      </c>
      <c r="I97" s="188">
        <f t="shared" si="147"/>
        <v>16663983.035185501</v>
      </c>
      <c r="J97" s="188">
        <f t="shared" si="147"/>
        <v>16663983.035185501</v>
      </c>
      <c r="K97" s="188">
        <f t="shared" si="147"/>
        <v>16663983.035185501</v>
      </c>
      <c r="L97" s="188">
        <f t="shared" si="147"/>
        <v>16663983.035185501</v>
      </c>
      <c r="M97" s="188">
        <f t="shared" si="147"/>
        <v>16663983.035185501</v>
      </c>
      <c r="N97" s="188">
        <f t="shared" si="147"/>
        <v>16663983.035185501</v>
      </c>
      <c r="O97" s="188">
        <f t="shared" si="147"/>
        <v>16663983.035185501</v>
      </c>
      <c r="P97" s="188">
        <f t="shared" si="147"/>
        <v>16663983.035185501</v>
      </c>
      <c r="Q97" s="188">
        <f t="shared" si="147"/>
        <v>16663983.035185501</v>
      </c>
      <c r="R97" s="188">
        <f t="shared" si="147"/>
        <v>16663983.035185501</v>
      </c>
      <c r="S97" s="188">
        <f t="shared" si="147"/>
        <v>16663983.035185501</v>
      </c>
      <c r="T97" s="188">
        <f t="shared" si="147"/>
        <v>16663983.035185501</v>
      </c>
      <c r="U97" s="188">
        <f t="shared" si="147"/>
        <v>16663983.035185501</v>
      </c>
      <c r="V97" s="188">
        <f t="shared" si="147"/>
        <v>16663983.035185501</v>
      </c>
      <c r="W97" s="188">
        <f t="shared" si="147"/>
        <v>0</v>
      </c>
      <c r="X97" s="188">
        <f t="shared" si="147"/>
        <v>0</v>
      </c>
      <c r="Y97" s="188">
        <f t="shared" si="147"/>
        <v>0</v>
      </c>
      <c r="Z97" s="188">
        <f t="shared" si="147"/>
        <v>0</v>
      </c>
      <c r="AA97" s="188">
        <f t="shared" si="147"/>
        <v>0</v>
      </c>
      <c r="AB97" s="188">
        <f t="shared" si="147"/>
        <v>0</v>
      </c>
      <c r="AC97" s="188">
        <f t="shared" si="147"/>
        <v>0</v>
      </c>
      <c r="AD97" s="188">
        <f t="shared" si="147"/>
        <v>0</v>
      </c>
      <c r="AE97" s="188">
        <f t="shared" si="147"/>
        <v>0</v>
      </c>
      <c r="AF97" s="188">
        <f t="shared" si="147"/>
        <v>0</v>
      </c>
      <c r="AG97" s="188">
        <f t="shared" si="147"/>
        <v>0</v>
      </c>
      <c r="AH97" s="188">
        <f t="shared" si="147"/>
        <v>0</v>
      </c>
      <c r="AI97" s="188">
        <f t="shared" si="147"/>
        <v>0</v>
      </c>
      <c r="AJ97" s="188">
        <f t="shared" si="147"/>
        <v>0</v>
      </c>
      <c r="AK97" s="188">
        <f t="shared" si="147"/>
        <v>0</v>
      </c>
      <c r="AL97" s="188">
        <f t="shared" si="147"/>
        <v>0</v>
      </c>
      <c r="AM97" s="188">
        <f t="shared" si="147"/>
        <v>0</v>
      </c>
      <c r="AN97" s="188">
        <f t="shared" si="147"/>
        <v>0</v>
      </c>
      <c r="AO97" s="188">
        <f t="shared" si="147"/>
        <v>0</v>
      </c>
      <c r="AP97" s="188">
        <f t="shared" si="147"/>
        <v>0</v>
      </c>
      <c r="AQ97" s="188">
        <f t="shared" si="147"/>
        <v>0</v>
      </c>
    </row>
    <row r="98" spans="2:43" s="48" customFormat="1">
      <c r="B98" s="191" t="s">
        <v>254</v>
      </c>
      <c r="C98" s="188">
        <f t="shared" ref="C98:AQ98" si="148">C$86*$C73*$C$4</f>
        <v>0</v>
      </c>
      <c r="D98" s="188">
        <f t="shared" si="148"/>
        <v>0</v>
      </c>
      <c r="E98" s="188">
        <f t="shared" si="148"/>
        <v>0</v>
      </c>
      <c r="F98" s="188">
        <f t="shared" si="148"/>
        <v>0</v>
      </c>
      <c r="G98" s="188">
        <f t="shared" si="148"/>
        <v>0</v>
      </c>
      <c r="H98" s="188">
        <f t="shared" si="148"/>
        <v>0</v>
      </c>
      <c r="I98" s="188">
        <f t="shared" si="148"/>
        <v>0</v>
      </c>
      <c r="J98" s="188">
        <f t="shared" si="148"/>
        <v>0</v>
      </c>
      <c r="K98" s="188">
        <f t="shared" si="148"/>
        <v>0</v>
      </c>
      <c r="L98" s="188">
        <f t="shared" si="148"/>
        <v>0</v>
      </c>
      <c r="M98" s="188">
        <f t="shared" si="148"/>
        <v>0</v>
      </c>
      <c r="N98" s="188">
        <f t="shared" si="148"/>
        <v>0</v>
      </c>
      <c r="O98" s="188">
        <f t="shared" si="148"/>
        <v>0</v>
      </c>
      <c r="P98" s="188">
        <f t="shared" si="148"/>
        <v>0</v>
      </c>
      <c r="Q98" s="188">
        <f t="shared" si="148"/>
        <v>0</v>
      </c>
      <c r="R98" s="188">
        <f t="shared" si="148"/>
        <v>0</v>
      </c>
      <c r="S98" s="188">
        <f t="shared" si="148"/>
        <v>0</v>
      </c>
      <c r="T98" s="188">
        <f t="shared" si="148"/>
        <v>0</v>
      </c>
      <c r="U98" s="188">
        <f t="shared" si="148"/>
        <v>0</v>
      </c>
      <c r="V98" s="188">
        <f t="shared" si="148"/>
        <v>0</v>
      </c>
      <c r="W98" s="188">
        <f t="shared" si="148"/>
        <v>0</v>
      </c>
      <c r="X98" s="188">
        <f t="shared" si="148"/>
        <v>0</v>
      </c>
      <c r="Y98" s="188">
        <f t="shared" si="148"/>
        <v>0</v>
      </c>
      <c r="Z98" s="188">
        <f t="shared" si="148"/>
        <v>0</v>
      </c>
      <c r="AA98" s="188">
        <f t="shared" si="148"/>
        <v>0</v>
      </c>
      <c r="AB98" s="188">
        <f t="shared" si="148"/>
        <v>0</v>
      </c>
      <c r="AC98" s="188">
        <f t="shared" si="148"/>
        <v>0</v>
      </c>
      <c r="AD98" s="188">
        <f t="shared" si="148"/>
        <v>0</v>
      </c>
      <c r="AE98" s="188">
        <f t="shared" si="148"/>
        <v>0</v>
      </c>
      <c r="AF98" s="188">
        <f t="shared" si="148"/>
        <v>0</v>
      </c>
      <c r="AG98" s="188">
        <f t="shared" si="148"/>
        <v>0</v>
      </c>
      <c r="AH98" s="188">
        <f t="shared" si="148"/>
        <v>0</v>
      </c>
      <c r="AI98" s="188">
        <f t="shared" si="148"/>
        <v>0</v>
      </c>
      <c r="AJ98" s="188">
        <f t="shared" si="148"/>
        <v>0</v>
      </c>
      <c r="AK98" s="188">
        <f t="shared" si="148"/>
        <v>0</v>
      </c>
      <c r="AL98" s="188">
        <f t="shared" si="148"/>
        <v>0</v>
      </c>
      <c r="AM98" s="188">
        <f t="shared" si="148"/>
        <v>0</v>
      </c>
      <c r="AN98" s="188">
        <f t="shared" si="148"/>
        <v>0</v>
      </c>
      <c r="AO98" s="188">
        <f t="shared" si="148"/>
        <v>0</v>
      </c>
      <c r="AP98" s="188">
        <f t="shared" si="148"/>
        <v>0</v>
      </c>
      <c r="AQ98" s="188">
        <f t="shared" si="148"/>
        <v>0</v>
      </c>
    </row>
    <row r="99" spans="2:43" s="48" customFormat="1">
      <c r="B99" s="191" t="s">
        <v>255</v>
      </c>
      <c r="C99" s="188">
        <f t="shared" ref="C99:AQ99" si="149">C$86*$C74*$C$4</f>
        <v>4875929.7131265979</v>
      </c>
      <c r="D99" s="188">
        <f t="shared" si="149"/>
        <v>4875929.7131265979</v>
      </c>
      <c r="E99" s="188">
        <f t="shared" si="149"/>
        <v>4875929.7131265979</v>
      </c>
      <c r="F99" s="188">
        <f t="shared" si="149"/>
        <v>4875929.7131265979</v>
      </c>
      <c r="G99" s="188">
        <f t="shared" si="149"/>
        <v>4875929.7131265979</v>
      </c>
      <c r="H99" s="188">
        <f t="shared" si="149"/>
        <v>4875929.7131265979</v>
      </c>
      <c r="I99" s="188">
        <f t="shared" si="149"/>
        <v>4875929.7131265979</v>
      </c>
      <c r="J99" s="188">
        <f t="shared" si="149"/>
        <v>4875929.7131265979</v>
      </c>
      <c r="K99" s="188">
        <f t="shared" si="149"/>
        <v>4875929.7131265979</v>
      </c>
      <c r="L99" s="188">
        <f t="shared" si="149"/>
        <v>4875929.7131265979</v>
      </c>
      <c r="M99" s="188">
        <f t="shared" si="149"/>
        <v>4875929.7131265979</v>
      </c>
      <c r="N99" s="188">
        <f t="shared" si="149"/>
        <v>4875929.7131265979</v>
      </c>
      <c r="O99" s="188">
        <f t="shared" si="149"/>
        <v>4875929.7131265979</v>
      </c>
      <c r="P99" s="188">
        <f t="shared" si="149"/>
        <v>4875929.7131265979</v>
      </c>
      <c r="Q99" s="188">
        <f t="shared" si="149"/>
        <v>4875929.7131265979</v>
      </c>
      <c r="R99" s="188">
        <f t="shared" si="149"/>
        <v>4875929.7131265979</v>
      </c>
      <c r="S99" s="188">
        <f t="shared" si="149"/>
        <v>4875929.7131265979</v>
      </c>
      <c r="T99" s="188">
        <f t="shared" si="149"/>
        <v>4875929.7131265979</v>
      </c>
      <c r="U99" s="188">
        <f t="shared" si="149"/>
        <v>4875929.7131265979</v>
      </c>
      <c r="V99" s="188">
        <f t="shared" si="149"/>
        <v>4875929.7131265979</v>
      </c>
      <c r="W99" s="188">
        <f t="shared" si="149"/>
        <v>0</v>
      </c>
      <c r="X99" s="188">
        <f t="shared" si="149"/>
        <v>0</v>
      </c>
      <c r="Y99" s="188">
        <f t="shared" si="149"/>
        <v>0</v>
      </c>
      <c r="Z99" s="188">
        <f t="shared" si="149"/>
        <v>0</v>
      </c>
      <c r="AA99" s="188">
        <f t="shared" si="149"/>
        <v>0</v>
      </c>
      <c r="AB99" s="188">
        <f t="shared" si="149"/>
        <v>0</v>
      </c>
      <c r="AC99" s="188">
        <f t="shared" si="149"/>
        <v>0</v>
      </c>
      <c r="AD99" s="188">
        <f t="shared" si="149"/>
        <v>0</v>
      </c>
      <c r="AE99" s="188">
        <f t="shared" si="149"/>
        <v>0</v>
      </c>
      <c r="AF99" s="188">
        <f t="shared" si="149"/>
        <v>0</v>
      </c>
      <c r="AG99" s="188">
        <f t="shared" si="149"/>
        <v>0</v>
      </c>
      <c r="AH99" s="188">
        <f t="shared" si="149"/>
        <v>0</v>
      </c>
      <c r="AI99" s="188">
        <f t="shared" si="149"/>
        <v>0</v>
      </c>
      <c r="AJ99" s="188">
        <f t="shared" si="149"/>
        <v>0</v>
      </c>
      <c r="AK99" s="188">
        <f t="shared" si="149"/>
        <v>0</v>
      </c>
      <c r="AL99" s="188">
        <f t="shared" si="149"/>
        <v>0</v>
      </c>
      <c r="AM99" s="188">
        <f t="shared" si="149"/>
        <v>0</v>
      </c>
      <c r="AN99" s="188">
        <f t="shared" si="149"/>
        <v>0</v>
      </c>
      <c r="AO99" s="188">
        <f t="shared" si="149"/>
        <v>0</v>
      </c>
      <c r="AP99" s="188">
        <f t="shared" si="149"/>
        <v>0</v>
      </c>
      <c r="AQ99" s="188">
        <f t="shared" si="149"/>
        <v>0</v>
      </c>
    </row>
    <row r="100" spans="2:43" s="48" customFormat="1">
      <c r="B100" s="191" t="s">
        <v>256</v>
      </c>
      <c r="C100" s="188">
        <f t="shared" ref="C100:AQ100" si="150">C$86*$C75*$C$4</f>
        <v>0</v>
      </c>
      <c r="D100" s="188">
        <f t="shared" si="150"/>
        <v>0</v>
      </c>
      <c r="E100" s="188">
        <f t="shared" si="150"/>
        <v>0</v>
      </c>
      <c r="F100" s="188">
        <f t="shared" si="150"/>
        <v>0</v>
      </c>
      <c r="G100" s="188">
        <f t="shared" si="150"/>
        <v>0</v>
      </c>
      <c r="H100" s="188">
        <f t="shared" si="150"/>
        <v>0</v>
      </c>
      <c r="I100" s="188">
        <f t="shared" si="150"/>
        <v>0</v>
      </c>
      <c r="J100" s="188">
        <f t="shared" si="150"/>
        <v>0</v>
      </c>
      <c r="K100" s="188">
        <f t="shared" si="150"/>
        <v>0</v>
      </c>
      <c r="L100" s="188">
        <f t="shared" si="150"/>
        <v>0</v>
      </c>
      <c r="M100" s="188">
        <f t="shared" si="150"/>
        <v>0</v>
      </c>
      <c r="N100" s="188">
        <f t="shared" si="150"/>
        <v>0</v>
      </c>
      <c r="O100" s="188">
        <f t="shared" si="150"/>
        <v>0</v>
      </c>
      <c r="P100" s="188">
        <f t="shared" si="150"/>
        <v>0</v>
      </c>
      <c r="Q100" s="188">
        <f t="shared" si="150"/>
        <v>0</v>
      </c>
      <c r="R100" s="188">
        <f t="shared" si="150"/>
        <v>0</v>
      </c>
      <c r="S100" s="188">
        <f t="shared" si="150"/>
        <v>0</v>
      </c>
      <c r="T100" s="188">
        <f t="shared" si="150"/>
        <v>0</v>
      </c>
      <c r="U100" s="188">
        <f t="shared" si="150"/>
        <v>0</v>
      </c>
      <c r="V100" s="188">
        <f t="shared" si="150"/>
        <v>0</v>
      </c>
      <c r="W100" s="188">
        <f t="shared" si="150"/>
        <v>0</v>
      </c>
      <c r="X100" s="188">
        <f t="shared" si="150"/>
        <v>0</v>
      </c>
      <c r="Y100" s="188">
        <f t="shared" si="150"/>
        <v>0</v>
      </c>
      <c r="Z100" s="188">
        <f t="shared" si="150"/>
        <v>0</v>
      </c>
      <c r="AA100" s="188">
        <f t="shared" si="150"/>
        <v>0</v>
      </c>
      <c r="AB100" s="188">
        <f t="shared" si="150"/>
        <v>0</v>
      </c>
      <c r="AC100" s="188">
        <f t="shared" si="150"/>
        <v>0</v>
      </c>
      <c r="AD100" s="188">
        <f t="shared" si="150"/>
        <v>0</v>
      </c>
      <c r="AE100" s="188">
        <f t="shared" si="150"/>
        <v>0</v>
      </c>
      <c r="AF100" s="188">
        <f t="shared" si="150"/>
        <v>0</v>
      </c>
      <c r="AG100" s="188">
        <f t="shared" si="150"/>
        <v>0</v>
      </c>
      <c r="AH100" s="188">
        <f t="shared" si="150"/>
        <v>0</v>
      </c>
      <c r="AI100" s="188">
        <f t="shared" si="150"/>
        <v>0</v>
      </c>
      <c r="AJ100" s="188">
        <f t="shared" si="150"/>
        <v>0</v>
      </c>
      <c r="AK100" s="188">
        <f t="shared" si="150"/>
        <v>0</v>
      </c>
      <c r="AL100" s="188">
        <f t="shared" si="150"/>
        <v>0</v>
      </c>
      <c r="AM100" s="188">
        <f t="shared" si="150"/>
        <v>0</v>
      </c>
      <c r="AN100" s="188">
        <f t="shared" si="150"/>
        <v>0</v>
      </c>
      <c r="AO100" s="188">
        <f t="shared" si="150"/>
        <v>0</v>
      </c>
      <c r="AP100" s="188">
        <f t="shared" si="150"/>
        <v>0</v>
      </c>
      <c r="AQ100" s="188">
        <f t="shared" si="150"/>
        <v>0</v>
      </c>
    </row>
    <row r="101" spans="2:43" s="48" customFormat="1">
      <c r="B101" s="191" t="s">
        <v>257</v>
      </c>
      <c r="C101" s="188">
        <f t="shared" ref="C101:AQ101" si="151">C$86*$C76*$C$4</f>
        <v>1124611.8260810904</v>
      </c>
      <c r="D101" s="188">
        <f t="shared" si="151"/>
        <v>1124611.8260810904</v>
      </c>
      <c r="E101" s="188">
        <f t="shared" si="151"/>
        <v>1124611.8260810904</v>
      </c>
      <c r="F101" s="188">
        <f t="shared" si="151"/>
        <v>1124611.8260810904</v>
      </c>
      <c r="G101" s="188">
        <f t="shared" si="151"/>
        <v>1124611.8260810904</v>
      </c>
      <c r="H101" s="188">
        <f t="shared" si="151"/>
        <v>1124611.8260810904</v>
      </c>
      <c r="I101" s="188">
        <f t="shared" si="151"/>
        <v>1124611.8260810904</v>
      </c>
      <c r="J101" s="188">
        <f t="shared" si="151"/>
        <v>1124611.8260810904</v>
      </c>
      <c r="K101" s="188">
        <f t="shared" si="151"/>
        <v>1124611.8260810904</v>
      </c>
      <c r="L101" s="188">
        <f t="shared" si="151"/>
        <v>1124611.8260810904</v>
      </c>
      <c r="M101" s="188">
        <f t="shared" si="151"/>
        <v>1124611.8260810904</v>
      </c>
      <c r="N101" s="188">
        <f t="shared" si="151"/>
        <v>1124611.8260810904</v>
      </c>
      <c r="O101" s="188">
        <f t="shared" si="151"/>
        <v>1124611.8260810904</v>
      </c>
      <c r="P101" s="188">
        <f t="shared" si="151"/>
        <v>1124611.8260810904</v>
      </c>
      <c r="Q101" s="188">
        <f t="shared" si="151"/>
        <v>1124611.8260810904</v>
      </c>
      <c r="R101" s="188">
        <f t="shared" si="151"/>
        <v>1124611.8260810904</v>
      </c>
      <c r="S101" s="188">
        <f t="shared" si="151"/>
        <v>1124611.8260810904</v>
      </c>
      <c r="T101" s="188">
        <f t="shared" si="151"/>
        <v>1124611.8260810904</v>
      </c>
      <c r="U101" s="188">
        <f t="shared" si="151"/>
        <v>1124611.8260810904</v>
      </c>
      <c r="V101" s="188">
        <f t="shared" si="151"/>
        <v>1124611.8260810904</v>
      </c>
      <c r="W101" s="188">
        <f t="shared" si="151"/>
        <v>0</v>
      </c>
      <c r="X101" s="188">
        <f t="shared" si="151"/>
        <v>0</v>
      </c>
      <c r="Y101" s="188">
        <f t="shared" si="151"/>
        <v>0</v>
      </c>
      <c r="Z101" s="188">
        <f t="shared" si="151"/>
        <v>0</v>
      </c>
      <c r="AA101" s="188">
        <f t="shared" si="151"/>
        <v>0</v>
      </c>
      <c r="AB101" s="188">
        <f t="shared" si="151"/>
        <v>0</v>
      </c>
      <c r="AC101" s="188">
        <f t="shared" si="151"/>
        <v>0</v>
      </c>
      <c r="AD101" s="188">
        <f t="shared" si="151"/>
        <v>0</v>
      </c>
      <c r="AE101" s="188">
        <f t="shared" si="151"/>
        <v>0</v>
      </c>
      <c r="AF101" s="188">
        <f t="shared" si="151"/>
        <v>0</v>
      </c>
      <c r="AG101" s="188">
        <f t="shared" si="151"/>
        <v>0</v>
      </c>
      <c r="AH101" s="188">
        <f t="shared" si="151"/>
        <v>0</v>
      </c>
      <c r="AI101" s="188">
        <f t="shared" si="151"/>
        <v>0</v>
      </c>
      <c r="AJ101" s="188">
        <f t="shared" si="151"/>
        <v>0</v>
      </c>
      <c r="AK101" s="188">
        <f t="shared" si="151"/>
        <v>0</v>
      </c>
      <c r="AL101" s="188">
        <f t="shared" si="151"/>
        <v>0</v>
      </c>
      <c r="AM101" s="188">
        <f t="shared" si="151"/>
        <v>0</v>
      </c>
      <c r="AN101" s="188">
        <f t="shared" si="151"/>
        <v>0</v>
      </c>
      <c r="AO101" s="188">
        <f t="shared" si="151"/>
        <v>0</v>
      </c>
      <c r="AP101" s="188">
        <f t="shared" si="151"/>
        <v>0</v>
      </c>
      <c r="AQ101" s="188">
        <f t="shared" si="151"/>
        <v>0</v>
      </c>
    </row>
    <row r="102" spans="2:43" s="48" customFormat="1">
      <c r="B102" s="192" t="s">
        <v>47</v>
      </c>
      <c r="C102" s="188">
        <f t="shared" ref="C102:AQ102" si="152">C$86*$C77*$C$4</f>
        <v>0</v>
      </c>
      <c r="D102" s="188">
        <f t="shared" si="152"/>
        <v>0</v>
      </c>
      <c r="E102" s="188">
        <f t="shared" si="152"/>
        <v>0</v>
      </c>
      <c r="F102" s="188">
        <f t="shared" si="152"/>
        <v>0</v>
      </c>
      <c r="G102" s="188">
        <f t="shared" si="152"/>
        <v>0</v>
      </c>
      <c r="H102" s="188">
        <f t="shared" si="152"/>
        <v>0</v>
      </c>
      <c r="I102" s="188">
        <f t="shared" si="152"/>
        <v>0</v>
      </c>
      <c r="J102" s="188">
        <f t="shared" si="152"/>
        <v>0</v>
      </c>
      <c r="K102" s="188">
        <f t="shared" si="152"/>
        <v>0</v>
      </c>
      <c r="L102" s="188">
        <f t="shared" si="152"/>
        <v>0</v>
      </c>
      <c r="M102" s="188">
        <f t="shared" si="152"/>
        <v>0</v>
      </c>
      <c r="N102" s="188">
        <f t="shared" si="152"/>
        <v>0</v>
      </c>
      <c r="O102" s="188">
        <f t="shared" si="152"/>
        <v>0</v>
      </c>
      <c r="P102" s="188">
        <f t="shared" si="152"/>
        <v>0</v>
      </c>
      <c r="Q102" s="188">
        <f t="shared" si="152"/>
        <v>0</v>
      </c>
      <c r="R102" s="188">
        <f t="shared" si="152"/>
        <v>0</v>
      </c>
      <c r="S102" s="188">
        <f t="shared" si="152"/>
        <v>0</v>
      </c>
      <c r="T102" s="188">
        <f t="shared" si="152"/>
        <v>0</v>
      </c>
      <c r="U102" s="188">
        <f t="shared" si="152"/>
        <v>0</v>
      </c>
      <c r="V102" s="188">
        <f t="shared" si="152"/>
        <v>0</v>
      </c>
      <c r="W102" s="188">
        <f t="shared" si="152"/>
        <v>0</v>
      </c>
      <c r="X102" s="188">
        <f t="shared" si="152"/>
        <v>0</v>
      </c>
      <c r="Y102" s="188">
        <f t="shared" si="152"/>
        <v>0</v>
      </c>
      <c r="Z102" s="188">
        <f t="shared" si="152"/>
        <v>0</v>
      </c>
      <c r="AA102" s="188">
        <f t="shared" si="152"/>
        <v>0</v>
      </c>
      <c r="AB102" s="188">
        <f t="shared" si="152"/>
        <v>0</v>
      </c>
      <c r="AC102" s="188">
        <f t="shared" si="152"/>
        <v>0</v>
      </c>
      <c r="AD102" s="188">
        <f t="shared" si="152"/>
        <v>0</v>
      </c>
      <c r="AE102" s="188">
        <f t="shared" si="152"/>
        <v>0</v>
      </c>
      <c r="AF102" s="188">
        <f t="shared" si="152"/>
        <v>0</v>
      </c>
      <c r="AG102" s="188">
        <f t="shared" si="152"/>
        <v>0</v>
      </c>
      <c r="AH102" s="188">
        <f t="shared" si="152"/>
        <v>0</v>
      </c>
      <c r="AI102" s="188">
        <f t="shared" si="152"/>
        <v>0</v>
      </c>
      <c r="AJ102" s="188">
        <f t="shared" si="152"/>
        <v>0</v>
      </c>
      <c r="AK102" s="188">
        <f t="shared" si="152"/>
        <v>0</v>
      </c>
      <c r="AL102" s="188">
        <f t="shared" si="152"/>
        <v>0</v>
      </c>
      <c r="AM102" s="188">
        <f t="shared" si="152"/>
        <v>0</v>
      </c>
      <c r="AN102" s="188">
        <f t="shared" si="152"/>
        <v>0</v>
      </c>
      <c r="AO102" s="188">
        <f t="shared" si="152"/>
        <v>0</v>
      </c>
      <c r="AP102" s="188">
        <f t="shared" si="152"/>
        <v>0</v>
      </c>
      <c r="AQ102" s="188">
        <f t="shared" si="152"/>
        <v>0</v>
      </c>
    </row>
    <row r="103" spans="2:43" s="48" customFormat="1">
      <c r="B103" s="192" t="s">
        <v>48</v>
      </c>
      <c r="C103" s="188">
        <f t="shared" ref="C103:AQ103" si="153">C$86*$C78*$C$4</f>
        <v>0</v>
      </c>
      <c r="D103" s="188">
        <f t="shared" si="153"/>
        <v>0</v>
      </c>
      <c r="E103" s="188">
        <f t="shared" si="153"/>
        <v>0</v>
      </c>
      <c r="F103" s="188">
        <f t="shared" si="153"/>
        <v>0</v>
      </c>
      <c r="G103" s="188">
        <f t="shared" si="153"/>
        <v>0</v>
      </c>
      <c r="H103" s="188">
        <f t="shared" si="153"/>
        <v>0</v>
      </c>
      <c r="I103" s="188">
        <f t="shared" si="153"/>
        <v>0</v>
      </c>
      <c r="J103" s="188">
        <f t="shared" si="153"/>
        <v>0</v>
      </c>
      <c r="K103" s="188">
        <f t="shared" si="153"/>
        <v>0</v>
      </c>
      <c r="L103" s="188">
        <f t="shared" si="153"/>
        <v>0</v>
      </c>
      <c r="M103" s="188">
        <f t="shared" si="153"/>
        <v>0</v>
      </c>
      <c r="N103" s="188">
        <f t="shared" si="153"/>
        <v>0</v>
      </c>
      <c r="O103" s="188">
        <f t="shared" si="153"/>
        <v>0</v>
      </c>
      <c r="P103" s="188">
        <f t="shared" si="153"/>
        <v>0</v>
      </c>
      <c r="Q103" s="188">
        <f t="shared" si="153"/>
        <v>0</v>
      </c>
      <c r="R103" s="188">
        <f t="shared" si="153"/>
        <v>0</v>
      </c>
      <c r="S103" s="188">
        <f t="shared" si="153"/>
        <v>0</v>
      </c>
      <c r="T103" s="188">
        <f t="shared" si="153"/>
        <v>0</v>
      </c>
      <c r="U103" s="188">
        <f t="shared" si="153"/>
        <v>0</v>
      </c>
      <c r="V103" s="188">
        <f t="shared" si="153"/>
        <v>0</v>
      </c>
      <c r="W103" s="188">
        <f t="shared" si="153"/>
        <v>0</v>
      </c>
      <c r="X103" s="188">
        <f t="shared" si="153"/>
        <v>0</v>
      </c>
      <c r="Y103" s="188">
        <f t="shared" si="153"/>
        <v>0</v>
      </c>
      <c r="Z103" s="188">
        <f t="shared" si="153"/>
        <v>0</v>
      </c>
      <c r="AA103" s="188">
        <f t="shared" si="153"/>
        <v>0</v>
      </c>
      <c r="AB103" s="188">
        <f t="shared" si="153"/>
        <v>0</v>
      </c>
      <c r="AC103" s="188">
        <f t="shared" si="153"/>
        <v>0</v>
      </c>
      <c r="AD103" s="188">
        <f t="shared" si="153"/>
        <v>0</v>
      </c>
      <c r="AE103" s="188">
        <f t="shared" si="153"/>
        <v>0</v>
      </c>
      <c r="AF103" s="188">
        <f t="shared" si="153"/>
        <v>0</v>
      </c>
      <c r="AG103" s="188">
        <f t="shared" si="153"/>
        <v>0</v>
      </c>
      <c r="AH103" s="188">
        <f t="shared" si="153"/>
        <v>0</v>
      </c>
      <c r="AI103" s="188">
        <f t="shared" si="153"/>
        <v>0</v>
      </c>
      <c r="AJ103" s="188">
        <f t="shared" si="153"/>
        <v>0</v>
      </c>
      <c r="AK103" s="188">
        <f t="shared" si="153"/>
        <v>0</v>
      </c>
      <c r="AL103" s="188">
        <f t="shared" si="153"/>
        <v>0</v>
      </c>
      <c r="AM103" s="188">
        <f t="shared" si="153"/>
        <v>0</v>
      </c>
      <c r="AN103" s="188">
        <f t="shared" si="153"/>
        <v>0</v>
      </c>
      <c r="AO103" s="188">
        <f t="shared" si="153"/>
        <v>0</v>
      </c>
      <c r="AP103" s="188">
        <f t="shared" si="153"/>
        <v>0</v>
      </c>
      <c r="AQ103" s="188">
        <f t="shared" si="153"/>
        <v>0</v>
      </c>
    </row>
    <row r="104" spans="2:43" s="48" customFormat="1">
      <c r="B104" s="191" t="s">
        <v>258</v>
      </c>
      <c r="C104" s="188">
        <f t="shared" ref="C104:AQ104" si="154">C$86*$C79*$C$4</f>
        <v>0</v>
      </c>
      <c r="D104" s="188">
        <f t="shared" si="154"/>
        <v>0</v>
      </c>
      <c r="E104" s="188">
        <f t="shared" si="154"/>
        <v>0</v>
      </c>
      <c r="F104" s="188">
        <f t="shared" si="154"/>
        <v>0</v>
      </c>
      <c r="G104" s="188">
        <f t="shared" si="154"/>
        <v>0</v>
      </c>
      <c r="H104" s="188">
        <f t="shared" si="154"/>
        <v>0</v>
      </c>
      <c r="I104" s="188">
        <f t="shared" si="154"/>
        <v>0</v>
      </c>
      <c r="J104" s="188">
        <f t="shared" si="154"/>
        <v>0</v>
      </c>
      <c r="K104" s="188">
        <f t="shared" si="154"/>
        <v>0</v>
      </c>
      <c r="L104" s="188">
        <f t="shared" si="154"/>
        <v>0</v>
      </c>
      <c r="M104" s="188">
        <f t="shared" si="154"/>
        <v>0</v>
      </c>
      <c r="N104" s="188">
        <f t="shared" si="154"/>
        <v>0</v>
      </c>
      <c r="O104" s="188">
        <f t="shared" si="154"/>
        <v>0</v>
      </c>
      <c r="P104" s="188">
        <f t="shared" si="154"/>
        <v>0</v>
      </c>
      <c r="Q104" s="188">
        <f t="shared" si="154"/>
        <v>0</v>
      </c>
      <c r="R104" s="188">
        <f t="shared" si="154"/>
        <v>0</v>
      </c>
      <c r="S104" s="188">
        <f t="shared" si="154"/>
        <v>0</v>
      </c>
      <c r="T104" s="188">
        <f t="shared" si="154"/>
        <v>0</v>
      </c>
      <c r="U104" s="188">
        <f t="shared" si="154"/>
        <v>0</v>
      </c>
      <c r="V104" s="188">
        <f t="shared" si="154"/>
        <v>0</v>
      </c>
      <c r="W104" s="188">
        <f t="shared" si="154"/>
        <v>0</v>
      </c>
      <c r="X104" s="188">
        <f t="shared" si="154"/>
        <v>0</v>
      </c>
      <c r="Y104" s="188">
        <f t="shared" si="154"/>
        <v>0</v>
      </c>
      <c r="Z104" s="188">
        <f t="shared" si="154"/>
        <v>0</v>
      </c>
      <c r="AA104" s="188">
        <f t="shared" si="154"/>
        <v>0</v>
      </c>
      <c r="AB104" s="188">
        <f t="shared" si="154"/>
        <v>0</v>
      </c>
      <c r="AC104" s="188">
        <f t="shared" si="154"/>
        <v>0</v>
      </c>
      <c r="AD104" s="188">
        <f t="shared" si="154"/>
        <v>0</v>
      </c>
      <c r="AE104" s="188">
        <f t="shared" si="154"/>
        <v>0</v>
      </c>
      <c r="AF104" s="188">
        <f t="shared" si="154"/>
        <v>0</v>
      </c>
      <c r="AG104" s="188">
        <f t="shared" si="154"/>
        <v>0</v>
      </c>
      <c r="AH104" s="188">
        <f t="shared" si="154"/>
        <v>0</v>
      </c>
      <c r="AI104" s="188">
        <f t="shared" si="154"/>
        <v>0</v>
      </c>
      <c r="AJ104" s="188">
        <f t="shared" si="154"/>
        <v>0</v>
      </c>
      <c r="AK104" s="188">
        <f t="shared" si="154"/>
        <v>0</v>
      </c>
      <c r="AL104" s="188">
        <f t="shared" si="154"/>
        <v>0</v>
      </c>
      <c r="AM104" s="188">
        <f t="shared" si="154"/>
        <v>0</v>
      </c>
      <c r="AN104" s="188">
        <f t="shared" si="154"/>
        <v>0</v>
      </c>
      <c r="AO104" s="188">
        <f t="shared" si="154"/>
        <v>0</v>
      </c>
      <c r="AP104" s="188">
        <f t="shared" si="154"/>
        <v>0</v>
      </c>
      <c r="AQ104" s="188">
        <f t="shared" si="154"/>
        <v>0</v>
      </c>
    </row>
    <row r="105" spans="2:43" s="48" customFormat="1"/>
    <row r="106" spans="2:43" s="48" customFormat="1">
      <c r="B106" s="193" t="s">
        <v>259</v>
      </c>
      <c r="C106" s="188">
        <f>C$86*$C81*$C$4</f>
        <v>2479516.1431085374</v>
      </c>
      <c r="D106" s="188">
        <f t="shared" ref="D106:AQ106" si="155">D$86*$C81*$C$4</f>
        <v>2479516.1431085374</v>
      </c>
      <c r="E106" s="188">
        <f t="shared" si="155"/>
        <v>2479516.1431085374</v>
      </c>
      <c r="F106" s="188">
        <f t="shared" si="155"/>
        <v>2479516.1431085374</v>
      </c>
      <c r="G106" s="188">
        <f t="shared" si="155"/>
        <v>2479516.1431085374</v>
      </c>
      <c r="H106" s="188">
        <f t="shared" si="155"/>
        <v>2479516.1431085374</v>
      </c>
      <c r="I106" s="188">
        <f t="shared" si="155"/>
        <v>2479516.1431085374</v>
      </c>
      <c r="J106" s="188">
        <f t="shared" si="155"/>
        <v>2479516.1431085374</v>
      </c>
      <c r="K106" s="188">
        <f t="shared" si="155"/>
        <v>2479516.1431085374</v>
      </c>
      <c r="L106" s="188">
        <f t="shared" si="155"/>
        <v>2479516.1431085374</v>
      </c>
      <c r="M106" s="188">
        <f t="shared" si="155"/>
        <v>2479516.1431085374</v>
      </c>
      <c r="N106" s="188">
        <f t="shared" si="155"/>
        <v>2479516.1431085374</v>
      </c>
      <c r="O106" s="188">
        <f t="shared" si="155"/>
        <v>2479516.1431085374</v>
      </c>
      <c r="P106" s="188">
        <f t="shared" si="155"/>
        <v>2479516.1431085374</v>
      </c>
      <c r="Q106" s="188">
        <f t="shared" si="155"/>
        <v>2479516.1431085374</v>
      </c>
      <c r="R106" s="188">
        <f t="shared" si="155"/>
        <v>2479516.1431085374</v>
      </c>
      <c r="S106" s="188">
        <f t="shared" si="155"/>
        <v>2479516.1431085374</v>
      </c>
      <c r="T106" s="188">
        <f t="shared" si="155"/>
        <v>2479516.1431085374</v>
      </c>
      <c r="U106" s="188">
        <f t="shared" si="155"/>
        <v>2479516.1431085374</v>
      </c>
      <c r="V106" s="188">
        <f t="shared" si="155"/>
        <v>2479516.1431085374</v>
      </c>
      <c r="W106" s="188">
        <f t="shared" si="155"/>
        <v>0</v>
      </c>
      <c r="X106" s="188">
        <f t="shared" si="155"/>
        <v>0</v>
      </c>
      <c r="Y106" s="188">
        <f t="shared" si="155"/>
        <v>0</v>
      </c>
      <c r="Z106" s="188">
        <f t="shared" si="155"/>
        <v>0</v>
      </c>
      <c r="AA106" s="188">
        <f t="shared" si="155"/>
        <v>0</v>
      </c>
      <c r="AB106" s="188">
        <f t="shared" si="155"/>
        <v>0</v>
      </c>
      <c r="AC106" s="188">
        <f t="shared" si="155"/>
        <v>0</v>
      </c>
      <c r="AD106" s="188">
        <f t="shared" si="155"/>
        <v>0</v>
      </c>
      <c r="AE106" s="188">
        <f t="shared" si="155"/>
        <v>0</v>
      </c>
      <c r="AF106" s="188">
        <f t="shared" si="155"/>
        <v>0</v>
      </c>
      <c r="AG106" s="188">
        <f t="shared" si="155"/>
        <v>0</v>
      </c>
      <c r="AH106" s="188">
        <f t="shared" si="155"/>
        <v>0</v>
      </c>
      <c r="AI106" s="188">
        <f t="shared" si="155"/>
        <v>0</v>
      </c>
      <c r="AJ106" s="188">
        <f t="shared" si="155"/>
        <v>0</v>
      </c>
      <c r="AK106" s="188">
        <f t="shared" si="155"/>
        <v>0</v>
      </c>
      <c r="AL106" s="188">
        <f t="shared" si="155"/>
        <v>0</v>
      </c>
      <c r="AM106" s="188">
        <f t="shared" si="155"/>
        <v>0</v>
      </c>
      <c r="AN106" s="188">
        <f t="shared" si="155"/>
        <v>0</v>
      </c>
      <c r="AO106" s="188">
        <f t="shared" si="155"/>
        <v>0</v>
      </c>
      <c r="AP106" s="188">
        <f t="shared" si="155"/>
        <v>0</v>
      </c>
      <c r="AQ106" s="188">
        <f t="shared" si="155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260</v>
      </c>
      <c r="C108" s="3">
        <f ca="1">'Capital Structure'!E43</f>
        <v>113451.63134373839</v>
      </c>
      <c r="D108" s="3">
        <f ca="1">'Capital Structure'!F43</f>
        <v>227375.97781807568</v>
      </c>
      <c r="E108" s="3">
        <f ca="1">'Capital Structure'!G43</f>
        <v>341775.00906938937</v>
      </c>
      <c r="F108" s="3">
        <f ca="1">'Capital Structure'!H43</f>
        <v>456324.67899258359</v>
      </c>
      <c r="G108" s="3">
        <f ca="1">'Capital Structure'!I43</f>
        <v>562052.92867778393</v>
      </c>
      <c r="H108" s="3">
        <f ca="1">'Capital Structure'!J43</f>
        <v>668221.71273667272</v>
      </c>
      <c r="I108" s="3">
        <f ca="1">'Capital Structure'!K43</f>
        <v>749137.02465641277</v>
      </c>
      <c r="J108" s="3">
        <f ca="1">'Capital Structure'!L43</f>
        <v>830389.48370915186</v>
      </c>
      <c r="K108" s="3">
        <f ca="1">'Capital Structure'!M43</f>
        <v>834892.96845642896</v>
      </c>
      <c r="L108" s="3">
        <f ca="1">'Capital Structure'!N43</f>
        <v>839415.21772348636</v>
      </c>
      <c r="M108" s="3">
        <f ca="1">'Capital Structure'!O43</f>
        <v>843956.30969582312</v>
      </c>
      <c r="N108" s="3">
        <f ca="1">'Capital Structure'!P43</f>
        <v>848516.32288471132</v>
      </c>
      <c r="O108" s="3">
        <f ca="1">'Capital Structure'!Q43</f>
        <v>853095.33612855326</v>
      </c>
      <c r="P108" s="3">
        <f ca="1">'Capital Structure'!R43</f>
        <v>857693.42859424429</v>
      </c>
      <c r="Q108" s="3">
        <f ca="1">'Capital Structure'!S43</f>
        <v>862310.57749262452</v>
      </c>
      <c r="R108" s="3">
        <f ca="1">'Capital Structure'!T43</f>
        <v>865903.53823217715</v>
      </c>
      <c r="S108" s="3">
        <f ca="1">'Capital Structure'!U43</f>
        <v>844999.86739701789</v>
      </c>
      <c r="T108" s="3">
        <f ca="1">'Capital Structure'!V43</f>
        <v>798312.69055156072</v>
      </c>
      <c r="U108" s="3">
        <f ca="1">'Capital Structure'!W43</f>
        <v>678507.77559651993</v>
      </c>
      <c r="V108" s="3">
        <f ca="1">'Capital Structure'!X43</f>
        <v>558201.97756856063</v>
      </c>
      <c r="W108" s="3">
        <f ca="1">'Capital Structure'!Y43</f>
        <v>218625.28076396961</v>
      </c>
      <c r="X108" s="3">
        <f ca="1">'Capital Structure'!Z43</f>
        <v>0</v>
      </c>
      <c r="Y108" s="3">
        <f ca="1">'Capital Structure'!AA43</f>
        <v>0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261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227</v>
      </c>
      <c r="C121" s="9">
        <v>0.1</v>
      </c>
      <c r="D121" s="13">
        <f>C121*C66</f>
        <v>389.63433983821102</v>
      </c>
    </row>
    <row r="122" spans="1:4">
      <c r="A122" s="53"/>
      <c r="B122" t="s">
        <v>228</v>
      </c>
      <c r="C122" s="9">
        <v>0.1</v>
      </c>
      <c r="D122" s="13">
        <f>C122*C67</f>
        <v>20</v>
      </c>
    </row>
    <row r="123" spans="1:4">
      <c r="A123" s="53"/>
      <c r="B123" t="s">
        <v>229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156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156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156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156"/>
        <v>0</v>
      </c>
    </row>
    <row r="129" spans="1:84">
      <c r="A129" s="53"/>
      <c r="B129" s="15" t="s">
        <v>42</v>
      </c>
      <c r="C129" s="9">
        <v>0.1</v>
      </c>
      <c r="D129" s="13">
        <f t="shared" si="156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156"/>
        <v>0</v>
      </c>
    </row>
    <row r="131" spans="1:84">
      <c r="A131" s="53"/>
      <c r="B131" s="14" t="s">
        <v>44</v>
      </c>
      <c r="C131" s="9">
        <v>0.1</v>
      </c>
      <c r="D131" s="13">
        <f t="shared" si="156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156"/>
        <v>0</v>
      </c>
    </row>
    <row r="133" spans="1:84">
      <c r="A133" s="53"/>
      <c r="B133" s="16" t="s">
        <v>172</v>
      </c>
      <c r="C133" s="9">
        <v>0.1</v>
      </c>
      <c r="D133" s="13">
        <f t="shared" si="156"/>
        <v>0</v>
      </c>
    </row>
    <row r="134" spans="1:84">
      <c r="A134" s="53"/>
      <c r="B134" s="14" t="s">
        <v>46</v>
      </c>
      <c r="C134" s="9">
        <v>0.1</v>
      </c>
      <c r="D134" s="13">
        <f t="shared" si="156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157">C35</f>
        <v>42278</v>
      </c>
      <c r="E139" s="12">
        <f t="shared" si="157"/>
        <v>42309</v>
      </c>
      <c r="F139" s="12">
        <f t="shared" si="157"/>
        <v>42339</v>
      </c>
      <c r="G139" s="12">
        <f t="shared" si="157"/>
        <v>42370</v>
      </c>
      <c r="H139" s="12">
        <f t="shared" si="157"/>
        <v>42401</v>
      </c>
      <c r="I139" s="12">
        <f t="shared" si="157"/>
        <v>42430</v>
      </c>
      <c r="J139" s="12">
        <f t="shared" si="157"/>
        <v>42461</v>
      </c>
      <c r="K139" s="12">
        <f t="shared" si="157"/>
        <v>42491</v>
      </c>
      <c r="L139" s="12">
        <f t="shared" si="157"/>
        <v>42522</v>
      </c>
      <c r="M139" s="12">
        <f t="shared" si="157"/>
        <v>42552</v>
      </c>
      <c r="N139" s="12">
        <f t="shared" si="157"/>
        <v>42583</v>
      </c>
      <c r="O139" s="12">
        <f t="shared" si="157"/>
        <v>42614</v>
      </c>
      <c r="P139" s="12">
        <f t="shared" si="157"/>
        <v>42644</v>
      </c>
      <c r="Q139" s="12">
        <f t="shared" si="157"/>
        <v>42675</v>
      </c>
      <c r="R139" s="12">
        <f t="shared" si="157"/>
        <v>42705</v>
      </c>
      <c r="S139" s="12">
        <f t="shared" si="157"/>
        <v>42736</v>
      </c>
      <c r="T139" s="12">
        <f t="shared" si="157"/>
        <v>42767</v>
      </c>
      <c r="U139" s="12">
        <f t="shared" si="157"/>
        <v>42795</v>
      </c>
      <c r="V139" s="12">
        <f t="shared" si="157"/>
        <v>42826</v>
      </c>
      <c r="W139" s="12">
        <f t="shared" si="157"/>
        <v>42856</v>
      </c>
      <c r="X139" s="12">
        <f t="shared" si="157"/>
        <v>42887</v>
      </c>
      <c r="Y139" s="12">
        <f t="shared" si="157"/>
        <v>42917</v>
      </c>
      <c r="Z139" s="12">
        <f t="shared" si="157"/>
        <v>42948</v>
      </c>
      <c r="AA139" s="12">
        <f t="shared" si="157"/>
        <v>42979</v>
      </c>
      <c r="AB139" s="12">
        <f t="shared" si="157"/>
        <v>43009</v>
      </c>
      <c r="AC139" s="12">
        <f t="shared" si="157"/>
        <v>43040</v>
      </c>
      <c r="AD139" s="12">
        <f t="shared" si="157"/>
        <v>43070</v>
      </c>
      <c r="AE139" s="12">
        <f t="shared" si="157"/>
        <v>43101</v>
      </c>
      <c r="AF139" s="12">
        <f t="shared" si="157"/>
        <v>43132</v>
      </c>
      <c r="AG139" s="12">
        <f t="shared" si="157"/>
        <v>43160</v>
      </c>
      <c r="AH139" s="12">
        <f t="shared" si="157"/>
        <v>43191</v>
      </c>
      <c r="AI139" s="12">
        <f t="shared" si="157"/>
        <v>43221</v>
      </c>
      <c r="AJ139" s="12">
        <f t="shared" ref="AJ139:BQ139" si="158">AI35</f>
        <v>43252</v>
      </c>
      <c r="AK139" s="12">
        <f t="shared" si="158"/>
        <v>43282</v>
      </c>
      <c r="AL139" s="12">
        <f t="shared" si="158"/>
        <v>43313</v>
      </c>
      <c r="AM139" s="12">
        <f t="shared" si="158"/>
        <v>43344</v>
      </c>
      <c r="AN139" s="12">
        <f t="shared" si="158"/>
        <v>43374</v>
      </c>
      <c r="AO139" s="12">
        <f t="shared" si="158"/>
        <v>43405</v>
      </c>
      <c r="AP139" s="12">
        <f t="shared" si="158"/>
        <v>43435</v>
      </c>
      <c r="AQ139" s="12">
        <f t="shared" si="158"/>
        <v>43466</v>
      </c>
      <c r="AR139" s="12">
        <f t="shared" si="158"/>
        <v>43497</v>
      </c>
      <c r="AS139" s="12">
        <f t="shared" si="158"/>
        <v>43525</v>
      </c>
      <c r="AT139" s="12">
        <f t="shared" si="158"/>
        <v>43556</v>
      </c>
      <c r="AU139" s="12">
        <f t="shared" si="158"/>
        <v>43586</v>
      </c>
      <c r="AV139" s="12">
        <f t="shared" si="158"/>
        <v>43617</v>
      </c>
      <c r="AW139" s="12">
        <f t="shared" si="158"/>
        <v>43647</v>
      </c>
      <c r="AX139" s="12">
        <f t="shared" si="158"/>
        <v>43678</v>
      </c>
      <c r="AY139" s="12">
        <f t="shared" si="158"/>
        <v>43709</v>
      </c>
      <c r="AZ139" s="12">
        <f t="shared" si="158"/>
        <v>43739</v>
      </c>
      <c r="BA139" s="12">
        <f t="shared" si="158"/>
        <v>43770</v>
      </c>
      <c r="BB139" s="12">
        <f t="shared" si="158"/>
        <v>43800</v>
      </c>
      <c r="BC139" s="12">
        <f t="shared" si="158"/>
        <v>43831</v>
      </c>
      <c r="BD139" s="12">
        <f t="shared" si="158"/>
        <v>43862</v>
      </c>
      <c r="BE139" s="12">
        <f t="shared" si="158"/>
        <v>43891</v>
      </c>
      <c r="BF139" s="12">
        <f t="shared" si="158"/>
        <v>43922</v>
      </c>
      <c r="BG139" s="12">
        <f t="shared" si="158"/>
        <v>43952</v>
      </c>
      <c r="BH139" s="12">
        <f t="shared" si="158"/>
        <v>43983</v>
      </c>
      <c r="BI139" s="12">
        <f t="shared" si="158"/>
        <v>44013</v>
      </c>
      <c r="BJ139" s="12">
        <f t="shared" si="158"/>
        <v>44044</v>
      </c>
      <c r="BK139" s="12">
        <f t="shared" si="158"/>
        <v>44075</v>
      </c>
      <c r="BL139" s="12">
        <f t="shared" si="158"/>
        <v>44105</v>
      </c>
      <c r="BM139" s="12">
        <f t="shared" si="158"/>
        <v>44136</v>
      </c>
      <c r="BN139" s="12">
        <f t="shared" si="158"/>
        <v>44166</v>
      </c>
      <c r="BO139" s="12">
        <f t="shared" si="158"/>
        <v>44197</v>
      </c>
      <c r="BP139" s="12">
        <f t="shared" si="158"/>
        <v>44228</v>
      </c>
      <c r="BQ139" s="12">
        <f t="shared" si="158"/>
        <v>44256</v>
      </c>
      <c r="BR139" s="12">
        <f t="shared" ref="BR139" si="159">BQ35</f>
        <v>44287</v>
      </c>
      <c r="BS139" s="12">
        <f t="shared" ref="BS139" si="160">BR35</f>
        <v>44317</v>
      </c>
      <c r="BT139" s="12">
        <f t="shared" ref="BT139" si="161">BS35</f>
        <v>44348</v>
      </c>
      <c r="BU139" s="12">
        <f t="shared" ref="BU139" si="162">BT35</f>
        <v>44378</v>
      </c>
      <c r="BV139" s="12">
        <f t="shared" ref="BV139" si="163">BU35</f>
        <v>44409</v>
      </c>
      <c r="BW139" s="12">
        <f t="shared" ref="BW139" si="164">BV35</f>
        <v>44440</v>
      </c>
      <c r="BX139" s="12">
        <f t="shared" ref="BX139" si="165">BW35</f>
        <v>44470</v>
      </c>
      <c r="BY139" s="12">
        <f t="shared" ref="BY139" si="166">BX35</f>
        <v>44501</v>
      </c>
      <c r="BZ139" s="12">
        <f t="shared" ref="BZ139" si="167">BY35</f>
        <v>44531</v>
      </c>
      <c r="CA139" s="12">
        <f t="shared" ref="CA139" si="168">BZ35</f>
        <v>44562</v>
      </c>
      <c r="CB139" s="12">
        <f t="shared" ref="CB139" si="169">CA35</f>
        <v>44593</v>
      </c>
      <c r="CC139" s="12">
        <f t="shared" ref="CC139" si="170">CB35</f>
        <v>44621</v>
      </c>
      <c r="CD139" s="12">
        <f t="shared" ref="CD139" si="171">CC35</f>
        <v>44652</v>
      </c>
      <c r="CE139" s="12">
        <f t="shared" ref="CE139" si="172">CD35</f>
        <v>44682</v>
      </c>
      <c r="CF139" s="12">
        <f t="shared" ref="CF139" si="173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174">D40</f>
        <v>0</v>
      </c>
      <c r="F140" s="6">
        <f t="shared" ca="1" si="174"/>
        <v>0</v>
      </c>
      <c r="G140" s="6">
        <f t="shared" ca="1" si="174"/>
        <v>0</v>
      </c>
      <c r="H140" s="6">
        <f t="shared" ca="1" si="174"/>
        <v>32727240</v>
      </c>
      <c r="I140" s="6">
        <f t="shared" ca="1" si="174"/>
        <v>32727240</v>
      </c>
      <c r="J140" s="6">
        <f t="shared" ca="1" si="174"/>
        <v>32727240</v>
      </c>
      <c r="K140" s="6">
        <f t="shared" ca="1" si="174"/>
        <v>32727240</v>
      </c>
      <c r="L140" s="6">
        <f t="shared" ca="1" si="174"/>
        <v>32727240</v>
      </c>
      <c r="M140" s="6">
        <f t="shared" ca="1" si="174"/>
        <v>32727240</v>
      </c>
      <c r="N140" s="6">
        <f t="shared" ca="1" si="174"/>
        <v>32727240</v>
      </c>
      <c r="O140" s="6">
        <f t="shared" ca="1" si="174"/>
        <v>32727240</v>
      </c>
      <c r="P140" s="6">
        <f t="shared" ca="1" si="174"/>
        <v>32727240</v>
      </c>
      <c r="Q140" s="6">
        <f t="shared" ca="1" si="174"/>
        <v>32727240</v>
      </c>
      <c r="R140" s="6">
        <f t="shared" ca="1" si="174"/>
        <v>32727600.000000015</v>
      </c>
      <c r="S140" s="6">
        <f t="shared" ca="1" si="174"/>
        <v>79166540</v>
      </c>
      <c r="T140" s="6">
        <f t="shared" ca="1" si="174"/>
        <v>79166540</v>
      </c>
      <c r="U140" s="6">
        <f t="shared" ca="1" si="174"/>
        <v>79166540</v>
      </c>
      <c r="V140" s="6">
        <f t="shared" ca="1" si="174"/>
        <v>79166540</v>
      </c>
      <c r="W140" s="6">
        <f t="shared" ca="1" si="174"/>
        <v>79166540</v>
      </c>
      <c r="X140" s="6">
        <f t="shared" ca="1" si="174"/>
        <v>79166540</v>
      </c>
      <c r="Y140" s="6">
        <f t="shared" ca="1" si="174"/>
        <v>79166540</v>
      </c>
      <c r="Z140" s="6">
        <f t="shared" ca="1" si="174"/>
        <v>79166540</v>
      </c>
      <c r="AA140" s="6">
        <f t="shared" ca="1" si="174"/>
        <v>79166540</v>
      </c>
      <c r="AB140" s="6">
        <f t="shared" ca="1" si="174"/>
        <v>79166540</v>
      </c>
      <c r="AC140" s="6">
        <f t="shared" ca="1" si="174"/>
        <v>79166540</v>
      </c>
      <c r="AD140" s="6">
        <f t="shared" ca="1" si="174"/>
        <v>79168060.000000104</v>
      </c>
      <c r="AE140" s="6">
        <f t="shared" ca="1" si="174"/>
        <v>85714200</v>
      </c>
      <c r="AF140" s="6">
        <f t="shared" ca="1" si="174"/>
        <v>85714200</v>
      </c>
      <c r="AG140" s="6">
        <f t="shared" ca="1" si="174"/>
        <v>85714200</v>
      </c>
      <c r="AH140" s="6">
        <f t="shared" ca="1" si="174"/>
        <v>85714200</v>
      </c>
      <c r="AI140" s="6">
        <f t="shared" ca="1" si="174"/>
        <v>85714200</v>
      </c>
      <c r="AJ140" s="6">
        <f t="shared" ca="1" si="174"/>
        <v>85714200</v>
      </c>
      <c r="AK140" s="6">
        <f t="shared" ca="1" si="174"/>
        <v>85714200</v>
      </c>
      <c r="AL140" s="6">
        <f t="shared" ca="1" si="174"/>
        <v>0</v>
      </c>
      <c r="AM140" s="6">
        <f t="shared" ca="1" si="174"/>
        <v>0</v>
      </c>
      <c r="AN140" s="6">
        <f t="shared" ca="1" si="174"/>
        <v>0</v>
      </c>
      <c r="AO140" s="6">
        <f t="shared" ca="1" si="174"/>
        <v>0</v>
      </c>
      <c r="AP140" s="6">
        <f t="shared" ca="1" si="174"/>
        <v>0</v>
      </c>
      <c r="AQ140" s="6">
        <f t="shared" ca="1" si="174"/>
        <v>0</v>
      </c>
      <c r="AR140" s="6">
        <f t="shared" ca="1" si="174"/>
        <v>0</v>
      </c>
      <c r="AS140" s="6">
        <f t="shared" ca="1" si="174"/>
        <v>0</v>
      </c>
      <c r="AT140" s="6">
        <f t="shared" ca="1" si="174"/>
        <v>0</v>
      </c>
      <c r="AU140" s="6">
        <f t="shared" si="174"/>
        <v>0</v>
      </c>
      <c r="AV140" s="6">
        <f t="shared" si="174"/>
        <v>0</v>
      </c>
      <c r="AW140" s="6">
        <f t="shared" si="174"/>
        <v>0</v>
      </c>
      <c r="AX140" s="6">
        <f t="shared" si="174"/>
        <v>0</v>
      </c>
      <c r="AY140" s="6">
        <f t="shared" si="174"/>
        <v>0</v>
      </c>
      <c r="AZ140" s="6">
        <f t="shared" si="174"/>
        <v>0</v>
      </c>
      <c r="BA140" s="6">
        <f t="shared" si="174"/>
        <v>0</v>
      </c>
      <c r="BB140" s="6">
        <f t="shared" si="174"/>
        <v>0</v>
      </c>
      <c r="BC140" s="6">
        <f t="shared" si="174"/>
        <v>0</v>
      </c>
      <c r="BD140" s="6">
        <f t="shared" si="174"/>
        <v>0</v>
      </c>
      <c r="BE140" s="6">
        <f t="shared" si="174"/>
        <v>0</v>
      </c>
      <c r="BF140" s="6">
        <f t="shared" si="174"/>
        <v>0</v>
      </c>
      <c r="BG140" s="6">
        <f t="shared" si="174"/>
        <v>0</v>
      </c>
      <c r="BH140" s="6">
        <f t="shared" si="174"/>
        <v>0</v>
      </c>
      <c r="BI140" s="6">
        <f t="shared" si="174"/>
        <v>0</v>
      </c>
      <c r="BJ140" s="6">
        <f t="shared" si="174"/>
        <v>0</v>
      </c>
      <c r="BK140" s="6">
        <f t="shared" si="174"/>
        <v>0</v>
      </c>
      <c r="BL140" s="6">
        <f t="shared" si="174"/>
        <v>0</v>
      </c>
      <c r="BM140" s="6">
        <f t="shared" si="174"/>
        <v>0</v>
      </c>
      <c r="BN140" s="6">
        <f t="shared" si="174"/>
        <v>0</v>
      </c>
      <c r="BO140" s="6">
        <f t="shared" si="174"/>
        <v>0</v>
      </c>
      <c r="BP140" s="6">
        <f t="shared" si="174"/>
        <v>0</v>
      </c>
      <c r="BQ140" s="6">
        <f t="shared" ref="BQ140:CF140" si="175">BP40</f>
        <v>0</v>
      </c>
      <c r="BR140" s="6">
        <f t="shared" si="175"/>
        <v>0</v>
      </c>
      <c r="BS140" s="6">
        <f t="shared" si="175"/>
        <v>0</v>
      </c>
      <c r="BT140" s="6">
        <f t="shared" si="175"/>
        <v>0</v>
      </c>
      <c r="BU140" s="6">
        <f t="shared" si="175"/>
        <v>0</v>
      </c>
      <c r="BV140" s="6">
        <f t="shared" si="175"/>
        <v>0</v>
      </c>
      <c r="BW140" s="6">
        <f t="shared" si="175"/>
        <v>0</v>
      </c>
      <c r="BX140" s="6">
        <f t="shared" si="175"/>
        <v>0</v>
      </c>
      <c r="BY140" s="6">
        <f t="shared" si="175"/>
        <v>0</v>
      </c>
      <c r="BZ140" s="6">
        <f t="shared" si="175"/>
        <v>0</v>
      </c>
      <c r="CA140" s="6">
        <f t="shared" si="175"/>
        <v>0</v>
      </c>
      <c r="CB140" s="6">
        <f t="shared" si="175"/>
        <v>0</v>
      </c>
      <c r="CC140" s="6">
        <f t="shared" si="175"/>
        <v>0</v>
      </c>
      <c r="CD140" s="6">
        <f t="shared" si="175"/>
        <v>0</v>
      </c>
      <c r="CE140" s="6">
        <f t="shared" si="175"/>
        <v>0</v>
      </c>
      <c r="CF140" s="6">
        <f t="shared" si="175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176">E140/(1+$C$114)</f>
        <v>0</v>
      </c>
      <c r="F141" s="2">
        <f t="shared" ca="1" si="176"/>
        <v>0</v>
      </c>
      <c r="G141" s="2">
        <f t="shared" ca="1" si="176"/>
        <v>0</v>
      </c>
      <c r="H141" s="2">
        <f t="shared" ca="1" si="176"/>
        <v>29752036.36363636</v>
      </c>
      <c r="I141" s="2">
        <f t="shared" ca="1" si="176"/>
        <v>29752036.36363636</v>
      </c>
      <c r="J141" s="2">
        <f t="shared" ca="1" si="176"/>
        <v>29752036.36363636</v>
      </c>
      <c r="K141" s="2">
        <f t="shared" ca="1" si="176"/>
        <v>29752036.36363636</v>
      </c>
      <c r="L141" s="2">
        <f t="shared" ca="1" si="176"/>
        <v>29752036.36363636</v>
      </c>
      <c r="M141" s="2">
        <f t="shared" ca="1" si="176"/>
        <v>29752036.36363636</v>
      </c>
      <c r="N141" s="2">
        <f t="shared" ca="1" si="176"/>
        <v>29752036.36363636</v>
      </c>
      <c r="O141" s="2">
        <f t="shared" ca="1" si="176"/>
        <v>29752036.36363636</v>
      </c>
      <c r="P141" s="2">
        <f t="shared" ca="1" si="176"/>
        <v>29752036.36363636</v>
      </c>
      <c r="Q141" s="2">
        <f t="shared" ca="1" si="176"/>
        <v>29752036.36363636</v>
      </c>
      <c r="R141" s="2">
        <f t="shared" ca="1" si="176"/>
        <v>29752363.636363648</v>
      </c>
      <c r="S141" s="2">
        <f t="shared" ca="1" si="176"/>
        <v>71969581.818181813</v>
      </c>
      <c r="T141" s="2">
        <f t="shared" ca="1" si="176"/>
        <v>71969581.818181813</v>
      </c>
      <c r="U141" s="2">
        <f t="shared" ca="1" si="176"/>
        <v>71969581.818181813</v>
      </c>
      <c r="V141" s="2">
        <f t="shared" ca="1" si="176"/>
        <v>71969581.818181813</v>
      </c>
      <c r="W141" s="2">
        <f t="shared" ca="1" si="176"/>
        <v>71969581.818181813</v>
      </c>
      <c r="X141" s="2">
        <f t="shared" ca="1" si="176"/>
        <v>71969581.818181813</v>
      </c>
      <c r="Y141" s="2">
        <f t="shared" ca="1" si="176"/>
        <v>71969581.818181813</v>
      </c>
      <c r="Z141" s="2">
        <f t="shared" ca="1" si="176"/>
        <v>71969581.818181813</v>
      </c>
      <c r="AA141" s="2">
        <f t="shared" ca="1" si="176"/>
        <v>71969581.818181813</v>
      </c>
      <c r="AB141" s="2">
        <f t="shared" ca="1" si="176"/>
        <v>71969581.818181813</v>
      </c>
      <c r="AC141" s="2">
        <f t="shared" ca="1" si="176"/>
        <v>71969581.818181813</v>
      </c>
      <c r="AD141" s="2">
        <f t="shared" ca="1" si="176"/>
        <v>71970963.63636373</v>
      </c>
      <c r="AE141" s="2">
        <f t="shared" ca="1" si="176"/>
        <v>77922000</v>
      </c>
      <c r="AF141" s="2">
        <f t="shared" ca="1" si="176"/>
        <v>77922000</v>
      </c>
      <c r="AG141" s="2">
        <f t="shared" ca="1" si="176"/>
        <v>77922000</v>
      </c>
      <c r="AH141" s="2">
        <f t="shared" ca="1" si="176"/>
        <v>77922000</v>
      </c>
      <c r="AI141" s="2">
        <f t="shared" ca="1" si="176"/>
        <v>77922000</v>
      </c>
      <c r="AJ141" s="2">
        <f t="shared" ca="1" si="176"/>
        <v>77922000</v>
      </c>
      <c r="AK141" s="2">
        <f t="shared" ca="1" si="176"/>
        <v>77922000</v>
      </c>
      <c r="AL141" s="2">
        <f t="shared" ca="1" si="176"/>
        <v>0</v>
      </c>
      <c r="AM141" s="2">
        <f t="shared" ca="1" si="176"/>
        <v>0</v>
      </c>
      <c r="AN141" s="2">
        <f t="shared" ca="1" si="176"/>
        <v>0</v>
      </c>
      <c r="AO141" s="2">
        <f t="shared" ca="1" si="176"/>
        <v>0</v>
      </c>
      <c r="AP141" s="2">
        <f t="shared" ca="1" si="176"/>
        <v>0</v>
      </c>
      <c r="AQ141" s="2">
        <f t="shared" ca="1" si="176"/>
        <v>0</v>
      </c>
      <c r="AR141" s="2">
        <f t="shared" ca="1" si="176"/>
        <v>0</v>
      </c>
      <c r="AS141" s="2">
        <f t="shared" ca="1" si="176"/>
        <v>0</v>
      </c>
      <c r="AT141" s="2">
        <f t="shared" ca="1" si="176"/>
        <v>0</v>
      </c>
      <c r="AU141" s="2">
        <f t="shared" si="176"/>
        <v>0</v>
      </c>
      <c r="AV141" s="2">
        <f t="shared" si="176"/>
        <v>0</v>
      </c>
      <c r="AW141" s="2">
        <f t="shared" si="176"/>
        <v>0</v>
      </c>
      <c r="AX141" s="2">
        <f t="shared" si="176"/>
        <v>0</v>
      </c>
      <c r="AY141" s="2">
        <f t="shared" si="176"/>
        <v>0</v>
      </c>
      <c r="AZ141" s="2">
        <f t="shared" si="176"/>
        <v>0</v>
      </c>
      <c r="BA141" s="2">
        <f t="shared" si="176"/>
        <v>0</v>
      </c>
      <c r="BB141" s="2">
        <f t="shared" si="176"/>
        <v>0</v>
      </c>
      <c r="BC141" s="2">
        <f t="shared" si="176"/>
        <v>0</v>
      </c>
      <c r="BD141" s="2">
        <f t="shared" si="176"/>
        <v>0</v>
      </c>
      <c r="BE141" s="2">
        <f t="shared" si="176"/>
        <v>0</v>
      </c>
      <c r="BF141" s="2">
        <f t="shared" si="176"/>
        <v>0</v>
      </c>
      <c r="BG141" s="2">
        <f t="shared" si="176"/>
        <v>0</v>
      </c>
      <c r="BH141" s="2">
        <f t="shared" si="176"/>
        <v>0</v>
      </c>
      <c r="BI141" s="2">
        <f t="shared" si="176"/>
        <v>0</v>
      </c>
      <c r="BJ141" s="2">
        <f t="shared" si="176"/>
        <v>0</v>
      </c>
      <c r="BK141" s="2">
        <f t="shared" si="176"/>
        <v>0</v>
      </c>
      <c r="BL141" s="2">
        <f t="shared" si="176"/>
        <v>0</v>
      </c>
      <c r="BM141" s="2">
        <f t="shared" si="176"/>
        <v>0</v>
      </c>
      <c r="BN141" s="2">
        <f t="shared" si="176"/>
        <v>0</v>
      </c>
      <c r="BO141" s="2">
        <f t="shared" si="176"/>
        <v>0</v>
      </c>
      <c r="BP141" s="2">
        <f t="shared" si="176"/>
        <v>0</v>
      </c>
      <c r="BQ141" s="2">
        <f t="shared" ref="BQ141:CF141" si="177">BQ140/(1+$C$114)</f>
        <v>0</v>
      </c>
      <c r="BR141" s="2">
        <f t="shared" si="177"/>
        <v>0</v>
      </c>
      <c r="BS141" s="2">
        <f t="shared" si="177"/>
        <v>0</v>
      </c>
      <c r="BT141" s="2">
        <f t="shared" si="177"/>
        <v>0</v>
      </c>
      <c r="BU141" s="2">
        <f t="shared" si="177"/>
        <v>0</v>
      </c>
      <c r="BV141" s="2">
        <f t="shared" si="177"/>
        <v>0</v>
      </c>
      <c r="BW141" s="2">
        <f t="shared" si="177"/>
        <v>0</v>
      </c>
      <c r="BX141" s="2">
        <f t="shared" si="177"/>
        <v>0</v>
      </c>
      <c r="BY141" s="2">
        <f t="shared" si="177"/>
        <v>0</v>
      </c>
      <c r="BZ141" s="2">
        <f t="shared" si="177"/>
        <v>0</v>
      </c>
      <c r="CA141" s="2">
        <f t="shared" si="177"/>
        <v>0</v>
      </c>
      <c r="CB141" s="2">
        <f t="shared" si="177"/>
        <v>0</v>
      </c>
      <c r="CC141" s="2">
        <f t="shared" si="177"/>
        <v>0</v>
      </c>
      <c r="CD141" s="2">
        <f t="shared" si="177"/>
        <v>0</v>
      </c>
      <c r="CE141" s="2">
        <f t="shared" si="177"/>
        <v>0</v>
      </c>
      <c r="CF141" s="2">
        <f t="shared" si="177"/>
        <v>0</v>
      </c>
    </row>
    <row r="142" spans="1:84">
      <c r="A142" s="53"/>
      <c r="B142" t="s">
        <v>231</v>
      </c>
      <c r="C142" s="3">
        <f t="shared" ref="C142:C145" ca="1" si="178">SUM(D142:BP142)</f>
        <v>1909999400</v>
      </c>
      <c r="D142" s="2">
        <f ca="1">C41</f>
        <v>0</v>
      </c>
      <c r="E142" s="2">
        <f t="shared" ref="E142:BP142" ca="1" si="179">D41</f>
        <v>0</v>
      </c>
      <c r="F142" s="2">
        <f t="shared" ca="1" si="179"/>
        <v>0</v>
      </c>
      <c r="G142" s="2">
        <f t="shared" ca="1" si="179"/>
        <v>0</v>
      </c>
      <c r="H142" s="2">
        <f t="shared" ca="1" si="179"/>
        <v>3272724</v>
      </c>
      <c r="I142" s="2">
        <f t="shared" ca="1" si="179"/>
        <v>3272724</v>
      </c>
      <c r="J142" s="2">
        <f t="shared" ca="1" si="179"/>
        <v>9818172</v>
      </c>
      <c r="K142" s="2">
        <f t="shared" ca="1" si="179"/>
        <v>9818172</v>
      </c>
      <c r="L142" s="2">
        <f t="shared" ca="1" si="179"/>
        <v>29454516</v>
      </c>
      <c r="M142" s="2">
        <f t="shared" ca="1" si="179"/>
        <v>29454516</v>
      </c>
      <c r="N142" s="2">
        <f t="shared" ca="1" si="179"/>
        <v>29454516</v>
      </c>
      <c r="O142" s="2">
        <f t="shared" ca="1" si="179"/>
        <v>29454516</v>
      </c>
      <c r="P142" s="2">
        <f t="shared" ca="1" si="179"/>
        <v>29454516</v>
      </c>
      <c r="Q142" s="2">
        <f t="shared" ca="1" si="179"/>
        <v>29454516</v>
      </c>
      <c r="R142" s="2">
        <f t="shared" ca="1" si="179"/>
        <v>29454552</v>
      </c>
      <c r="S142" s="2">
        <f t="shared" ca="1" si="179"/>
        <v>34098446</v>
      </c>
      <c r="T142" s="2">
        <f t="shared" ca="1" si="179"/>
        <v>37371242</v>
      </c>
      <c r="U142" s="2">
        <f t="shared" ca="1" si="179"/>
        <v>46659030</v>
      </c>
      <c r="V142" s="2">
        <f t="shared" ca="1" si="179"/>
        <v>46659246.000000007</v>
      </c>
      <c r="W142" s="2">
        <f t="shared" ca="1" si="179"/>
        <v>74522610</v>
      </c>
      <c r="X142" s="2">
        <f t="shared" ca="1" si="179"/>
        <v>74522610</v>
      </c>
      <c r="Y142" s="2">
        <f t="shared" ca="1" si="179"/>
        <v>74522610</v>
      </c>
      <c r="Z142" s="2">
        <f t="shared" ca="1" si="179"/>
        <v>74522610</v>
      </c>
      <c r="AA142" s="2">
        <f t="shared" ca="1" si="179"/>
        <v>74522610</v>
      </c>
      <c r="AB142" s="2">
        <f t="shared" ca="1" si="179"/>
        <v>74522610</v>
      </c>
      <c r="AC142" s="2">
        <f t="shared" ca="1" si="179"/>
        <v>74522610</v>
      </c>
      <c r="AD142" s="2">
        <f t="shared" ca="1" si="179"/>
        <v>74522798.000000015</v>
      </c>
      <c r="AE142" s="2">
        <f t="shared" ca="1" si="179"/>
        <v>79821306</v>
      </c>
      <c r="AF142" s="2">
        <f t="shared" ca="1" si="179"/>
        <v>79821610.00000003</v>
      </c>
      <c r="AG142" s="2">
        <f t="shared" ca="1" si="179"/>
        <v>81130838</v>
      </c>
      <c r="AH142" s="2">
        <f t="shared" ca="1" si="179"/>
        <v>81131750.00000006</v>
      </c>
      <c r="AI142" s="2">
        <f t="shared" ca="1" si="179"/>
        <v>85059434</v>
      </c>
      <c r="AJ142" s="2">
        <f t="shared" ca="1" si="179"/>
        <v>85059434</v>
      </c>
      <c r="AK142" s="2">
        <f t="shared" ca="1" si="179"/>
        <v>85059434</v>
      </c>
      <c r="AL142" s="2">
        <f t="shared" ca="1" si="179"/>
        <v>76488014</v>
      </c>
      <c r="AM142" s="2">
        <f t="shared" ca="1" si="179"/>
        <v>76488014</v>
      </c>
      <c r="AN142" s="2">
        <f t="shared" ca="1" si="179"/>
        <v>59345174</v>
      </c>
      <c r="AO142" s="2">
        <f t="shared" ca="1" si="179"/>
        <v>59345174</v>
      </c>
      <c r="AP142" s="2">
        <f t="shared" ca="1" si="179"/>
        <v>7916806.0000000112</v>
      </c>
      <c r="AQ142" s="2">
        <f t="shared" ca="1" si="179"/>
        <v>8571420</v>
      </c>
      <c r="AR142" s="2">
        <f t="shared" ca="1" si="179"/>
        <v>8571420</v>
      </c>
      <c r="AS142" s="2">
        <f t="shared" ca="1" si="179"/>
        <v>8571420</v>
      </c>
      <c r="AT142" s="2">
        <f t="shared" ca="1" si="179"/>
        <v>8571420</v>
      </c>
      <c r="AU142" s="2">
        <f t="shared" ca="1" si="179"/>
        <v>8571420</v>
      </c>
      <c r="AV142" s="2">
        <f t="shared" ca="1" si="179"/>
        <v>8571420</v>
      </c>
      <c r="AW142" s="2">
        <f t="shared" ca="1" si="179"/>
        <v>8571420</v>
      </c>
      <c r="AX142" s="2">
        <f t="shared" ca="1" si="179"/>
        <v>0</v>
      </c>
      <c r="AY142" s="2">
        <f t="shared" ca="1" si="179"/>
        <v>0</v>
      </c>
      <c r="AZ142" s="2">
        <f t="shared" ca="1" si="179"/>
        <v>0</v>
      </c>
      <c r="BA142" s="2">
        <f t="shared" ca="1" si="179"/>
        <v>0</v>
      </c>
      <c r="BB142" s="2">
        <f t="shared" ca="1" si="179"/>
        <v>0</v>
      </c>
      <c r="BC142" s="2">
        <f t="shared" ca="1" si="179"/>
        <v>0</v>
      </c>
      <c r="BD142" s="2">
        <f t="shared" ca="1" si="179"/>
        <v>0</v>
      </c>
      <c r="BE142" s="2">
        <f t="shared" ca="1" si="179"/>
        <v>0</v>
      </c>
      <c r="BF142" s="2">
        <f t="shared" ca="1" si="179"/>
        <v>0</v>
      </c>
      <c r="BG142" s="2">
        <f t="shared" ca="1" si="179"/>
        <v>0</v>
      </c>
      <c r="BH142" s="2">
        <f t="shared" ca="1" si="179"/>
        <v>0</v>
      </c>
      <c r="BI142" s="2">
        <f t="shared" ca="1" si="179"/>
        <v>0</v>
      </c>
      <c r="BJ142" s="2">
        <f t="shared" ca="1" si="179"/>
        <v>0</v>
      </c>
      <c r="BK142" s="2">
        <f t="shared" ca="1" si="179"/>
        <v>0</v>
      </c>
      <c r="BL142" s="2">
        <f t="shared" ca="1" si="179"/>
        <v>0</v>
      </c>
      <c r="BM142" s="2">
        <f t="shared" ca="1" si="179"/>
        <v>0</v>
      </c>
      <c r="BN142" s="2">
        <f t="shared" ca="1" si="179"/>
        <v>0</v>
      </c>
      <c r="BO142" s="2">
        <f t="shared" ca="1" si="179"/>
        <v>0</v>
      </c>
      <c r="BP142" s="2">
        <f t="shared" ca="1" si="179"/>
        <v>0</v>
      </c>
      <c r="BQ142" s="2">
        <f t="shared" ref="BQ142:CF142" ca="1" si="180">BP41</f>
        <v>0</v>
      </c>
      <c r="BR142" s="2">
        <f t="shared" ca="1" si="180"/>
        <v>0</v>
      </c>
      <c r="BS142" s="2">
        <f t="shared" ca="1" si="180"/>
        <v>0</v>
      </c>
      <c r="BT142" s="2">
        <f t="shared" ca="1" si="180"/>
        <v>0</v>
      </c>
      <c r="BU142" s="2">
        <f t="shared" ca="1" si="180"/>
        <v>0</v>
      </c>
      <c r="BV142" s="2">
        <f t="shared" ca="1" si="180"/>
        <v>0</v>
      </c>
      <c r="BW142" s="2">
        <f t="shared" ca="1" si="180"/>
        <v>0</v>
      </c>
      <c r="BX142" s="2">
        <f t="shared" ca="1" si="180"/>
        <v>0</v>
      </c>
      <c r="BY142" s="2">
        <f t="shared" ca="1" si="180"/>
        <v>0</v>
      </c>
      <c r="BZ142" s="2">
        <f t="shared" ca="1" si="180"/>
        <v>0</v>
      </c>
      <c r="CA142" s="2">
        <f t="shared" ca="1" si="180"/>
        <v>0</v>
      </c>
      <c r="CB142" s="2">
        <f t="shared" ca="1" si="180"/>
        <v>0</v>
      </c>
      <c r="CC142" s="2">
        <f t="shared" ca="1" si="180"/>
        <v>0</v>
      </c>
      <c r="CD142" s="2">
        <f t="shared" ca="1" si="180"/>
        <v>0</v>
      </c>
      <c r="CE142" s="2">
        <f t="shared" ca="1" si="180"/>
        <v>0</v>
      </c>
      <c r="CF142" s="2">
        <f t="shared" ca="1" si="180"/>
        <v>0</v>
      </c>
    </row>
    <row r="143" spans="1:84">
      <c r="A143" s="53"/>
      <c r="B143" t="s">
        <v>232</v>
      </c>
      <c r="C143" s="3">
        <f t="shared" ca="1" si="178"/>
        <v>1736363090.9090912</v>
      </c>
      <c r="D143" s="2">
        <f ca="1">D142/(1+$C$114)</f>
        <v>0</v>
      </c>
      <c r="E143" s="2">
        <f t="shared" ref="E143:BP143" ca="1" si="181">E142/(1+$C$114)</f>
        <v>0</v>
      </c>
      <c r="F143" s="2">
        <f t="shared" ca="1" si="181"/>
        <v>0</v>
      </c>
      <c r="G143" s="2">
        <f t="shared" ca="1" si="181"/>
        <v>0</v>
      </c>
      <c r="H143" s="2">
        <f t="shared" ca="1" si="181"/>
        <v>2975203.6363636362</v>
      </c>
      <c r="I143" s="2">
        <f t="shared" ca="1" si="181"/>
        <v>2975203.6363636362</v>
      </c>
      <c r="J143" s="2">
        <f t="shared" ca="1" si="181"/>
        <v>8925610.9090909082</v>
      </c>
      <c r="K143" s="2">
        <f t="shared" ca="1" si="181"/>
        <v>8925610.9090909082</v>
      </c>
      <c r="L143" s="2">
        <f t="shared" ca="1" si="181"/>
        <v>26776832.727272727</v>
      </c>
      <c r="M143" s="2">
        <f t="shared" ca="1" si="181"/>
        <v>26776832.727272727</v>
      </c>
      <c r="N143" s="2">
        <f t="shared" ca="1" si="181"/>
        <v>26776832.727272727</v>
      </c>
      <c r="O143" s="2">
        <f t="shared" ca="1" si="181"/>
        <v>26776832.727272727</v>
      </c>
      <c r="P143" s="2">
        <f t="shared" ca="1" si="181"/>
        <v>26776832.727272727</v>
      </c>
      <c r="Q143" s="2">
        <f t="shared" ca="1" si="181"/>
        <v>26776832.727272727</v>
      </c>
      <c r="R143" s="2">
        <f t="shared" ca="1" si="181"/>
        <v>26776865.454545453</v>
      </c>
      <c r="S143" s="2">
        <f t="shared" ca="1" si="181"/>
        <v>30998587.27272727</v>
      </c>
      <c r="T143" s="2">
        <f t="shared" ca="1" si="181"/>
        <v>33973856.36363636</v>
      </c>
      <c r="U143" s="2">
        <f t="shared" ca="1" si="181"/>
        <v>42417300</v>
      </c>
      <c r="V143" s="2">
        <f t="shared" ca="1" si="181"/>
        <v>42417496.363636367</v>
      </c>
      <c r="W143" s="2">
        <f t="shared" ca="1" si="181"/>
        <v>67747827.272727266</v>
      </c>
      <c r="X143" s="2">
        <f t="shared" ca="1" si="181"/>
        <v>67747827.272727266</v>
      </c>
      <c r="Y143" s="2">
        <f t="shared" ca="1" si="181"/>
        <v>67747827.272727266</v>
      </c>
      <c r="Z143" s="2">
        <f t="shared" ca="1" si="181"/>
        <v>67747827.272727266</v>
      </c>
      <c r="AA143" s="2">
        <f t="shared" ca="1" si="181"/>
        <v>67747827.272727266</v>
      </c>
      <c r="AB143" s="2">
        <f t="shared" ca="1" si="181"/>
        <v>67747827.272727266</v>
      </c>
      <c r="AC143" s="2">
        <f t="shared" ca="1" si="181"/>
        <v>67747827.272727266</v>
      </c>
      <c r="AD143" s="2">
        <f t="shared" ca="1" si="181"/>
        <v>67747998.181818187</v>
      </c>
      <c r="AE143" s="2">
        <f t="shared" ca="1" si="181"/>
        <v>72564823.636363626</v>
      </c>
      <c r="AF143" s="2">
        <f t="shared" ca="1" si="181"/>
        <v>72565100.000000015</v>
      </c>
      <c r="AG143" s="2">
        <f t="shared" ca="1" si="181"/>
        <v>73755307.272727266</v>
      </c>
      <c r="AH143" s="2">
        <f t="shared" ca="1" si="181"/>
        <v>73756136.363636419</v>
      </c>
      <c r="AI143" s="2">
        <f t="shared" ca="1" si="181"/>
        <v>77326758.181818172</v>
      </c>
      <c r="AJ143" s="2">
        <f t="shared" ca="1" si="181"/>
        <v>77326758.181818172</v>
      </c>
      <c r="AK143" s="2">
        <f t="shared" ca="1" si="181"/>
        <v>77326758.181818172</v>
      </c>
      <c r="AL143" s="2">
        <f t="shared" ca="1" si="181"/>
        <v>69534558.181818172</v>
      </c>
      <c r="AM143" s="2">
        <f t="shared" ca="1" si="181"/>
        <v>69534558.181818172</v>
      </c>
      <c r="AN143" s="2">
        <f t="shared" ca="1" si="181"/>
        <v>53950158.18181818</v>
      </c>
      <c r="AO143" s="2">
        <f t="shared" ca="1" si="181"/>
        <v>53950158.18181818</v>
      </c>
      <c r="AP143" s="2">
        <f t="shared" ca="1" si="181"/>
        <v>7197096.3636363735</v>
      </c>
      <c r="AQ143" s="2">
        <f t="shared" ca="1" si="181"/>
        <v>7792199.9999999991</v>
      </c>
      <c r="AR143" s="2">
        <f t="shared" ca="1" si="181"/>
        <v>7792199.9999999991</v>
      </c>
      <c r="AS143" s="2">
        <f t="shared" ca="1" si="181"/>
        <v>7792199.9999999991</v>
      </c>
      <c r="AT143" s="2">
        <f t="shared" ca="1" si="181"/>
        <v>7792199.9999999991</v>
      </c>
      <c r="AU143" s="2">
        <f t="shared" ca="1" si="181"/>
        <v>7792199.9999999991</v>
      </c>
      <c r="AV143" s="2">
        <f t="shared" ca="1" si="181"/>
        <v>7792199.9999999991</v>
      </c>
      <c r="AW143" s="2">
        <f t="shared" ca="1" si="181"/>
        <v>7792199.9999999991</v>
      </c>
      <c r="AX143" s="2">
        <f t="shared" ca="1" si="181"/>
        <v>0</v>
      </c>
      <c r="AY143" s="2">
        <f t="shared" ca="1" si="181"/>
        <v>0</v>
      </c>
      <c r="AZ143" s="2">
        <f t="shared" ca="1" si="181"/>
        <v>0</v>
      </c>
      <c r="BA143" s="2">
        <f t="shared" ca="1" si="181"/>
        <v>0</v>
      </c>
      <c r="BB143" s="2">
        <f t="shared" ca="1" si="181"/>
        <v>0</v>
      </c>
      <c r="BC143" s="2">
        <f t="shared" ca="1" si="181"/>
        <v>0</v>
      </c>
      <c r="BD143" s="2">
        <f t="shared" ca="1" si="181"/>
        <v>0</v>
      </c>
      <c r="BE143" s="2">
        <f t="shared" ca="1" si="181"/>
        <v>0</v>
      </c>
      <c r="BF143" s="2">
        <f t="shared" ca="1" si="181"/>
        <v>0</v>
      </c>
      <c r="BG143" s="2">
        <f t="shared" ca="1" si="181"/>
        <v>0</v>
      </c>
      <c r="BH143" s="2">
        <f t="shared" ca="1" si="181"/>
        <v>0</v>
      </c>
      <c r="BI143" s="2">
        <f t="shared" ca="1" si="181"/>
        <v>0</v>
      </c>
      <c r="BJ143" s="2">
        <f t="shared" ca="1" si="181"/>
        <v>0</v>
      </c>
      <c r="BK143" s="2">
        <f t="shared" ca="1" si="181"/>
        <v>0</v>
      </c>
      <c r="BL143" s="2">
        <f t="shared" ca="1" si="181"/>
        <v>0</v>
      </c>
      <c r="BM143" s="2">
        <f t="shared" ca="1" si="181"/>
        <v>0</v>
      </c>
      <c r="BN143" s="2">
        <f t="shared" ca="1" si="181"/>
        <v>0</v>
      </c>
      <c r="BO143" s="2">
        <f t="shared" ca="1" si="181"/>
        <v>0</v>
      </c>
      <c r="BP143" s="2">
        <f t="shared" ca="1" si="181"/>
        <v>0</v>
      </c>
      <c r="BQ143" s="2">
        <f t="shared" ref="BQ143:CF143" ca="1" si="182">BQ142/(1+$C$114)</f>
        <v>0</v>
      </c>
      <c r="BR143" s="2">
        <f t="shared" ca="1" si="182"/>
        <v>0</v>
      </c>
      <c r="BS143" s="2">
        <f t="shared" ca="1" si="182"/>
        <v>0</v>
      </c>
      <c r="BT143" s="2">
        <f t="shared" ca="1" si="182"/>
        <v>0</v>
      </c>
      <c r="BU143" s="2">
        <f t="shared" ca="1" si="182"/>
        <v>0</v>
      </c>
      <c r="BV143" s="2">
        <f t="shared" ca="1" si="182"/>
        <v>0</v>
      </c>
      <c r="BW143" s="2">
        <f t="shared" ca="1" si="182"/>
        <v>0</v>
      </c>
      <c r="BX143" s="2">
        <f t="shared" ca="1" si="182"/>
        <v>0</v>
      </c>
      <c r="BY143" s="2">
        <f t="shared" ca="1" si="182"/>
        <v>0</v>
      </c>
      <c r="BZ143" s="2">
        <f t="shared" ca="1" si="182"/>
        <v>0</v>
      </c>
      <c r="CA143" s="2">
        <f t="shared" ca="1" si="182"/>
        <v>0</v>
      </c>
      <c r="CB143" s="2">
        <f t="shared" ca="1" si="182"/>
        <v>0</v>
      </c>
      <c r="CC143" s="2">
        <f t="shared" ca="1" si="182"/>
        <v>0</v>
      </c>
      <c r="CD143" s="2">
        <f t="shared" ca="1" si="182"/>
        <v>0</v>
      </c>
      <c r="CE143" s="2">
        <f t="shared" ca="1" si="182"/>
        <v>0</v>
      </c>
      <c r="CF143" s="2">
        <f t="shared" ca="1" si="182"/>
        <v>0</v>
      </c>
    </row>
    <row r="144" spans="1:84">
      <c r="B144" t="s">
        <v>63</v>
      </c>
      <c r="C144" s="3">
        <f t="shared" ca="1" si="178"/>
        <v>1909999400</v>
      </c>
      <c r="D144" s="6">
        <f ca="1">C58</f>
        <v>0</v>
      </c>
      <c r="E144" s="6">
        <f t="shared" ref="E144:BP144" ca="1" si="183">D58</f>
        <v>0</v>
      </c>
      <c r="F144" s="6">
        <f t="shared" ca="1" si="183"/>
        <v>0</v>
      </c>
      <c r="G144" s="6">
        <f t="shared" ca="1" si="183"/>
        <v>0</v>
      </c>
      <c r="H144" s="6">
        <f t="shared" ca="1" si="183"/>
        <v>0</v>
      </c>
      <c r="I144" s="6">
        <f t="shared" ca="1" si="183"/>
        <v>0</v>
      </c>
      <c r="J144" s="6">
        <f t="shared" ca="1" si="183"/>
        <v>0</v>
      </c>
      <c r="K144" s="6">
        <f t="shared" ca="1" si="183"/>
        <v>0</v>
      </c>
      <c r="L144" s="6">
        <f t="shared" ca="1" si="183"/>
        <v>0</v>
      </c>
      <c r="M144" s="6">
        <f t="shared" ca="1" si="183"/>
        <v>0</v>
      </c>
      <c r="N144" s="6">
        <f t="shared" ca="1" si="183"/>
        <v>0</v>
      </c>
      <c r="O144" s="6">
        <f t="shared" ca="1" si="183"/>
        <v>0</v>
      </c>
      <c r="P144" s="6">
        <f t="shared" ca="1" si="183"/>
        <v>0</v>
      </c>
      <c r="Q144" s="6">
        <f t="shared" ca="1" si="183"/>
        <v>0</v>
      </c>
      <c r="R144" s="6">
        <f t="shared" ca="1" si="183"/>
        <v>0</v>
      </c>
      <c r="S144" s="6">
        <f t="shared" ca="1" si="183"/>
        <v>0</v>
      </c>
      <c r="T144" s="6">
        <f t="shared" ca="1" si="183"/>
        <v>0</v>
      </c>
      <c r="U144" s="6">
        <f t="shared" ca="1" si="183"/>
        <v>0</v>
      </c>
      <c r="V144" s="6">
        <f t="shared" ca="1" si="183"/>
        <v>0</v>
      </c>
      <c r="W144" s="6">
        <f t="shared" ca="1" si="183"/>
        <v>0</v>
      </c>
      <c r="X144" s="6">
        <f t="shared" ca="1" si="183"/>
        <v>834999240</v>
      </c>
      <c r="Y144" s="6">
        <f t="shared" ca="1" si="183"/>
        <v>0</v>
      </c>
      <c r="Z144" s="6">
        <f t="shared" ca="1" si="183"/>
        <v>0</v>
      </c>
      <c r="AA144" s="6">
        <f t="shared" ca="1" si="183"/>
        <v>0</v>
      </c>
      <c r="AB144" s="6">
        <f t="shared" ca="1" si="183"/>
        <v>0</v>
      </c>
      <c r="AC144" s="6">
        <f t="shared" ca="1" si="183"/>
        <v>79166540</v>
      </c>
      <c r="AD144" s="6">
        <f t="shared" ca="1" si="183"/>
        <v>79166540</v>
      </c>
      <c r="AE144" s="6">
        <f t="shared" ca="1" si="183"/>
        <v>79166540</v>
      </c>
      <c r="AF144" s="6">
        <f t="shared" ca="1" si="183"/>
        <v>79166540</v>
      </c>
      <c r="AG144" s="6">
        <f t="shared" ca="1" si="183"/>
        <v>79166540</v>
      </c>
      <c r="AH144" s="6">
        <f t="shared" ca="1" si="183"/>
        <v>79168060.000000104</v>
      </c>
      <c r="AI144" s="6">
        <f t="shared" ca="1" si="183"/>
        <v>85714200</v>
      </c>
      <c r="AJ144" s="6">
        <f t="shared" ca="1" si="183"/>
        <v>85714200</v>
      </c>
      <c r="AK144" s="6">
        <f t="shared" ca="1" si="183"/>
        <v>85714200</v>
      </c>
      <c r="AL144" s="6">
        <f t="shared" ca="1" si="183"/>
        <v>85714200</v>
      </c>
      <c r="AM144" s="6">
        <f t="shared" ca="1" si="183"/>
        <v>85714200</v>
      </c>
      <c r="AN144" s="6">
        <f t="shared" ca="1" si="183"/>
        <v>85714200</v>
      </c>
      <c r="AO144" s="6">
        <f t="shared" ca="1" si="183"/>
        <v>85714200</v>
      </c>
      <c r="AP144" s="6">
        <f t="shared" ca="1" si="183"/>
        <v>0</v>
      </c>
      <c r="AQ144" s="6">
        <f t="shared" ca="1" si="183"/>
        <v>0</v>
      </c>
      <c r="AR144" s="6">
        <f t="shared" ca="1" si="183"/>
        <v>0</v>
      </c>
      <c r="AS144" s="6">
        <f t="shared" ca="1" si="183"/>
        <v>0</v>
      </c>
      <c r="AT144" s="6">
        <f t="shared" ca="1" si="183"/>
        <v>0</v>
      </c>
      <c r="AU144" s="6">
        <f t="shared" ca="1" si="183"/>
        <v>0</v>
      </c>
      <c r="AV144" s="6">
        <f t="shared" ca="1" si="183"/>
        <v>0</v>
      </c>
      <c r="AW144" s="6">
        <f t="shared" ca="1" si="183"/>
        <v>0</v>
      </c>
      <c r="AX144" s="6">
        <f t="shared" ca="1" si="183"/>
        <v>0</v>
      </c>
      <c r="AY144" s="6">
        <f t="shared" ca="1" si="183"/>
        <v>0</v>
      </c>
      <c r="AZ144" s="6">
        <f t="shared" ca="1" si="183"/>
        <v>0</v>
      </c>
      <c r="BA144" s="6">
        <f t="shared" ca="1" si="183"/>
        <v>0</v>
      </c>
      <c r="BB144" s="6">
        <f t="shared" ca="1" si="183"/>
        <v>0</v>
      </c>
      <c r="BC144" s="6">
        <f t="shared" ca="1" si="183"/>
        <v>0</v>
      </c>
      <c r="BD144" s="6">
        <f t="shared" ca="1" si="183"/>
        <v>0</v>
      </c>
      <c r="BE144" s="6">
        <f t="shared" ca="1" si="183"/>
        <v>0</v>
      </c>
      <c r="BF144" s="6">
        <f t="shared" ca="1" si="183"/>
        <v>0</v>
      </c>
      <c r="BG144" s="6">
        <f t="shared" ca="1" si="183"/>
        <v>0</v>
      </c>
      <c r="BH144" s="6">
        <f t="shared" ca="1" si="183"/>
        <v>0</v>
      </c>
      <c r="BI144" s="6">
        <f t="shared" ca="1" si="183"/>
        <v>0</v>
      </c>
      <c r="BJ144" s="6">
        <f t="shared" ca="1" si="183"/>
        <v>0</v>
      </c>
      <c r="BK144" s="6">
        <f t="shared" ca="1" si="183"/>
        <v>0</v>
      </c>
      <c r="BL144" s="6">
        <f t="shared" ca="1" si="183"/>
        <v>0</v>
      </c>
      <c r="BM144" s="6">
        <f t="shared" ca="1" si="183"/>
        <v>0</v>
      </c>
      <c r="BN144" s="6">
        <f t="shared" ca="1" si="183"/>
        <v>0</v>
      </c>
      <c r="BO144" s="6">
        <f t="shared" ca="1" si="183"/>
        <v>0</v>
      </c>
      <c r="BP144" s="6">
        <f t="shared" ca="1" si="183"/>
        <v>0</v>
      </c>
      <c r="BQ144" s="6">
        <f t="shared" ref="BQ144:CF144" ca="1" si="184">BP58</f>
        <v>0</v>
      </c>
      <c r="BR144" s="6">
        <f t="shared" ca="1" si="184"/>
        <v>0</v>
      </c>
      <c r="BS144" s="6">
        <f t="shared" si="184"/>
        <v>0</v>
      </c>
      <c r="BT144" s="6">
        <f t="shared" si="184"/>
        <v>0</v>
      </c>
      <c r="BU144" s="6">
        <f t="shared" si="184"/>
        <v>0</v>
      </c>
      <c r="BV144" s="6">
        <f t="shared" si="184"/>
        <v>0</v>
      </c>
      <c r="BW144" s="6">
        <f t="shared" si="184"/>
        <v>0</v>
      </c>
      <c r="BX144" s="6">
        <f t="shared" si="184"/>
        <v>0</v>
      </c>
      <c r="BY144" s="6">
        <f t="shared" si="184"/>
        <v>0</v>
      </c>
      <c r="BZ144" s="6">
        <f t="shared" si="184"/>
        <v>0</v>
      </c>
      <c r="CA144" s="6">
        <f t="shared" si="184"/>
        <v>0</v>
      </c>
      <c r="CB144" s="6">
        <f t="shared" si="184"/>
        <v>0</v>
      </c>
      <c r="CC144" s="6">
        <f t="shared" si="184"/>
        <v>0</v>
      </c>
      <c r="CD144" s="6">
        <f t="shared" si="184"/>
        <v>0</v>
      </c>
      <c r="CE144" s="6">
        <f t="shared" si="184"/>
        <v>0</v>
      </c>
      <c r="CF144" s="6">
        <f t="shared" si="184"/>
        <v>0</v>
      </c>
    </row>
    <row r="145" spans="2:89">
      <c r="B145" t="s">
        <v>110</v>
      </c>
      <c r="C145" s="3">
        <f t="shared" ca="1" si="178"/>
        <v>1736363090.9090908</v>
      </c>
      <c r="D145" s="6">
        <f ca="1">D144/(1+$C$114)</f>
        <v>0</v>
      </c>
      <c r="E145" s="6">
        <f t="shared" ref="E145:BP145" ca="1" si="185">E144/(1+$C$114)</f>
        <v>0</v>
      </c>
      <c r="F145" s="6">
        <f t="shared" ca="1" si="185"/>
        <v>0</v>
      </c>
      <c r="G145" s="6">
        <f t="shared" ca="1" si="185"/>
        <v>0</v>
      </c>
      <c r="H145" s="6">
        <f t="shared" ca="1" si="185"/>
        <v>0</v>
      </c>
      <c r="I145" s="6">
        <f t="shared" ca="1" si="185"/>
        <v>0</v>
      </c>
      <c r="J145" s="6">
        <f t="shared" ca="1" si="185"/>
        <v>0</v>
      </c>
      <c r="K145" s="6">
        <f t="shared" ca="1" si="185"/>
        <v>0</v>
      </c>
      <c r="L145" s="6">
        <f t="shared" ca="1" si="185"/>
        <v>0</v>
      </c>
      <c r="M145" s="6">
        <f t="shared" ca="1" si="185"/>
        <v>0</v>
      </c>
      <c r="N145" s="6">
        <f t="shared" ca="1" si="185"/>
        <v>0</v>
      </c>
      <c r="O145" s="6">
        <f t="shared" ca="1" si="185"/>
        <v>0</v>
      </c>
      <c r="P145" s="6">
        <f t="shared" ca="1" si="185"/>
        <v>0</v>
      </c>
      <c r="Q145" s="6">
        <f t="shared" ca="1" si="185"/>
        <v>0</v>
      </c>
      <c r="R145" s="6">
        <f t="shared" ca="1" si="185"/>
        <v>0</v>
      </c>
      <c r="S145" s="6">
        <f t="shared" ca="1" si="185"/>
        <v>0</v>
      </c>
      <c r="T145" s="6">
        <f t="shared" ca="1" si="185"/>
        <v>0</v>
      </c>
      <c r="U145" s="6">
        <f t="shared" ca="1" si="185"/>
        <v>0</v>
      </c>
      <c r="V145" s="6">
        <f t="shared" ca="1" si="185"/>
        <v>0</v>
      </c>
      <c r="W145" s="6">
        <f t="shared" ca="1" si="185"/>
        <v>0</v>
      </c>
      <c r="X145" s="6">
        <f t="shared" ca="1" si="185"/>
        <v>759090218.18181813</v>
      </c>
      <c r="Y145" s="6">
        <f t="shared" ca="1" si="185"/>
        <v>0</v>
      </c>
      <c r="Z145" s="6">
        <f t="shared" ca="1" si="185"/>
        <v>0</v>
      </c>
      <c r="AA145" s="6">
        <f t="shared" ca="1" si="185"/>
        <v>0</v>
      </c>
      <c r="AB145" s="6">
        <f t="shared" ca="1" si="185"/>
        <v>0</v>
      </c>
      <c r="AC145" s="6">
        <f t="shared" ca="1" si="185"/>
        <v>71969581.818181813</v>
      </c>
      <c r="AD145" s="6">
        <f t="shared" ca="1" si="185"/>
        <v>71969581.818181813</v>
      </c>
      <c r="AE145" s="6">
        <f t="shared" ca="1" si="185"/>
        <v>71969581.818181813</v>
      </c>
      <c r="AF145" s="6">
        <f t="shared" ca="1" si="185"/>
        <v>71969581.818181813</v>
      </c>
      <c r="AG145" s="6">
        <f t="shared" ca="1" si="185"/>
        <v>71969581.818181813</v>
      </c>
      <c r="AH145" s="6">
        <f t="shared" ca="1" si="185"/>
        <v>71970963.63636373</v>
      </c>
      <c r="AI145" s="6">
        <f t="shared" ca="1" si="185"/>
        <v>77922000</v>
      </c>
      <c r="AJ145" s="6">
        <f t="shared" ca="1" si="185"/>
        <v>77922000</v>
      </c>
      <c r="AK145" s="6">
        <f t="shared" ca="1" si="185"/>
        <v>77922000</v>
      </c>
      <c r="AL145" s="6">
        <f t="shared" ca="1" si="185"/>
        <v>77922000</v>
      </c>
      <c r="AM145" s="6">
        <f t="shared" ca="1" si="185"/>
        <v>77922000</v>
      </c>
      <c r="AN145" s="6">
        <f t="shared" ca="1" si="185"/>
        <v>77922000</v>
      </c>
      <c r="AO145" s="6">
        <f t="shared" ca="1" si="185"/>
        <v>77922000</v>
      </c>
      <c r="AP145" s="6">
        <f t="shared" ca="1" si="185"/>
        <v>0</v>
      </c>
      <c r="AQ145" s="6">
        <f t="shared" ca="1" si="185"/>
        <v>0</v>
      </c>
      <c r="AR145" s="6">
        <f t="shared" ca="1" si="185"/>
        <v>0</v>
      </c>
      <c r="AS145" s="6">
        <f t="shared" ca="1" si="185"/>
        <v>0</v>
      </c>
      <c r="AT145" s="6">
        <f t="shared" ca="1" si="185"/>
        <v>0</v>
      </c>
      <c r="AU145" s="6">
        <f t="shared" ca="1" si="185"/>
        <v>0</v>
      </c>
      <c r="AV145" s="6">
        <f t="shared" ca="1" si="185"/>
        <v>0</v>
      </c>
      <c r="AW145" s="6">
        <f t="shared" ca="1" si="185"/>
        <v>0</v>
      </c>
      <c r="AX145" s="6">
        <f t="shared" ca="1" si="185"/>
        <v>0</v>
      </c>
      <c r="AY145" s="6">
        <f t="shared" ca="1" si="185"/>
        <v>0</v>
      </c>
      <c r="AZ145" s="6">
        <f t="shared" ca="1" si="185"/>
        <v>0</v>
      </c>
      <c r="BA145" s="6">
        <f t="shared" ca="1" si="185"/>
        <v>0</v>
      </c>
      <c r="BB145" s="6">
        <f t="shared" ca="1" si="185"/>
        <v>0</v>
      </c>
      <c r="BC145" s="6">
        <f t="shared" ca="1" si="185"/>
        <v>0</v>
      </c>
      <c r="BD145" s="6">
        <f t="shared" ca="1" si="185"/>
        <v>0</v>
      </c>
      <c r="BE145" s="6">
        <f t="shared" ca="1" si="185"/>
        <v>0</v>
      </c>
      <c r="BF145" s="6">
        <f t="shared" ca="1" si="185"/>
        <v>0</v>
      </c>
      <c r="BG145" s="6">
        <f t="shared" ca="1" si="185"/>
        <v>0</v>
      </c>
      <c r="BH145" s="6">
        <f t="shared" ca="1" si="185"/>
        <v>0</v>
      </c>
      <c r="BI145" s="6">
        <f t="shared" ca="1" si="185"/>
        <v>0</v>
      </c>
      <c r="BJ145" s="6">
        <f t="shared" ca="1" si="185"/>
        <v>0</v>
      </c>
      <c r="BK145" s="6">
        <f t="shared" ca="1" si="185"/>
        <v>0</v>
      </c>
      <c r="BL145" s="6">
        <f t="shared" ca="1" si="185"/>
        <v>0</v>
      </c>
      <c r="BM145" s="6">
        <f t="shared" ca="1" si="185"/>
        <v>0</v>
      </c>
      <c r="BN145" s="6">
        <f t="shared" ca="1" si="185"/>
        <v>0</v>
      </c>
      <c r="BO145" s="6">
        <f t="shared" ca="1" si="185"/>
        <v>0</v>
      </c>
      <c r="BP145" s="6">
        <f t="shared" ca="1" si="185"/>
        <v>0</v>
      </c>
      <c r="BQ145" s="6">
        <f t="shared" ref="BQ145:CF145" ca="1" si="186">BQ144/(1+$C$114)</f>
        <v>0</v>
      </c>
      <c r="BR145" s="6">
        <f t="shared" ca="1" si="186"/>
        <v>0</v>
      </c>
      <c r="BS145" s="6">
        <f t="shared" si="186"/>
        <v>0</v>
      </c>
      <c r="BT145" s="6">
        <f t="shared" si="186"/>
        <v>0</v>
      </c>
      <c r="BU145" s="6">
        <f t="shared" si="186"/>
        <v>0</v>
      </c>
      <c r="BV145" s="6">
        <f t="shared" si="186"/>
        <v>0</v>
      </c>
      <c r="BW145" s="6">
        <f t="shared" si="186"/>
        <v>0</v>
      </c>
      <c r="BX145" s="6">
        <f t="shared" si="186"/>
        <v>0</v>
      </c>
      <c r="BY145" s="6">
        <f t="shared" si="186"/>
        <v>0</v>
      </c>
      <c r="BZ145" s="6">
        <f t="shared" si="186"/>
        <v>0</v>
      </c>
      <c r="CA145" s="6">
        <f t="shared" si="186"/>
        <v>0</v>
      </c>
      <c r="CB145" s="6">
        <f t="shared" si="186"/>
        <v>0</v>
      </c>
      <c r="CC145" s="6">
        <f t="shared" si="186"/>
        <v>0</v>
      </c>
      <c r="CD145" s="6">
        <f t="shared" si="186"/>
        <v>0</v>
      </c>
      <c r="CE145" s="6">
        <f t="shared" si="186"/>
        <v>0</v>
      </c>
      <c r="CF145" s="6">
        <f t="shared" si="186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233</v>
      </c>
      <c r="D149" s="12">
        <f>D139</f>
        <v>42278</v>
      </c>
      <c r="E149" s="12">
        <f t="shared" ref="E149:BP149" si="187">E139</f>
        <v>42309</v>
      </c>
      <c r="F149" s="12">
        <f t="shared" si="187"/>
        <v>42339</v>
      </c>
      <c r="G149" s="12">
        <f t="shared" si="187"/>
        <v>42370</v>
      </c>
      <c r="H149" s="12">
        <f t="shared" si="187"/>
        <v>42401</v>
      </c>
      <c r="I149" s="12">
        <f t="shared" si="187"/>
        <v>42430</v>
      </c>
      <c r="J149" s="12">
        <f t="shared" si="187"/>
        <v>42461</v>
      </c>
      <c r="K149" s="12">
        <f t="shared" si="187"/>
        <v>42491</v>
      </c>
      <c r="L149" s="12">
        <f t="shared" si="187"/>
        <v>42522</v>
      </c>
      <c r="M149" s="12">
        <f t="shared" si="187"/>
        <v>42552</v>
      </c>
      <c r="N149" s="12">
        <f t="shared" si="187"/>
        <v>42583</v>
      </c>
      <c r="O149" s="12">
        <f t="shared" si="187"/>
        <v>42614</v>
      </c>
      <c r="P149" s="12">
        <f t="shared" si="187"/>
        <v>42644</v>
      </c>
      <c r="Q149" s="12">
        <f t="shared" si="187"/>
        <v>42675</v>
      </c>
      <c r="R149" s="12">
        <f t="shared" si="187"/>
        <v>42705</v>
      </c>
      <c r="S149" s="12">
        <f t="shared" si="187"/>
        <v>42736</v>
      </c>
      <c r="T149" s="12">
        <f t="shared" si="187"/>
        <v>42767</v>
      </c>
      <c r="U149" s="12">
        <f t="shared" si="187"/>
        <v>42795</v>
      </c>
      <c r="V149" s="12">
        <f t="shared" si="187"/>
        <v>42826</v>
      </c>
      <c r="W149" s="12">
        <f t="shared" si="187"/>
        <v>42856</v>
      </c>
      <c r="X149" s="12">
        <f t="shared" si="187"/>
        <v>42887</v>
      </c>
      <c r="Y149" s="12">
        <f t="shared" si="187"/>
        <v>42917</v>
      </c>
      <c r="Z149" s="12">
        <f t="shared" si="187"/>
        <v>42948</v>
      </c>
      <c r="AA149" s="12">
        <f t="shared" si="187"/>
        <v>42979</v>
      </c>
      <c r="AB149" s="12">
        <f t="shared" si="187"/>
        <v>43009</v>
      </c>
      <c r="AC149" s="12">
        <f t="shared" si="187"/>
        <v>43040</v>
      </c>
      <c r="AD149" s="12">
        <f t="shared" si="187"/>
        <v>43070</v>
      </c>
      <c r="AE149" s="12">
        <f t="shared" si="187"/>
        <v>43101</v>
      </c>
      <c r="AF149" s="12">
        <f t="shared" si="187"/>
        <v>43132</v>
      </c>
      <c r="AG149" s="12">
        <f t="shared" si="187"/>
        <v>43160</v>
      </c>
      <c r="AH149" s="12">
        <f t="shared" si="187"/>
        <v>43191</v>
      </c>
      <c r="AI149" s="12">
        <f t="shared" si="187"/>
        <v>43221</v>
      </c>
      <c r="AJ149" s="12">
        <f t="shared" si="187"/>
        <v>43252</v>
      </c>
      <c r="AK149" s="12">
        <f t="shared" si="187"/>
        <v>43282</v>
      </c>
      <c r="AL149" s="12">
        <f t="shared" si="187"/>
        <v>43313</v>
      </c>
      <c r="AM149" s="12">
        <f t="shared" si="187"/>
        <v>43344</v>
      </c>
      <c r="AN149" s="12">
        <f t="shared" si="187"/>
        <v>43374</v>
      </c>
      <c r="AO149" s="12">
        <f t="shared" si="187"/>
        <v>43405</v>
      </c>
      <c r="AP149" s="12">
        <f t="shared" si="187"/>
        <v>43435</v>
      </c>
      <c r="AQ149" s="12">
        <f t="shared" si="187"/>
        <v>43466</v>
      </c>
      <c r="AR149" s="12">
        <f t="shared" si="187"/>
        <v>43497</v>
      </c>
      <c r="AS149" s="12">
        <f t="shared" si="187"/>
        <v>43525</v>
      </c>
      <c r="AT149" s="12">
        <f t="shared" si="187"/>
        <v>43556</v>
      </c>
      <c r="AU149" s="12">
        <f t="shared" si="187"/>
        <v>43586</v>
      </c>
      <c r="AV149" s="12">
        <f t="shared" si="187"/>
        <v>43617</v>
      </c>
      <c r="AW149" s="12">
        <f t="shared" si="187"/>
        <v>43647</v>
      </c>
      <c r="AX149" s="12">
        <f t="shared" si="187"/>
        <v>43678</v>
      </c>
      <c r="AY149" s="12">
        <f t="shared" si="187"/>
        <v>43709</v>
      </c>
      <c r="AZ149" s="12">
        <f t="shared" si="187"/>
        <v>43739</v>
      </c>
      <c r="BA149" s="12">
        <f t="shared" si="187"/>
        <v>43770</v>
      </c>
      <c r="BB149" s="12">
        <f t="shared" si="187"/>
        <v>43800</v>
      </c>
      <c r="BC149" s="12">
        <f t="shared" si="187"/>
        <v>43831</v>
      </c>
      <c r="BD149" s="12">
        <f t="shared" si="187"/>
        <v>43862</v>
      </c>
      <c r="BE149" s="12">
        <f t="shared" si="187"/>
        <v>43891</v>
      </c>
      <c r="BF149" s="12">
        <f t="shared" si="187"/>
        <v>43922</v>
      </c>
      <c r="BG149" s="12">
        <f t="shared" si="187"/>
        <v>43952</v>
      </c>
      <c r="BH149" s="12">
        <f t="shared" si="187"/>
        <v>43983</v>
      </c>
      <c r="BI149" s="12">
        <f t="shared" si="187"/>
        <v>44013</v>
      </c>
      <c r="BJ149" s="12">
        <f t="shared" si="187"/>
        <v>44044</v>
      </c>
      <c r="BK149" s="12">
        <f t="shared" si="187"/>
        <v>44075</v>
      </c>
      <c r="BL149" s="12">
        <f t="shared" si="187"/>
        <v>44105</v>
      </c>
      <c r="BM149" s="12">
        <f t="shared" si="187"/>
        <v>44136</v>
      </c>
      <c r="BN149" s="12">
        <f t="shared" si="187"/>
        <v>44166</v>
      </c>
      <c r="BO149" s="12">
        <f t="shared" si="187"/>
        <v>44197</v>
      </c>
      <c r="BP149" s="12">
        <f t="shared" si="187"/>
        <v>44228</v>
      </c>
      <c r="BQ149" s="12">
        <f t="shared" ref="BQ149:CF149" si="188">BQ139</f>
        <v>44256</v>
      </c>
      <c r="BR149" s="12">
        <f t="shared" si="188"/>
        <v>44287</v>
      </c>
      <c r="BS149" s="12">
        <f t="shared" si="188"/>
        <v>44317</v>
      </c>
      <c r="BT149" s="12">
        <f t="shared" si="188"/>
        <v>44348</v>
      </c>
      <c r="BU149" s="12">
        <f t="shared" si="188"/>
        <v>44378</v>
      </c>
      <c r="BV149" s="12">
        <f t="shared" si="188"/>
        <v>44409</v>
      </c>
      <c r="BW149" s="12">
        <f t="shared" si="188"/>
        <v>44440</v>
      </c>
      <c r="BX149" s="12">
        <f t="shared" si="188"/>
        <v>44470</v>
      </c>
      <c r="BY149" s="12">
        <f t="shared" si="188"/>
        <v>44501</v>
      </c>
      <c r="BZ149" s="12">
        <f t="shared" si="188"/>
        <v>44531</v>
      </c>
      <c r="CA149" s="12">
        <f t="shared" si="188"/>
        <v>44562</v>
      </c>
      <c r="CB149" s="12">
        <f t="shared" si="188"/>
        <v>44593</v>
      </c>
      <c r="CC149" s="12">
        <f t="shared" si="188"/>
        <v>44621</v>
      </c>
      <c r="CD149" s="12">
        <f t="shared" si="188"/>
        <v>44652</v>
      </c>
      <c r="CE149" s="12">
        <f t="shared" si="188"/>
        <v>44682</v>
      </c>
      <c r="CF149" s="12">
        <f t="shared" si="188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189">E141</f>
        <v>0</v>
      </c>
      <c r="F150" s="6">
        <f t="shared" ca="1" si="189"/>
        <v>0</v>
      </c>
      <c r="G150" s="6">
        <f t="shared" ca="1" si="189"/>
        <v>0</v>
      </c>
      <c r="H150" s="6">
        <f t="shared" ca="1" si="189"/>
        <v>29752036.36363636</v>
      </c>
      <c r="I150" s="6">
        <f t="shared" ca="1" si="189"/>
        <v>29752036.36363636</v>
      </c>
      <c r="J150" s="6">
        <f t="shared" ca="1" si="189"/>
        <v>29752036.36363636</v>
      </c>
      <c r="K150" s="6">
        <f t="shared" ca="1" si="189"/>
        <v>29752036.36363636</v>
      </c>
      <c r="L150" s="6">
        <f t="shared" ca="1" si="189"/>
        <v>29752036.36363636</v>
      </c>
      <c r="M150" s="6">
        <f t="shared" ca="1" si="189"/>
        <v>29752036.36363636</v>
      </c>
      <c r="N150" s="6">
        <f t="shared" ca="1" si="189"/>
        <v>29752036.36363636</v>
      </c>
      <c r="O150" s="6">
        <f t="shared" ca="1" si="189"/>
        <v>29752036.36363636</v>
      </c>
      <c r="P150" s="6">
        <f t="shared" ca="1" si="189"/>
        <v>29752036.36363636</v>
      </c>
      <c r="Q150" s="6">
        <f t="shared" ca="1" si="189"/>
        <v>29752036.36363636</v>
      </c>
      <c r="R150" s="6">
        <f t="shared" ca="1" si="189"/>
        <v>29752363.636363648</v>
      </c>
      <c r="S150" s="6">
        <f t="shared" ca="1" si="189"/>
        <v>71969581.818181813</v>
      </c>
      <c r="T150" s="6">
        <f t="shared" ca="1" si="189"/>
        <v>71969581.818181813</v>
      </c>
      <c r="U150" s="6">
        <f t="shared" ca="1" si="189"/>
        <v>71969581.818181813</v>
      </c>
      <c r="V150" s="6">
        <f t="shared" ca="1" si="189"/>
        <v>71969581.818181813</v>
      </c>
      <c r="W150" s="6">
        <f t="shared" ca="1" si="189"/>
        <v>71969581.818181813</v>
      </c>
      <c r="X150" s="6">
        <f t="shared" ca="1" si="189"/>
        <v>71969581.818181813</v>
      </c>
      <c r="Y150" s="6">
        <f t="shared" ca="1" si="189"/>
        <v>71969581.818181813</v>
      </c>
      <c r="Z150" s="6">
        <f t="shared" ca="1" si="189"/>
        <v>71969581.818181813</v>
      </c>
      <c r="AA150" s="6">
        <f t="shared" ca="1" si="189"/>
        <v>71969581.818181813</v>
      </c>
      <c r="AB150" s="6">
        <f t="shared" ca="1" si="189"/>
        <v>71969581.818181813</v>
      </c>
      <c r="AC150" s="6">
        <f t="shared" ca="1" si="189"/>
        <v>71969581.818181813</v>
      </c>
      <c r="AD150" s="6">
        <f t="shared" ca="1" si="189"/>
        <v>71970963.63636373</v>
      </c>
      <c r="AE150" s="6">
        <f t="shared" ca="1" si="189"/>
        <v>77922000</v>
      </c>
      <c r="AF150" s="6">
        <f t="shared" ca="1" si="189"/>
        <v>77922000</v>
      </c>
      <c r="AG150" s="6">
        <f t="shared" ca="1" si="189"/>
        <v>77922000</v>
      </c>
      <c r="AH150" s="6">
        <f t="shared" ca="1" si="189"/>
        <v>77922000</v>
      </c>
      <c r="AI150" s="6">
        <f t="shared" ca="1" si="189"/>
        <v>77922000</v>
      </c>
      <c r="AJ150" s="6">
        <f t="shared" ca="1" si="189"/>
        <v>77922000</v>
      </c>
      <c r="AK150" s="6">
        <f t="shared" ca="1" si="189"/>
        <v>77922000</v>
      </c>
      <c r="AL150" s="6">
        <f t="shared" ca="1" si="189"/>
        <v>0</v>
      </c>
      <c r="AM150" s="6">
        <f t="shared" ca="1" si="189"/>
        <v>0</v>
      </c>
      <c r="AN150" s="6">
        <f t="shared" ca="1" si="189"/>
        <v>0</v>
      </c>
      <c r="AO150" s="6">
        <f t="shared" ca="1" si="189"/>
        <v>0</v>
      </c>
      <c r="AP150" s="6">
        <f t="shared" ca="1" si="189"/>
        <v>0</v>
      </c>
      <c r="AQ150" s="6">
        <f t="shared" ca="1" si="189"/>
        <v>0</v>
      </c>
      <c r="AR150" s="6">
        <f t="shared" ca="1" si="189"/>
        <v>0</v>
      </c>
      <c r="AS150" s="6">
        <f t="shared" ca="1" si="189"/>
        <v>0</v>
      </c>
      <c r="AT150" s="6">
        <f t="shared" ca="1" si="189"/>
        <v>0</v>
      </c>
      <c r="AU150" s="6">
        <f t="shared" si="189"/>
        <v>0</v>
      </c>
      <c r="AV150" s="6">
        <f t="shared" si="189"/>
        <v>0</v>
      </c>
      <c r="AW150" s="6">
        <f t="shared" si="189"/>
        <v>0</v>
      </c>
      <c r="AX150" s="6">
        <f t="shared" si="189"/>
        <v>0</v>
      </c>
      <c r="AY150" s="6">
        <f t="shared" si="189"/>
        <v>0</v>
      </c>
      <c r="AZ150" s="6">
        <f t="shared" si="189"/>
        <v>0</v>
      </c>
      <c r="BA150" s="6">
        <f t="shared" si="189"/>
        <v>0</v>
      </c>
      <c r="BB150" s="6">
        <f t="shared" si="189"/>
        <v>0</v>
      </c>
      <c r="BC150" s="6">
        <f t="shared" si="189"/>
        <v>0</v>
      </c>
      <c r="BD150" s="6">
        <f t="shared" si="189"/>
        <v>0</v>
      </c>
      <c r="BE150" s="6">
        <f t="shared" si="189"/>
        <v>0</v>
      </c>
      <c r="BF150" s="6">
        <f t="shared" si="189"/>
        <v>0</v>
      </c>
      <c r="BG150" s="6">
        <f t="shared" si="189"/>
        <v>0</v>
      </c>
      <c r="BH150" s="6">
        <f t="shared" si="189"/>
        <v>0</v>
      </c>
      <c r="BI150" s="6">
        <f t="shared" si="189"/>
        <v>0</v>
      </c>
      <c r="BJ150" s="6">
        <f t="shared" si="189"/>
        <v>0</v>
      </c>
      <c r="BK150" s="6">
        <f t="shared" si="189"/>
        <v>0</v>
      </c>
      <c r="BL150" s="6">
        <f t="shared" si="189"/>
        <v>0</v>
      </c>
      <c r="BM150" s="6">
        <f t="shared" si="189"/>
        <v>0</v>
      </c>
      <c r="BN150" s="6">
        <f t="shared" si="189"/>
        <v>0</v>
      </c>
      <c r="BO150" s="6">
        <f t="shared" si="189"/>
        <v>0</v>
      </c>
      <c r="BP150" s="6">
        <f t="shared" si="189"/>
        <v>0</v>
      </c>
      <c r="BQ150" s="6">
        <f t="shared" ref="BQ150:CF150" si="190">BQ141</f>
        <v>0</v>
      </c>
      <c r="BR150" s="6">
        <f t="shared" si="190"/>
        <v>0</v>
      </c>
      <c r="BS150" s="6">
        <f t="shared" si="190"/>
        <v>0</v>
      </c>
      <c r="BT150" s="6">
        <f t="shared" si="190"/>
        <v>0</v>
      </c>
      <c r="BU150" s="6">
        <f t="shared" si="190"/>
        <v>0</v>
      </c>
      <c r="BV150" s="6">
        <f t="shared" si="190"/>
        <v>0</v>
      </c>
      <c r="BW150" s="6">
        <f t="shared" si="190"/>
        <v>0</v>
      </c>
      <c r="BX150" s="6">
        <f t="shared" si="190"/>
        <v>0</v>
      </c>
      <c r="BY150" s="6">
        <f t="shared" si="190"/>
        <v>0</v>
      </c>
      <c r="BZ150" s="6">
        <f t="shared" si="190"/>
        <v>0</v>
      </c>
      <c r="CA150" s="6">
        <f t="shared" si="190"/>
        <v>0</v>
      </c>
      <c r="CB150" s="6">
        <f t="shared" si="190"/>
        <v>0</v>
      </c>
      <c r="CC150" s="6">
        <f t="shared" si="190"/>
        <v>0</v>
      </c>
      <c r="CD150" s="6">
        <f t="shared" si="190"/>
        <v>0</v>
      </c>
      <c r="CE150" s="6">
        <f t="shared" si="190"/>
        <v>0</v>
      </c>
      <c r="CF150" s="6">
        <f t="shared" si="190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191">($C$69+$C$81+$C$80-SUM($D$121:$D$123)-SUM($D$125:$D$134)-$D$136)*D38</f>
        <v>0</v>
      </c>
      <c r="F151" s="2">
        <f t="shared" ca="1" si="191"/>
        <v>0</v>
      </c>
      <c r="G151" s="2">
        <f t="shared" ca="1" si="191"/>
        <v>0</v>
      </c>
      <c r="H151" s="2">
        <f t="shared" ca="1" si="191"/>
        <v>16416080.780908139</v>
      </c>
      <c r="I151" s="2">
        <f t="shared" ca="1" si="191"/>
        <v>16416080.780908139</v>
      </c>
      <c r="J151" s="2">
        <f t="shared" ca="1" si="191"/>
        <v>16416080.780908139</v>
      </c>
      <c r="K151" s="2">
        <f t="shared" ca="1" si="191"/>
        <v>16416080.780908139</v>
      </c>
      <c r="L151" s="2">
        <f t="shared" ca="1" si="191"/>
        <v>16416080.780908139</v>
      </c>
      <c r="M151" s="2">
        <f t="shared" ca="1" si="191"/>
        <v>16416080.780908139</v>
      </c>
      <c r="N151" s="2">
        <f t="shared" ca="1" si="191"/>
        <v>16416080.780908139</v>
      </c>
      <c r="O151" s="2">
        <f t="shared" ca="1" si="191"/>
        <v>16416080.780908139</v>
      </c>
      <c r="P151" s="2">
        <f t="shared" ca="1" si="191"/>
        <v>16416080.780908139</v>
      </c>
      <c r="Q151" s="2">
        <f t="shared" ca="1" si="191"/>
        <v>16416080.780908139</v>
      </c>
      <c r="R151" s="2">
        <f t="shared" ca="1" si="191"/>
        <v>16416261.357977312</v>
      </c>
      <c r="S151" s="2">
        <f t="shared" ca="1" si="191"/>
        <v>37620162.55078084</v>
      </c>
      <c r="T151" s="2">
        <f t="shared" ca="1" si="191"/>
        <v>37620162.55078084</v>
      </c>
      <c r="U151" s="2">
        <f t="shared" ca="1" si="191"/>
        <v>37620162.55078084</v>
      </c>
      <c r="V151" s="2">
        <f t="shared" ca="1" si="191"/>
        <v>37620162.55078084</v>
      </c>
      <c r="W151" s="2">
        <f t="shared" ca="1" si="191"/>
        <v>37620162.55078084</v>
      </c>
      <c r="X151" s="2">
        <f t="shared" ca="1" si="191"/>
        <v>37620162.55078084</v>
      </c>
      <c r="Y151" s="2">
        <f t="shared" ca="1" si="191"/>
        <v>37620162.55078084</v>
      </c>
      <c r="Z151" s="2">
        <f t="shared" ca="1" si="191"/>
        <v>37620162.55078084</v>
      </c>
      <c r="AA151" s="2">
        <f t="shared" ca="1" si="191"/>
        <v>37620162.55078084</v>
      </c>
      <c r="AB151" s="2">
        <f t="shared" ca="1" si="191"/>
        <v>37620162.55078084</v>
      </c>
      <c r="AC151" s="2">
        <f t="shared" ca="1" si="191"/>
        <v>37620162.55078084</v>
      </c>
      <c r="AD151" s="2">
        <f t="shared" ca="1" si="191"/>
        <v>37620884.859057553</v>
      </c>
      <c r="AE151" s="2">
        <f t="shared" ca="1" si="191"/>
        <v>38695047.554997757</v>
      </c>
      <c r="AF151" s="2">
        <f t="shared" ca="1" si="191"/>
        <v>38695047.554997757</v>
      </c>
      <c r="AG151" s="2">
        <f t="shared" ca="1" si="191"/>
        <v>38695047.554997757</v>
      </c>
      <c r="AH151" s="2">
        <f t="shared" ca="1" si="191"/>
        <v>38695047.554997757</v>
      </c>
      <c r="AI151" s="2">
        <f t="shared" ca="1" si="191"/>
        <v>38695047.554997757</v>
      </c>
      <c r="AJ151" s="2">
        <f t="shared" ca="1" si="191"/>
        <v>38695047.554997757</v>
      </c>
      <c r="AK151" s="2">
        <f t="shared" ca="1" si="191"/>
        <v>38695047.554997757</v>
      </c>
      <c r="AL151" s="2">
        <f t="shared" ca="1" si="191"/>
        <v>0</v>
      </c>
      <c r="AM151" s="2">
        <f t="shared" ca="1" si="191"/>
        <v>0</v>
      </c>
      <c r="AN151" s="2">
        <f t="shared" ca="1" si="191"/>
        <v>0</v>
      </c>
      <c r="AO151" s="2">
        <f t="shared" ca="1" si="191"/>
        <v>0</v>
      </c>
      <c r="AP151" s="2">
        <f t="shared" ca="1" si="191"/>
        <v>0</v>
      </c>
      <c r="AQ151" s="2">
        <f t="shared" ca="1" si="191"/>
        <v>0</v>
      </c>
      <c r="AR151" s="2">
        <f t="shared" ca="1" si="191"/>
        <v>0</v>
      </c>
      <c r="AS151" s="2">
        <f t="shared" ca="1" si="191"/>
        <v>0</v>
      </c>
      <c r="AT151" s="2">
        <f t="shared" ca="1" si="191"/>
        <v>0</v>
      </c>
      <c r="AU151" s="2">
        <f t="shared" ca="1" si="191"/>
        <v>0</v>
      </c>
      <c r="AV151" s="2">
        <f t="shared" ca="1" si="191"/>
        <v>0</v>
      </c>
      <c r="AW151" s="2">
        <f t="shared" ca="1" si="191"/>
        <v>0</v>
      </c>
      <c r="AX151" s="2">
        <f t="shared" ca="1" si="191"/>
        <v>0</v>
      </c>
      <c r="AY151" s="2">
        <f t="shared" ca="1" si="191"/>
        <v>0</v>
      </c>
      <c r="AZ151" s="2">
        <f t="shared" ca="1" si="191"/>
        <v>0</v>
      </c>
      <c r="BA151" s="2">
        <f t="shared" ca="1" si="191"/>
        <v>0</v>
      </c>
      <c r="BB151" s="2">
        <f t="shared" ca="1" si="191"/>
        <v>0</v>
      </c>
      <c r="BC151" s="2">
        <f t="shared" ca="1" si="191"/>
        <v>0</v>
      </c>
      <c r="BD151" s="2">
        <f t="shared" ca="1" si="191"/>
        <v>0</v>
      </c>
      <c r="BE151" s="2">
        <f t="shared" ca="1" si="191"/>
        <v>0</v>
      </c>
      <c r="BF151" s="2">
        <f t="shared" ca="1" si="191"/>
        <v>0</v>
      </c>
      <c r="BG151" s="2">
        <f t="shared" ca="1" si="191"/>
        <v>0</v>
      </c>
      <c r="BH151" s="2">
        <f t="shared" ca="1" si="191"/>
        <v>0</v>
      </c>
      <c r="BI151" s="2">
        <f t="shared" ca="1" si="191"/>
        <v>0</v>
      </c>
      <c r="BJ151" s="2">
        <f t="shared" ca="1" si="191"/>
        <v>0</v>
      </c>
      <c r="BK151" s="2">
        <f t="shared" ca="1" si="191"/>
        <v>0</v>
      </c>
      <c r="BL151" s="2">
        <f t="shared" ca="1" si="191"/>
        <v>0</v>
      </c>
      <c r="BM151" s="2">
        <f t="shared" ca="1" si="191"/>
        <v>0</v>
      </c>
      <c r="BN151" s="2">
        <f t="shared" ca="1" si="191"/>
        <v>0</v>
      </c>
      <c r="BO151" s="2">
        <f t="shared" ca="1" si="191"/>
        <v>0</v>
      </c>
      <c r="BP151" s="2">
        <f t="shared" ca="1" si="191"/>
        <v>0</v>
      </c>
      <c r="BQ151" s="2">
        <f t="shared" ref="BQ151:CF151" ca="1" si="192">($C$69+$C$81+$C$80-SUM($D$121:$D$123)-SUM($D$125:$D$134)-$D$136)*BP38</f>
        <v>0</v>
      </c>
      <c r="BR151" s="2">
        <f t="shared" ca="1" si="192"/>
        <v>0</v>
      </c>
      <c r="BS151" s="2">
        <f t="shared" ca="1" si="192"/>
        <v>0</v>
      </c>
      <c r="BT151" s="2">
        <f t="shared" ca="1" si="192"/>
        <v>0</v>
      </c>
      <c r="BU151" s="2">
        <f t="shared" ca="1" si="192"/>
        <v>0</v>
      </c>
      <c r="BV151" s="2">
        <f t="shared" ca="1" si="192"/>
        <v>0</v>
      </c>
      <c r="BW151" s="2">
        <f t="shared" ca="1" si="192"/>
        <v>0</v>
      </c>
      <c r="BX151" s="2">
        <f t="shared" ca="1" si="192"/>
        <v>0</v>
      </c>
      <c r="BY151" s="2">
        <f t="shared" ca="1" si="192"/>
        <v>0</v>
      </c>
      <c r="BZ151" s="2">
        <f t="shared" ca="1" si="192"/>
        <v>0</v>
      </c>
      <c r="CA151" s="2">
        <f t="shared" ca="1" si="192"/>
        <v>0</v>
      </c>
      <c r="CB151" s="2">
        <f t="shared" ca="1" si="192"/>
        <v>0</v>
      </c>
      <c r="CC151" s="2">
        <f t="shared" ca="1" si="192"/>
        <v>0</v>
      </c>
      <c r="CD151" s="2">
        <f t="shared" ca="1" si="192"/>
        <v>0</v>
      </c>
      <c r="CE151" s="2">
        <f t="shared" ca="1" si="192"/>
        <v>0</v>
      </c>
      <c r="CF151" s="2">
        <f t="shared" ca="1" si="192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193">E150-E151-(E150*$C$114-D38*$D$137)*$C$116</f>
        <v>0</v>
      </c>
      <c r="F152" s="6">
        <f t="shared" ca="1" si="193"/>
        <v>0</v>
      </c>
      <c r="G152" s="6">
        <f t="shared" ca="1" si="193"/>
        <v>0</v>
      </c>
      <c r="H152" s="6">
        <f t="shared" ca="1" si="193"/>
        <v>13108110.275362514</v>
      </c>
      <c r="I152" s="6">
        <f t="shared" ca="1" si="193"/>
        <v>13108110.275362514</v>
      </c>
      <c r="J152" s="6">
        <f t="shared" ca="1" si="193"/>
        <v>13108110.275362514</v>
      </c>
      <c r="K152" s="6">
        <f t="shared" ca="1" si="193"/>
        <v>13108110.275362514</v>
      </c>
      <c r="L152" s="6">
        <f t="shared" ca="1" si="193"/>
        <v>13108110.275362514</v>
      </c>
      <c r="M152" s="6">
        <f t="shared" ca="1" si="193"/>
        <v>13108110.275362514</v>
      </c>
      <c r="N152" s="6">
        <f t="shared" ca="1" si="193"/>
        <v>13108110.275362514</v>
      </c>
      <c r="O152" s="6">
        <f t="shared" ca="1" si="193"/>
        <v>13108110.275362514</v>
      </c>
      <c r="P152" s="6">
        <f t="shared" ca="1" si="193"/>
        <v>13108110.275362514</v>
      </c>
      <c r="Q152" s="6">
        <f t="shared" ca="1" si="193"/>
        <v>13108110.275362514</v>
      </c>
      <c r="R152" s="6">
        <f t="shared" ca="1" si="193"/>
        <v>13108254.464719743</v>
      </c>
      <c r="S152" s="6">
        <f t="shared" ca="1" si="193"/>
        <v>33781819.611914903</v>
      </c>
      <c r="T152" s="6">
        <f t="shared" ca="1" si="193"/>
        <v>33781819.611914903</v>
      </c>
      <c r="U152" s="6">
        <f t="shared" ca="1" si="193"/>
        <v>33781819.611914903</v>
      </c>
      <c r="V152" s="6">
        <f t="shared" ca="1" si="193"/>
        <v>33781819.611914903</v>
      </c>
      <c r="W152" s="6">
        <f t="shared" ca="1" si="193"/>
        <v>33781819.611914903</v>
      </c>
      <c r="X152" s="6">
        <f t="shared" ca="1" si="193"/>
        <v>33781819.611914903</v>
      </c>
      <c r="Y152" s="6">
        <f t="shared" ca="1" si="193"/>
        <v>33781819.611914903</v>
      </c>
      <c r="Z152" s="6">
        <f t="shared" ca="1" si="193"/>
        <v>33781819.611914903</v>
      </c>
      <c r="AA152" s="6">
        <f t="shared" ca="1" si="193"/>
        <v>33781819.611914903</v>
      </c>
      <c r="AB152" s="6">
        <f t="shared" ca="1" si="193"/>
        <v>33781819.611914903</v>
      </c>
      <c r="AC152" s="6">
        <f t="shared" ca="1" si="193"/>
        <v>33781819.611914903</v>
      </c>
      <c r="AD152" s="6">
        <f t="shared" ca="1" si="193"/>
        <v>33782468.223889284</v>
      </c>
      <c r="AE152" s="6">
        <f t="shared" ca="1" si="193"/>
        <v>38596382.106211647</v>
      </c>
      <c r="AF152" s="6">
        <f t="shared" ca="1" si="193"/>
        <v>38596382.106211647</v>
      </c>
      <c r="AG152" s="6">
        <f t="shared" ca="1" si="193"/>
        <v>38596382.106211647</v>
      </c>
      <c r="AH152" s="6">
        <f t="shared" ca="1" si="193"/>
        <v>38596382.106211647</v>
      </c>
      <c r="AI152" s="6">
        <f t="shared" ca="1" si="193"/>
        <v>38596382.106211647</v>
      </c>
      <c r="AJ152" s="6">
        <f t="shared" ca="1" si="193"/>
        <v>38596382.106211647</v>
      </c>
      <c r="AK152" s="6">
        <f t="shared" ca="1" si="193"/>
        <v>38596382.106211647</v>
      </c>
      <c r="AL152" s="6">
        <f t="shared" ca="1" si="193"/>
        <v>0</v>
      </c>
      <c r="AM152" s="6">
        <f t="shared" ca="1" si="193"/>
        <v>0</v>
      </c>
      <c r="AN152" s="6">
        <f t="shared" ca="1" si="193"/>
        <v>0</v>
      </c>
      <c r="AO152" s="6">
        <f t="shared" ca="1" si="193"/>
        <v>0</v>
      </c>
      <c r="AP152" s="6">
        <f t="shared" ca="1" si="193"/>
        <v>0</v>
      </c>
      <c r="AQ152" s="6">
        <f t="shared" ca="1" si="193"/>
        <v>0</v>
      </c>
      <c r="AR152" s="6">
        <f t="shared" ca="1" si="193"/>
        <v>0</v>
      </c>
      <c r="AS152" s="6">
        <f t="shared" ca="1" si="193"/>
        <v>0</v>
      </c>
      <c r="AT152" s="6">
        <f t="shared" ca="1" si="193"/>
        <v>0</v>
      </c>
      <c r="AU152" s="6">
        <f t="shared" ca="1" si="193"/>
        <v>0</v>
      </c>
      <c r="AV152" s="6">
        <f t="shared" ca="1" si="193"/>
        <v>0</v>
      </c>
      <c r="AW152" s="6">
        <f t="shared" ca="1" si="193"/>
        <v>0</v>
      </c>
      <c r="AX152" s="6">
        <f t="shared" ca="1" si="193"/>
        <v>0</v>
      </c>
      <c r="AY152" s="6">
        <f t="shared" ca="1" si="193"/>
        <v>0</v>
      </c>
      <c r="AZ152" s="6">
        <f t="shared" ca="1" si="193"/>
        <v>0</v>
      </c>
      <c r="BA152" s="6">
        <f t="shared" ca="1" si="193"/>
        <v>0</v>
      </c>
      <c r="BB152" s="6">
        <f t="shared" ca="1" si="193"/>
        <v>0</v>
      </c>
      <c r="BC152" s="6">
        <f t="shared" ca="1" si="193"/>
        <v>0</v>
      </c>
      <c r="BD152" s="6">
        <f t="shared" ca="1" si="193"/>
        <v>0</v>
      </c>
      <c r="BE152" s="6">
        <f t="shared" ca="1" si="193"/>
        <v>0</v>
      </c>
      <c r="BF152" s="6">
        <f t="shared" ca="1" si="193"/>
        <v>0</v>
      </c>
      <c r="BG152" s="6">
        <f t="shared" ca="1" si="193"/>
        <v>0</v>
      </c>
      <c r="BH152" s="6">
        <f t="shared" ca="1" si="193"/>
        <v>0</v>
      </c>
      <c r="BI152" s="6">
        <f t="shared" ca="1" si="193"/>
        <v>0</v>
      </c>
      <c r="BJ152" s="6">
        <f t="shared" ca="1" si="193"/>
        <v>0</v>
      </c>
      <c r="BK152" s="6">
        <f t="shared" ca="1" si="193"/>
        <v>0</v>
      </c>
      <c r="BL152" s="6">
        <f t="shared" ca="1" si="193"/>
        <v>0</v>
      </c>
      <c r="BM152" s="6">
        <f t="shared" ca="1" si="193"/>
        <v>0</v>
      </c>
      <c r="BN152" s="6">
        <f t="shared" ca="1" si="193"/>
        <v>0</v>
      </c>
      <c r="BO152" s="6">
        <f t="shared" ca="1" si="193"/>
        <v>0</v>
      </c>
      <c r="BP152" s="6">
        <f t="shared" ca="1" si="193"/>
        <v>0</v>
      </c>
      <c r="BQ152" s="6">
        <f t="shared" ref="BQ152:CF152" ca="1" si="194">BQ150-BQ151-(BQ150*$C$114-BP38*$D$137)*$C$116</f>
        <v>0</v>
      </c>
      <c r="BR152" s="6">
        <f t="shared" ca="1" si="194"/>
        <v>0</v>
      </c>
      <c r="BS152" s="6">
        <f t="shared" ca="1" si="194"/>
        <v>0</v>
      </c>
      <c r="BT152" s="6">
        <f t="shared" ca="1" si="194"/>
        <v>0</v>
      </c>
      <c r="BU152" s="6">
        <f t="shared" ca="1" si="194"/>
        <v>0</v>
      </c>
      <c r="BV152" s="6">
        <f t="shared" ca="1" si="194"/>
        <v>0</v>
      </c>
      <c r="BW152" s="6">
        <f t="shared" ca="1" si="194"/>
        <v>0</v>
      </c>
      <c r="BX152" s="6">
        <f t="shared" ca="1" si="194"/>
        <v>0</v>
      </c>
      <c r="BY152" s="6">
        <f t="shared" ca="1" si="194"/>
        <v>0</v>
      </c>
      <c r="BZ152" s="6">
        <f t="shared" ca="1" si="194"/>
        <v>0</v>
      </c>
      <c r="CA152" s="6">
        <f t="shared" ca="1" si="194"/>
        <v>0</v>
      </c>
      <c r="CB152" s="6">
        <f t="shared" ca="1" si="194"/>
        <v>0</v>
      </c>
      <c r="CC152" s="6">
        <f t="shared" ca="1" si="194"/>
        <v>0</v>
      </c>
      <c r="CD152" s="6">
        <f t="shared" ca="1" si="194"/>
        <v>0</v>
      </c>
      <c r="CE152" s="6">
        <f t="shared" ca="1" si="194"/>
        <v>0</v>
      </c>
      <c r="CF152" s="6">
        <f t="shared" ca="1" si="194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195">IFERROR(E152/E150,0)</f>
        <v>0</v>
      </c>
      <c r="F153" s="1">
        <f t="shared" ca="1" si="195"/>
        <v>0</v>
      </c>
      <c r="G153" s="1">
        <f t="shared" ca="1" si="195"/>
        <v>0</v>
      </c>
      <c r="H153" s="1">
        <f t="shared" ca="1" si="195"/>
        <v>0.44057859150049827</v>
      </c>
      <c r="I153" s="1">
        <f t="shared" ca="1" si="195"/>
        <v>0.44057859150049827</v>
      </c>
      <c r="J153" s="1">
        <f t="shared" ca="1" si="195"/>
        <v>0.44057859150049827</v>
      </c>
      <c r="K153" s="1">
        <f t="shared" ca="1" si="195"/>
        <v>0.44057859150049827</v>
      </c>
      <c r="L153" s="1">
        <f t="shared" ca="1" si="195"/>
        <v>0.44057859150049827</v>
      </c>
      <c r="M153" s="1">
        <f t="shared" ca="1" si="195"/>
        <v>0.44057859150049827</v>
      </c>
      <c r="N153" s="1">
        <f t="shared" ca="1" si="195"/>
        <v>0.44057859150049827</v>
      </c>
      <c r="O153" s="1">
        <f t="shared" ca="1" si="195"/>
        <v>0.44057859150049827</v>
      </c>
      <c r="P153" s="1">
        <f t="shared" ca="1" si="195"/>
        <v>0.44057859150049827</v>
      </c>
      <c r="Q153" s="1">
        <f t="shared" ca="1" si="195"/>
        <v>0.44057859150049827</v>
      </c>
      <c r="R153" s="1">
        <f t="shared" ca="1" si="195"/>
        <v>0.44057859150049838</v>
      </c>
      <c r="S153" s="1">
        <f t="shared" ca="1" si="195"/>
        <v>0.46939024457941947</v>
      </c>
      <c r="T153" s="1">
        <f t="shared" ca="1" si="195"/>
        <v>0.46939024457941947</v>
      </c>
      <c r="U153" s="1">
        <f t="shared" ca="1" si="195"/>
        <v>0.46939024457941947</v>
      </c>
      <c r="V153" s="1">
        <f t="shared" ca="1" si="195"/>
        <v>0.46939024457941947</v>
      </c>
      <c r="W153" s="1">
        <f t="shared" ca="1" si="195"/>
        <v>0.46939024457941947</v>
      </c>
      <c r="X153" s="1">
        <f t="shared" ca="1" si="195"/>
        <v>0.46939024457941947</v>
      </c>
      <c r="Y153" s="1">
        <f t="shared" ca="1" si="195"/>
        <v>0.46939024457941947</v>
      </c>
      <c r="Z153" s="1">
        <f t="shared" ca="1" si="195"/>
        <v>0.46939024457941947</v>
      </c>
      <c r="AA153" s="1">
        <f t="shared" ca="1" si="195"/>
        <v>0.46939024457941947</v>
      </c>
      <c r="AB153" s="1">
        <f t="shared" ca="1" si="195"/>
        <v>0.46939024457941947</v>
      </c>
      <c r="AC153" s="1">
        <f t="shared" ca="1" si="195"/>
        <v>0.46939024457941947</v>
      </c>
      <c r="AD153" s="1">
        <f t="shared" ca="1" si="195"/>
        <v>0.46939024457941958</v>
      </c>
      <c r="AE153" s="1">
        <f t="shared" ca="1" si="195"/>
        <v>0.49532073235044849</v>
      </c>
      <c r="AF153" s="1">
        <f t="shared" ca="1" si="195"/>
        <v>0.49532073235044849</v>
      </c>
      <c r="AG153" s="1">
        <f t="shared" ca="1" si="195"/>
        <v>0.49532073235044849</v>
      </c>
      <c r="AH153" s="1">
        <f t="shared" ca="1" si="195"/>
        <v>0.49532073235044849</v>
      </c>
      <c r="AI153" s="1">
        <f t="shared" ca="1" si="195"/>
        <v>0.49532073235044849</v>
      </c>
      <c r="AJ153" s="1">
        <f t="shared" ca="1" si="195"/>
        <v>0.49532073235044849</v>
      </c>
      <c r="AK153" s="1">
        <f t="shared" ca="1" si="195"/>
        <v>0.49532073235044849</v>
      </c>
      <c r="AL153" s="1">
        <f t="shared" ca="1" si="195"/>
        <v>0</v>
      </c>
      <c r="AM153" s="1">
        <f t="shared" ca="1" si="195"/>
        <v>0</v>
      </c>
      <c r="AN153" s="1">
        <f t="shared" ca="1" si="195"/>
        <v>0</v>
      </c>
      <c r="AO153" s="1">
        <f t="shared" ca="1" si="195"/>
        <v>0</v>
      </c>
      <c r="AP153" s="1">
        <f t="shared" ca="1" si="195"/>
        <v>0</v>
      </c>
      <c r="AQ153" s="1">
        <f t="shared" ca="1" si="195"/>
        <v>0</v>
      </c>
      <c r="AR153" s="1">
        <f t="shared" ca="1" si="195"/>
        <v>0</v>
      </c>
      <c r="AS153" s="1">
        <f t="shared" ca="1" si="195"/>
        <v>0</v>
      </c>
      <c r="AT153" s="1">
        <f t="shared" ca="1" si="195"/>
        <v>0</v>
      </c>
      <c r="AU153" s="1">
        <f t="shared" ca="1" si="195"/>
        <v>0</v>
      </c>
      <c r="AV153" s="1">
        <f t="shared" ca="1" si="195"/>
        <v>0</v>
      </c>
      <c r="AW153" s="1">
        <f t="shared" ca="1" si="195"/>
        <v>0</v>
      </c>
      <c r="AX153" s="1">
        <f t="shared" ca="1" si="195"/>
        <v>0</v>
      </c>
      <c r="AY153" s="1">
        <f t="shared" ca="1" si="195"/>
        <v>0</v>
      </c>
      <c r="AZ153" s="1">
        <f t="shared" ca="1" si="195"/>
        <v>0</v>
      </c>
      <c r="BA153" s="1">
        <f t="shared" ca="1" si="195"/>
        <v>0</v>
      </c>
      <c r="BB153" s="1">
        <f t="shared" ca="1" si="195"/>
        <v>0</v>
      </c>
      <c r="BC153" s="1">
        <f t="shared" ca="1" si="195"/>
        <v>0</v>
      </c>
      <c r="BD153" s="1">
        <f t="shared" ca="1" si="195"/>
        <v>0</v>
      </c>
      <c r="BE153" s="1">
        <f t="shared" ca="1" si="195"/>
        <v>0</v>
      </c>
      <c r="BF153" s="1">
        <f t="shared" ca="1" si="195"/>
        <v>0</v>
      </c>
      <c r="BG153" s="1">
        <f t="shared" ca="1" si="195"/>
        <v>0</v>
      </c>
      <c r="BH153" s="1">
        <f t="shared" ca="1" si="195"/>
        <v>0</v>
      </c>
      <c r="BI153" s="1">
        <f t="shared" ca="1" si="195"/>
        <v>0</v>
      </c>
      <c r="BJ153" s="1">
        <f t="shared" ca="1" si="195"/>
        <v>0</v>
      </c>
      <c r="BK153" s="1">
        <f t="shared" ca="1" si="195"/>
        <v>0</v>
      </c>
      <c r="BL153" s="1">
        <f t="shared" ca="1" si="195"/>
        <v>0</v>
      </c>
      <c r="BM153" s="1">
        <f t="shared" ca="1" si="195"/>
        <v>0</v>
      </c>
      <c r="BN153" s="1">
        <f t="shared" ca="1" si="195"/>
        <v>0</v>
      </c>
      <c r="BO153" s="1">
        <f t="shared" ca="1" si="195"/>
        <v>0</v>
      </c>
      <c r="BP153" s="1">
        <f t="shared" ca="1" si="195"/>
        <v>0</v>
      </c>
      <c r="BQ153" s="1">
        <f t="shared" ref="BQ153:CF153" ca="1" si="196">IFERROR(BQ152/BQ150,0)</f>
        <v>0</v>
      </c>
      <c r="BR153" s="1">
        <f t="shared" ca="1" si="196"/>
        <v>0</v>
      </c>
      <c r="BS153" s="1">
        <f t="shared" ca="1" si="196"/>
        <v>0</v>
      </c>
      <c r="BT153" s="1">
        <f t="shared" ca="1" si="196"/>
        <v>0</v>
      </c>
      <c r="BU153" s="1">
        <f t="shared" ca="1" si="196"/>
        <v>0</v>
      </c>
      <c r="BV153" s="1">
        <f t="shared" ca="1" si="196"/>
        <v>0</v>
      </c>
      <c r="BW153" s="1">
        <f t="shared" ca="1" si="196"/>
        <v>0</v>
      </c>
      <c r="BX153" s="1">
        <f t="shared" ca="1" si="196"/>
        <v>0</v>
      </c>
      <c r="BY153" s="1">
        <f t="shared" ca="1" si="196"/>
        <v>0</v>
      </c>
      <c r="BZ153" s="1">
        <f t="shared" ca="1" si="196"/>
        <v>0</v>
      </c>
      <c r="CA153" s="1">
        <f t="shared" ca="1" si="196"/>
        <v>0</v>
      </c>
      <c r="CB153" s="1">
        <f t="shared" ca="1" si="196"/>
        <v>0</v>
      </c>
      <c r="CC153" s="1">
        <f t="shared" ca="1" si="196"/>
        <v>0</v>
      </c>
      <c r="CD153" s="1">
        <f t="shared" ca="1" si="196"/>
        <v>0</v>
      </c>
      <c r="CE153" s="1">
        <f t="shared" ca="1" si="196"/>
        <v>0</v>
      </c>
      <c r="CF153" s="1">
        <f t="shared" ca="1" si="196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234</v>
      </c>
      <c r="D156" s="12">
        <f>D149</f>
        <v>42278</v>
      </c>
      <c r="E156" s="12">
        <f t="shared" ref="E156:BP156" si="197">E149</f>
        <v>42309</v>
      </c>
      <c r="F156" s="12">
        <f t="shared" si="197"/>
        <v>42339</v>
      </c>
      <c r="G156" s="12">
        <f t="shared" si="197"/>
        <v>42370</v>
      </c>
      <c r="H156" s="12">
        <f t="shared" si="197"/>
        <v>42401</v>
      </c>
      <c r="I156" s="12">
        <f t="shared" si="197"/>
        <v>42430</v>
      </c>
      <c r="J156" s="12">
        <f t="shared" si="197"/>
        <v>42461</v>
      </c>
      <c r="K156" s="12">
        <f t="shared" si="197"/>
        <v>42491</v>
      </c>
      <c r="L156" s="12">
        <f t="shared" si="197"/>
        <v>42522</v>
      </c>
      <c r="M156" s="12">
        <f t="shared" si="197"/>
        <v>42552</v>
      </c>
      <c r="N156" s="12">
        <f t="shared" si="197"/>
        <v>42583</v>
      </c>
      <c r="O156" s="12">
        <f t="shared" si="197"/>
        <v>42614</v>
      </c>
      <c r="P156" s="12">
        <f t="shared" si="197"/>
        <v>42644</v>
      </c>
      <c r="Q156" s="12">
        <f t="shared" si="197"/>
        <v>42675</v>
      </c>
      <c r="R156" s="12">
        <f t="shared" si="197"/>
        <v>42705</v>
      </c>
      <c r="S156" s="12">
        <f t="shared" si="197"/>
        <v>42736</v>
      </c>
      <c r="T156" s="12">
        <f t="shared" si="197"/>
        <v>42767</v>
      </c>
      <c r="U156" s="12">
        <f t="shared" si="197"/>
        <v>42795</v>
      </c>
      <c r="V156" s="12">
        <f t="shared" si="197"/>
        <v>42826</v>
      </c>
      <c r="W156" s="12">
        <f t="shared" si="197"/>
        <v>42856</v>
      </c>
      <c r="X156" s="12">
        <f t="shared" si="197"/>
        <v>42887</v>
      </c>
      <c r="Y156" s="12">
        <f t="shared" si="197"/>
        <v>42917</v>
      </c>
      <c r="Z156" s="12">
        <f t="shared" si="197"/>
        <v>42948</v>
      </c>
      <c r="AA156" s="12">
        <f t="shared" si="197"/>
        <v>42979</v>
      </c>
      <c r="AB156" s="12">
        <f t="shared" si="197"/>
        <v>43009</v>
      </c>
      <c r="AC156" s="12">
        <f t="shared" si="197"/>
        <v>43040</v>
      </c>
      <c r="AD156" s="12">
        <f t="shared" si="197"/>
        <v>43070</v>
      </c>
      <c r="AE156" s="12">
        <f t="shared" si="197"/>
        <v>43101</v>
      </c>
      <c r="AF156" s="12">
        <f t="shared" si="197"/>
        <v>43132</v>
      </c>
      <c r="AG156" s="12">
        <f t="shared" si="197"/>
        <v>43160</v>
      </c>
      <c r="AH156" s="12">
        <f t="shared" si="197"/>
        <v>43191</v>
      </c>
      <c r="AI156" s="12">
        <f t="shared" si="197"/>
        <v>43221</v>
      </c>
      <c r="AJ156" s="12">
        <f t="shared" si="197"/>
        <v>43252</v>
      </c>
      <c r="AK156" s="12">
        <f t="shared" si="197"/>
        <v>43282</v>
      </c>
      <c r="AL156" s="12">
        <f t="shared" si="197"/>
        <v>43313</v>
      </c>
      <c r="AM156" s="12">
        <f t="shared" si="197"/>
        <v>43344</v>
      </c>
      <c r="AN156" s="12">
        <f t="shared" si="197"/>
        <v>43374</v>
      </c>
      <c r="AO156" s="12">
        <f t="shared" si="197"/>
        <v>43405</v>
      </c>
      <c r="AP156" s="12">
        <f t="shared" si="197"/>
        <v>43435</v>
      </c>
      <c r="AQ156" s="12">
        <f t="shared" si="197"/>
        <v>43466</v>
      </c>
      <c r="AR156" s="12">
        <f t="shared" si="197"/>
        <v>43497</v>
      </c>
      <c r="AS156" s="12">
        <f t="shared" si="197"/>
        <v>43525</v>
      </c>
      <c r="AT156" s="12">
        <f t="shared" si="197"/>
        <v>43556</v>
      </c>
      <c r="AU156" s="12">
        <f t="shared" si="197"/>
        <v>43586</v>
      </c>
      <c r="AV156" s="12">
        <f t="shared" si="197"/>
        <v>43617</v>
      </c>
      <c r="AW156" s="12">
        <f t="shared" si="197"/>
        <v>43647</v>
      </c>
      <c r="AX156" s="12">
        <f t="shared" si="197"/>
        <v>43678</v>
      </c>
      <c r="AY156" s="12">
        <f t="shared" si="197"/>
        <v>43709</v>
      </c>
      <c r="AZ156" s="12">
        <f t="shared" si="197"/>
        <v>43739</v>
      </c>
      <c r="BA156" s="12">
        <f t="shared" si="197"/>
        <v>43770</v>
      </c>
      <c r="BB156" s="12">
        <f t="shared" si="197"/>
        <v>43800</v>
      </c>
      <c r="BC156" s="12">
        <f t="shared" si="197"/>
        <v>43831</v>
      </c>
      <c r="BD156" s="12">
        <f t="shared" si="197"/>
        <v>43862</v>
      </c>
      <c r="BE156" s="12">
        <f t="shared" si="197"/>
        <v>43891</v>
      </c>
      <c r="BF156" s="12">
        <f t="shared" si="197"/>
        <v>43922</v>
      </c>
      <c r="BG156" s="12">
        <f t="shared" si="197"/>
        <v>43952</v>
      </c>
      <c r="BH156" s="12">
        <f t="shared" si="197"/>
        <v>43983</v>
      </c>
      <c r="BI156" s="12">
        <f t="shared" si="197"/>
        <v>44013</v>
      </c>
      <c r="BJ156" s="12">
        <f t="shared" si="197"/>
        <v>44044</v>
      </c>
      <c r="BK156" s="12">
        <f t="shared" si="197"/>
        <v>44075</v>
      </c>
      <c r="BL156" s="12">
        <f t="shared" si="197"/>
        <v>44105</v>
      </c>
      <c r="BM156" s="12">
        <f t="shared" si="197"/>
        <v>44136</v>
      </c>
      <c r="BN156" s="12">
        <f t="shared" si="197"/>
        <v>44166</v>
      </c>
      <c r="BO156" s="12">
        <f t="shared" si="197"/>
        <v>44197</v>
      </c>
      <c r="BP156" s="12">
        <f t="shared" si="197"/>
        <v>44228</v>
      </c>
      <c r="BQ156" s="12">
        <f t="shared" ref="BQ156:CF156" si="198">BQ149</f>
        <v>44256</v>
      </c>
      <c r="BR156" s="12">
        <f t="shared" si="198"/>
        <v>44287</v>
      </c>
      <c r="BS156" s="12">
        <f t="shared" si="198"/>
        <v>44317</v>
      </c>
      <c r="BT156" s="12">
        <f t="shared" si="198"/>
        <v>44348</v>
      </c>
      <c r="BU156" s="12">
        <f t="shared" si="198"/>
        <v>44378</v>
      </c>
      <c r="BV156" s="12">
        <f t="shared" si="198"/>
        <v>44409</v>
      </c>
      <c r="BW156" s="12">
        <f t="shared" si="198"/>
        <v>44440</v>
      </c>
      <c r="BX156" s="12">
        <f t="shared" si="198"/>
        <v>44470</v>
      </c>
      <c r="BY156" s="12">
        <f t="shared" si="198"/>
        <v>44501</v>
      </c>
      <c r="BZ156" s="12">
        <f t="shared" si="198"/>
        <v>44531</v>
      </c>
      <c r="CA156" s="12">
        <f t="shared" si="198"/>
        <v>44562</v>
      </c>
      <c r="CB156" s="12">
        <f t="shared" si="198"/>
        <v>44593</v>
      </c>
      <c r="CC156" s="12">
        <f t="shared" si="198"/>
        <v>44621</v>
      </c>
      <c r="CD156" s="12">
        <f t="shared" si="198"/>
        <v>44652</v>
      </c>
      <c r="CE156" s="12">
        <f t="shared" si="198"/>
        <v>44682</v>
      </c>
      <c r="CF156" s="12">
        <f t="shared" si="198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199">E145</f>
        <v>0</v>
      </c>
      <c r="F157" s="6">
        <f t="shared" ca="1" si="199"/>
        <v>0</v>
      </c>
      <c r="G157" s="6">
        <f t="shared" ca="1" si="199"/>
        <v>0</v>
      </c>
      <c r="H157" s="6">
        <f t="shared" ca="1" si="199"/>
        <v>0</v>
      </c>
      <c r="I157" s="6">
        <f t="shared" ca="1" si="199"/>
        <v>0</v>
      </c>
      <c r="J157" s="6">
        <f t="shared" ca="1" si="199"/>
        <v>0</v>
      </c>
      <c r="K157" s="6">
        <f t="shared" ca="1" si="199"/>
        <v>0</v>
      </c>
      <c r="L157" s="6">
        <f t="shared" ca="1" si="199"/>
        <v>0</v>
      </c>
      <c r="M157" s="6">
        <f t="shared" ca="1" si="199"/>
        <v>0</v>
      </c>
      <c r="N157" s="6">
        <f t="shared" ca="1" si="199"/>
        <v>0</v>
      </c>
      <c r="O157" s="6">
        <f t="shared" ca="1" si="199"/>
        <v>0</v>
      </c>
      <c r="P157" s="6">
        <f t="shared" ca="1" si="199"/>
        <v>0</v>
      </c>
      <c r="Q157" s="6">
        <f t="shared" ca="1" si="199"/>
        <v>0</v>
      </c>
      <c r="R157" s="6">
        <f t="shared" ca="1" si="199"/>
        <v>0</v>
      </c>
      <c r="S157" s="6">
        <f t="shared" ca="1" si="199"/>
        <v>0</v>
      </c>
      <c r="T157" s="6">
        <f t="shared" ca="1" si="199"/>
        <v>0</v>
      </c>
      <c r="U157" s="6">
        <f t="shared" ca="1" si="199"/>
        <v>0</v>
      </c>
      <c r="V157" s="6">
        <f t="shared" ca="1" si="199"/>
        <v>0</v>
      </c>
      <c r="W157" s="6">
        <f t="shared" ca="1" si="199"/>
        <v>0</v>
      </c>
      <c r="X157" s="6">
        <f t="shared" ca="1" si="199"/>
        <v>759090218.18181813</v>
      </c>
      <c r="Y157" s="6">
        <f t="shared" ca="1" si="199"/>
        <v>0</v>
      </c>
      <c r="Z157" s="6">
        <f t="shared" ca="1" si="199"/>
        <v>0</v>
      </c>
      <c r="AA157" s="6">
        <f t="shared" ca="1" si="199"/>
        <v>0</v>
      </c>
      <c r="AB157" s="6">
        <f t="shared" ca="1" si="199"/>
        <v>0</v>
      </c>
      <c r="AC157" s="6">
        <f t="shared" ca="1" si="199"/>
        <v>71969581.818181813</v>
      </c>
      <c r="AD157" s="6">
        <f t="shared" ca="1" si="199"/>
        <v>71969581.818181813</v>
      </c>
      <c r="AE157" s="6">
        <f t="shared" ref="AE157:CF157" ca="1" si="200">AE145</f>
        <v>71969581.818181813</v>
      </c>
      <c r="AF157" s="6">
        <f t="shared" ca="1" si="200"/>
        <v>71969581.818181813</v>
      </c>
      <c r="AG157" s="6">
        <f t="shared" ca="1" si="200"/>
        <v>71969581.818181813</v>
      </c>
      <c r="AH157" s="6">
        <f t="shared" ca="1" si="200"/>
        <v>71970963.63636373</v>
      </c>
      <c r="AI157" s="6">
        <f t="shared" ca="1" si="200"/>
        <v>77922000</v>
      </c>
      <c r="AJ157" s="6">
        <f t="shared" ca="1" si="200"/>
        <v>77922000</v>
      </c>
      <c r="AK157" s="6">
        <f t="shared" ca="1" si="200"/>
        <v>77922000</v>
      </c>
      <c r="AL157" s="6">
        <f t="shared" ca="1" si="200"/>
        <v>77922000</v>
      </c>
      <c r="AM157" s="6">
        <f t="shared" ca="1" si="200"/>
        <v>77922000</v>
      </c>
      <c r="AN157" s="6">
        <f t="shared" ca="1" si="200"/>
        <v>77922000</v>
      </c>
      <c r="AO157" s="6">
        <f t="shared" ca="1" si="200"/>
        <v>77922000</v>
      </c>
      <c r="AP157" s="6">
        <f t="shared" ca="1" si="200"/>
        <v>0</v>
      </c>
      <c r="AQ157" s="6">
        <f t="shared" ca="1" si="200"/>
        <v>0</v>
      </c>
      <c r="AR157" s="6">
        <f t="shared" ca="1" si="200"/>
        <v>0</v>
      </c>
      <c r="AS157" s="6">
        <f t="shared" ca="1" si="200"/>
        <v>0</v>
      </c>
      <c r="AT157" s="6">
        <f t="shared" ca="1" si="200"/>
        <v>0</v>
      </c>
      <c r="AU157" s="6">
        <f t="shared" ca="1" si="200"/>
        <v>0</v>
      </c>
      <c r="AV157" s="6">
        <f t="shared" ca="1" si="200"/>
        <v>0</v>
      </c>
      <c r="AW157" s="6">
        <f t="shared" ca="1" si="200"/>
        <v>0</v>
      </c>
      <c r="AX157" s="6">
        <f t="shared" ca="1" si="200"/>
        <v>0</v>
      </c>
      <c r="AY157" s="6">
        <f t="shared" ca="1" si="200"/>
        <v>0</v>
      </c>
      <c r="AZ157" s="6">
        <f t="shared" ca="1" si="200"/>
        <v>0</v>
      </c>
      <c r="BA157" s="6">
        <f t="shared" ca="1" si="200"/>
        <v>0</v>
      </c>
      <c r="BB157" s="6">
        <f t="shared" ca="1" si="200"/>
        <v>0</v>
      </c>
      <c r="BC157" s="6">
        <f t="shared" ca="1" si="200"/>
        <v>0</v>
      </c>
      <c r="BD157" s="6">
        <f t="shared" ca="1" si="200"/>
        <v>0</v>
      </c>
      <c r="BE157" s="6">
        <f t="shared" ca="1" si="200"/>
        <v>0</v>
      </c>
      <c r="BF157" s="6">
        <f t="shared" ca="1" si="200"/>
        <v>0</v>
      </c>
      <c r="BG157" s="6">
        <f t="shared" ca="1" si="200"/>
        <v>0</v>
      </c>
      <c r="BH157" s="6">
        <f t="shared" ca="1" si="200"/>
        <v>0</v>
      </c>
      <c r="BI157" s="6">
        <f t="shared" ca="1" si="200"/>
        <v>0</v>
      </c>
      <c r="BJ157" s="6">
        <f t="shared" ca="1" si="200"/>
        <v>0</v>
      </c>
      <c r="BK157" s="6">
        <f t="shared" ca="1" si="200"/>
        <v>0</v>
      </c>
      <c r="BL157" s="6">
        <f t="shared" ca="1" si="200"/>
        <v>0</v>
      </c>
      <c r="BM157" s="6">
        <f t="shared" ca="1" si="200"/>
        <v>0</v>
      </c>
      <c r="BN157" s="6">
        <f t="shared" ca="1" si="200"/>
        <v>0</v>
      </c>
      <c r="BO157" s="6">
        <f t="shared" ca="1" si="200"/>
        <v>0</v>
      </c>
      <c r="BP157" s="6">
        <f t="shared" ca="1" si="200"/>
        <v>0</v>
      </c>
      <c r="BQ157" s="6">
        <f t="shared" ca="1" si="200"/>
        <v>0</v>
      </c>
      <c r="BR157" s="6">
        <f t="shared" ca="1" si="200"/>
        <v>0</v>
      </c>
      <c r="BS157" s="6">
        <f t="shared" si="200"/>
        <v>0</v>
      </c>
      <c r="BT157" s="6">
        <f t="shared" si="200"/>
        <v>0</v>
      </c>
      <c r="BU157" s="6">
        <f t="shared" si="200"/>
        <v>0</v>
      </c>
      <c r="BV157" s="6">
        <f t="shared" si="200"/>
        <v>0</v>
      </c>
      <c r="BW157" s="6">
        <f t="shared" si="200"/>
        <v>0</v>
      </c>
      <c r="BX157" s="6">
        <f t="shared" si="200"/>
        <v>0</v>
      </c>
      <c r="BY157" s="6">
        <f t="shared" si="200"/>
        <v>0</v>
      </c>
      <c r="BZ157" s="6">
        <f t="shared" si="200"/>
        <v>0</v>
      </c>
      <c r="CA157" s="6">
        <f t="shared" si="200"/>
        <v>0</v>
      </c>
      <c r="CB157" s="6">
        <f t="shared" si="200"/>
        <v>0</v>
      </c>
      <c r="CC157" s="6">
        <f t="shared" si="200"/>
        <v>0</v>
      </c>
      <c r="CD157" s="6">
        <f t="shared" si="200"/>
        <v>0</v>
      </c>
      <c r="CE157" s="6">
        <f t="shared" si="200"/>
        <v>0</v>
      </c>
      <c r="CF157" s="6">
        <f t="shared" si="200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01">($C$69+$C$80+$C$81-SUM($D$121:$D$134)-$D$136)*D57</f>
        <v>0</v>
      </c>
      <c r="F158" s="11">
        <f t="shared" ca="1" si="201"/>
        <v>0</v>
      </c>
      <c r="G158" s="11">
        <f t="shared" ca="1" si="201"/>
        <v>0</v>
      </c>
      <c r="H158" s="11">
        <f t="shared" ca="1" si="201"/>
        <v>0</v>
      </c>
      <c r="I158" s="11">
        <f t="shared" ca="1" si="201"/>
        <v>0</v>
      </c>
      <c r="J158" s="11">
        <f t="shared" ca="1" si="201"/>
        <v>0</v>
      </c>
      <c r="K158" s="11">
        <f t="shared" ca="1" si="201"/>
        <v>0</v>
      </c>
      <c r="L158" s="11">
        <f t="shared" ca="1" si="201"/>
        <v>0</v>
      </c>
      <c r="M158" s="11">
        <f t="shared" ca="1" si="201"/>
        <v>0</v>
      </c>
      <c r="N158" s="11">
        <f t="shared" ca="1" si="201"/>
        <v>0</v>
      </c>
      <c r="O158" s="11">
        <f t="shared" ca="1" si="201"/>
        <v>0</v>
      </c>
      <c r="P158" s="11">
        <f t="shared" ca="1" si="201"/>
        <v>0</v>
      </c>
      <c r="Q158" s="11">
        <f t="shared" ca="1" si="201"/>
        <v>0</v>
      </c>
      <c r="R158" s="11">
        <f t="shared" ca="1" si="201"/>
        <v>0</v>
      </c>
      <c r="S158" s="11">
        <f t="shared" ca="1" si="201"/>
        <v>0</v>
      </c>
      <c r="T158" s="11">
        <f t="shared" ca="1" si="201"/>
        <v>0</v>
      </c>
      <c r="U158" s="11">
        <f t="shared" ca="1" si="201"/>
        <v>0</v>
      </c>
      <c r="V158" s="11">
        <f t="shared" ca="1" si="201"/>
        <v>0</v>
      </c>
      <c r="W158" s="11">
        <f t="shared" ca="1" si="201"/>
        <v>0</v>
      </c>
      <c r="X158" s="11">
        <f t="shared" ca="1" si="201"/>
        <v>406298044.47174388</v>
      </c>
      <c r="Y158" s="11">
        <f t="shared" ca="1" si="201"/>
        <v>0</v>
      </c>
      <c r="Z158" s="11">
        <f t="shared" ca="1" si="201"/>
        <v>0</v>
      </c>
      <c r="AA158" s="11">
        <f t="shared" ca="1" si="201"/>
        <v>0</v>
      </c>
      <c r="AB158" s="11">
        <f t="shared" ca="1" si="201"/>
        <v>0</v>
      </c>
      <c r="AC158" s="11">
        <f t="shared" ca="1" si="201"/>
        <v>37620162.550780848</v>
      </c>
      <c r="AD158" s="11">
        <f t="shared" ca="1" si="201"/>
        <v>37620162.550780848</v>
      </c>
      <c r="AE158" s="11">
        <f t="shared" ref="AE158:CF158" ca="1" si="202">($C$69+$C$80+$C$81-SUM($D$121:$D$134)-$D$136)*AD57</f>
        <v>37620162.550780848</v>
      </c>
      <c r="AF158" s="11">
        <f t="shared" ca="1" si="202"/>
        <v>37620162.550780848</v>
      </c>
      <c r="AG158" s="11">
        <f t="shared" ca="1" si="202"/>
        <v>37620162.550780848</v>
      </c>
      <c r="AH158" s="11">
        <f t="shared" ca="1" si="202"/>
        <v>37620884.859057561</v>
      </c>
      <c r="AI158" s="11">
        <f t="shared" ca="1" si="202"/>
        <v>38695047.554997765</v>
      </c>
      <c r="AJ158" s="11">
        <f t="shared" ca="1" si="202"/>
        <v>38695047.554997765</v>
      </c>
      <c r="AK158" s="11">
        <f t="shared" ca="1" si="202"/>
        <v>38695047.554997765</v>
      </c>
      <c r="AL158" s="11">
        <f t="shared" ca="1" si="202"/>
        <v>38695047.554997765</v>
      </c>
      <c r="AM158" s="11">
        <f t="shared" ca="1" si="202"/>
        <v>38695047.554997765</v>
      </c>
      <c r="AN158" s="11">
        <f t="shared" ca="1" si="202"/>
        <v>38695047.554997765</v>
      </c>
      <c r="AO158" s="11">
        <f t="shared" ca="1" si="202"/>
        <v>38695047.554997765</v>
      </c>
      <c r="AP158" s="11">
        <f t="shared" ca="1" si="202"/>
        <v>0</v>
      </c>
      <c r="AQ158" s="11">
        <f t="shared" ca="1" si="202"/>
        <v>0</v>
      </c>
      <c r="AR158" s="11">
        <f t="shared" ca="1" si="202"/>
        <v>0</v>
      </c>
      <c r="AS158" s="11">
        <f t="shared" ca="1" si="202"/>
        <v>0</v>
      </c>
      <c r="AT158" s="11">
        <f t="shared" ca="1" si="202"/>
        <v>0</v>
      </c>
      <c r="AU158" s="11">
        <f t="shared" ca="1" si="202"/>
        <v>0</v>
      </c>
      <c r="AV158" s="11">
        <f t="shared" ca="1" si="202"/>
        <v>0</v>
      </c>
      <c r="AW158" s="11">
        <f t="shared" ca="1" si="202"/>
        <v>0</v>
      </c>
      <c r="AX158" s="11">
        <f t="shared" ca="1" si="202"/>
        <v>0</v>
      </c>
      <c r="AY158" s="11">
        <f t="shared" ca="1" si="202"/>
        <v>0</v>
      </c>
      <c r="AZ158" s="11">
        <f t="shared" ca="1" si="202"/>
        <v>0</v>
      </c>
      <c r="BA158" s="11">
        <f t="shared" ca="1" si="202"/>
        <v>0</v>
      </c>
      <c r="BB158" s="11">
        <f t="shared" ca="1" si="202"/>
        <v>0</v>
      </c>
      <c r="BC158" s="11">
        <f t="shared" ca="1" si="202"/>
        <v>0</v>
      </c>
      <c r="BD158" s="11">
        <f t="shared" ca="1" si="202"/>
        <v>0</v>
      </c>
      <c r="BE158" s="11">
        <f t="shared" ca="1" si="202"/>
        <v>0</v>
      </c>
      <c r="BF158" s="11">
        <f t="shared" ca="1" si="202"/>
        <v>0</v>
      </c>
      <c r="BG158" s="11">
        <f t="shared" ca="1" si="202"/>
        <v>0</v>
      </c>
      <c r="BH158" s="11">
        <f t="shared" ca="1" si="202"/>
        <v>0</v>
      </c>
      <c r="BI158" s="11">
        <f t="shared" ca="1" si="202"/>
        <v>0</v>
      </c>
      <c r="BJ158" s="11">
        <f t="shared" ca="1" si="202"/>
        <v>0</v>
      </c>
      <c r="BK158" s="11">
        <f t="shared" ca="1" si="202"/>
        <v>0</v>
      </c>
      <c r="BL158" s="11">
        <f t="shared" ca="1" si="202"/>
        <v>0</v>
      </c>
      <c r="BM158" s="11">
        <f t="shared" ca="1" si="202"/>
        <v>0</v>
      </c>
      <c r="BN158" s="11">
        <f t="shared" ca="1" si="202"/>
        <v>0</v>
      </c>
      <c r="BO158" s="11">
        <f t="shared" ca="1" si="202"/>
        <v>0</v>
      </c>
      <c r="BP158" s="11">
        <f t="shared" ca="1" si="202"/>
        <v>0</v>
      </c>
      <c r="BQ158" s="11">
        <f t="shared" ca="1" si="202"/>
        <v>0</v>
      </c>
      <c r="BR158" s="11">
        <f t="shared" ca="1" si="202"/>
        <v>0</v>
      </c>
      <c r="BS158" s="11">
        <f t="shared" si="202"/>
        <v>0</v>
      </c>
      <c r="BT158" s="11">
        <f t="shared" si="202"/>
        <v>0</v>
      </c>
      <c r="BU158" s="11">
        <f t="shared" si="202"/>
        <v>0</v>
      </c>
      <c r="BV158" s="11">
        <f t="shared" si="202"/>
        <v>0</v>
      </c>
      <c r="BW158" s="11">
        <f t="shared" si="202"/>
        <v>0</v>
      </c>
      <c r="BX158" s="11">
        <f t="shared" si="202"/>
        <v>0</v>
      </c>
      <c r="BY158" s="11">
        <f t="shared" si="202"/>
        <v>0</v>
      </c>
      <c r="BZ158" s="11">
        <f t="shared" si="202"/>
        <v>0</v>
      </c>
      <c r="CA158" s="11">
        <f t="shared" si="202"/>
        <v>0</v>
      </c>
      <c r="CB158" s="11">
        <f t="shared" si="202"/>
        <v>0</v>
      </c>
      <c r="CC158" s="11">
        <f t="shared" si="202"/>
        <v>0</v>
      </c>
      <c r="CD158" s="11">
        <f t="shared" si="202"/>
        <v>0</v>
      </c>
      <c r="CE158" s="11">
        <f t="shared" si="202"/>
        <v>0</v>
      </c>
      <c r="CF158" s="11">
        <f t="shared" si="202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03">E144/(1+$C$114)-E158-(E144/(1+$C$114)*$C$114-D57*$D$137)*$C$116</f>
        <v>0</v>
      </c>
      <c r="F159" s="13">
        <f t="shared" ca="1" si="203"/>
        <v>0</v>
      </c>
      <c r="G159" s="13">
        <f t="shared" ca="1" si="203"/>
        <v>0</v>
      </c>
      <c r="H159" s="13">
        <f t="shared" ca="1" si="203"/>
        <v>0</v>
      </c>
      <c r="I159" s="13">
        <f t="shared" ca="1" si="203"/>
        <v>0</v>
      </c>
      <c r="J159" s="13">
        <f t="shared" ca="1" si="203"/>
        <v>0</v>
      </c>
      <c r="K159" s="13">
        <f t="shared" ca="1" si="203"/>
        <v>0</v>
      </c>
      <c r="L159" s="13">
        <f t="shared" ca="1" si="203"/>
        <v>0</v>
      </c>
      <c r="M159" s="13">
        <f t="shared" ca="1" si="203"/>
        <v>0</v>
      </c>
      <c r="N159" s="13">
        <f t="shared" ca="1" si="203"/>
        <v>0</v>
      </c>
      <c r="O159" s="13">
        <f t="shared" ca="1" si="203"/>
        <v>0</v>
      </c>
      <c r="P159" s="13">
        <f t="shared" ca="1" si="203"/>
        <v>0</v>
      </c>
      <c r="Q159" s="13">
        <f t="shared" ca="1" si="203"/>
        <v>0</v>
      </c>
      <c r="R159" s="13">
        <f t="shared" ca="1" si="203"/>
        <v>0</v>
      </c>
      <c r="S159" s="13">
        <f t="shared" ca="1" si="203"/>
        <v>0</v>
      </c>
      <c r="T159" s="13">
        <f t="shared" ca="1" si="203"/>
        <v>0</v>
      </c>
      <c r="U159" s="13">
        <f t="shared" ca="1" si="203"/>
        <v>0</v>
      </c>
      <c r="V159" s="13">
        <f t="shared" ca="1" si="203"/>
        <v>0</v>
      </c>
      <c r="W159" s="13">
        <f t="shared" ca="1" si="203"/>
        <v>0</v>
      </c>
      <c r="X159" s="13">
        <f t="shared" ca="1" si="203"/>
        <v>346880274.88983417</v>
      </c>
      <c r="Y159" s="13">
        <f t="shared" ca="1" si="203"/>
        <v>0</v>
      </c>
      <c r="Z159" s="13">
        <f t="shared" ca="1" si="203"/>
        <v>0</v>
      </c>
      <c r="AA159" s="13">
        <f t="shared" ca="1" si="203"/>
        <v>0</v>
      </c>
      <c r="AB159" s="13">
        <f t="shared" ca="1" si="203"/>
        <v>0</v>
      </c>
      <c r="AC159" s="13">
        <f t="shared" ca="1" si="203"/>
        <v>33781819.611914895</v>
      </c>
      <c r="AD159" s="13">
        <f t="shared" ca="1" si="203"/>
        <v>33781819.611914895</v>
      </c>
      <c r="AE159" s="13">
        <f t="shared" ref="AE159" ca="1" si="204">AE144/(1+$C$114)-AE158-(AE144/(1+$C$114)*$C$114-AD57*$D$137)*$C$116</f>
        <v>33781819.611914895</v>
      </c>
      <c r="AF159" s="13">
        <f t="shared" ref="AF159" ca="1" si="205">AF144/(1+$C$114)-AF158-(AF144/(1+$C$114)*$C$114-AE57*$D$137)*$C$116</f>
        <v>33781819.611914895</v>
      </c>
      <c r="AG159" s="13">
        <f t="shared" ref="AG159" ca="1" si="206">AG144/(1+$C$114)-AG158-(AG144/(1+$C$114)*$C$114-AF57*$D$137)*$C$116</f>
        <v>33781819.611914895</v>
      </c>
      <c r="AH159" s="13">
        <f t="shared" ref="AH159" ca="1" si="207">AH144/(1+$C$114)-AH158-(AH144/(1+$C$114)*$C$114-AG57*$D$137)*$C$116</f>
        <v>33782468.223889276</v>
      </c>
      <c r="AI159" s="13">
        <f t="shared" ref="AI159" ca="1" si="208">AI144/(1+$C$114)-AI158-(AI144/(1+$C$114)*$C$114-AH57*$D$137)*$C$116</f>
        <v>38596382.10621164</v>
      </c>
      <c r="AJ159" s="13">
        <f t="shared" ref="AJ159" ca="1" si="209">AJ144/(1+$C$114)-AJ158-(AJ144/(1+$C$114)*$C$114-AI57*$D$137)*$C$116</f>
        <v>38596382.10621164</v>
      </c>
      <c r="AK159" s="13">
        <f t="shared" ref="AK159" ca="1" si="210">AK144/(1+$C$114)-AK158-(AK144/(1+$C$114)*$C$114-AJ57*$D$137)*$C$116</f>
        <v>38596382.10621164</v>
      </c>
      <c r="AL159" s="13">
        <f t="shared" ref="AL159" ca="1" si="211">AL144/(1+$C$114)-AL158-(AL144/(1+$C$114)*$C$114-AK57*$D$137)*$C$116</f>
        <v>38596382.10621164</v>
      </c>
      <c r="AM159" s="13">
        <f t="shared" ref="AM159" ca="1" si="212">AM144/(1+$C$114)-AM158-(AM144/(1+$C$114)*$C$114-AL57*$D$137)*$C$116</f>
        <v>38596382.10621164</v>
      </c>
      <c r="AN159" s="13">
        <f t="shared" ref="AN159" ca="1" si="213">AN144/(1+$C$114)-AN158-(AN144/(1+$C$114)*$C$114-AM57*$D$137)*$C$116</f>
        <v>38596382.10621164</v>
      </c>
      <c r="AO159" s="13">
        <f t="shared" ref="AO159" ca="1" si="214">AO144/(1+$C$114)-AO158-(AO144/(1+$C$114)*$C$114-AN57*$D$137)*$C$116</f>
        <v>38596382.10621164</v>
      </c>
      <c r="AP159" s="13">
        <f t="shared" ref="AP159" ca="1" si="215">AP144/(1+$C$114)-AP158-(AP144/(1+$C$114)*$C$114-AO57*$D$137)*$C$116</f>
        <v>0</v>
      </c>
      <c r="AQ159" s="13">
        <f t="shared" ref="AQ159" ca="1" si="216">AQ144/(1+$C$114)-AQ158-(AQ144/(1+$C$114)*$C$114-AP57*$D$137)*$C$116</f>
        <v>0</v>
      </c>
      <c r="AR159" s="13">
        <f t="shared" ref="AR159" ca="1" si="217">AR144/(1+$C$114)-AR158-(AR144/(1+$C$114)*$C$114-AQ57*$D$137)*$C$116</f>
        <v>0</v>
      </c>
      <c r="AS159" s="13">
        <f t="shared" ref="AS159" ca="1" si="218">AS144/(1+$C$114)-AS158-(AS144/(1+$C$114)*$C$114-AR57*$D$137)*$C$116</f>
        <v>0</v>
      </c>
      <c r="AT159" s="13">
        <f t="shared" ref="AT159" ca="1" si="219">AT144/(1+$C$114)-AT158-(AT144/(1+$C$114)*$C$114-AS57*$D$137)*$C$116</f>
        <v>0</v>
      </c>
      <c r="AU159" s="13">
        <f t="shared" ref="AU159" ca="1" si="220">AU144/(1+$C$114)-AU158-(AU144/(1+$C$114)*$C$114-AT57*$D$137)*$C$116</f>
        <v>0</v>
      </c>
      <c r="AV159" s="13">
        <f t="shared" ref="AV159" ca="1" si="221">AV144/(1+$C$114)-AV158-(AV144/(1+$C$114)*$C$114-AU57*$D$137)*$C$116</f>
        <v>0</v>
      </c>
      <c r="AW159" s="13">
        <f t="shared" ref="AW159" ca="1" si="222">AW144/(1+$C$114)-AW158-(AW144/(1+$C$114)*$C$114-AV57*$D$137)*$C$116</f>
        <v>0</v>
      </c>
      <c r="AX159" s="13">
        <f t="shared" ref="AX159" ca="1" si="223">AX144/(1+$C$114)-AX158-(AX144/(1+$C$114)*$C$114-AW57*$D$137)*$C$116</f>
        <v>0</v>
      </c>
      <c r="AY159" s="13">
        <f t="shared" ref="AY159" ca="1" si="224">AY144/(1+$C$114)-AY158-(AY144/(1+$C$114)*$C$114-AX57*$D$137)*$C$116</f>
        <v>0</v>
      </c>
      <c r="AZ159" s="13">
        <f t="shared" ref="AZ159" ca="1" si="225">AZ144/(1+$C$114)-AZ158-(AZ144/(1+$C$114)*$C$114-AY57*$D$137)*$C$116</f>
        <v>0</v>
      </c>
      <c r="BA159" s="13">
        <f t="shared" ref="BA159" ca="1" si="226">BA144/(1+$C$114)-BA158-(BA144/(1+$C$114)*$C$114-AZ57*$D$137)*$C$116</f>
        <v>0</v>
      </c>
      <c r="BB159" s="13">
        <f t="shared" ref="BB159" ca="1" si="227">BB144/(1+$C$114)-BB158-(BB144/(1+$C$114)*$C$114-BA57*$D$137)*$C$116</f>
        <v>0</v>
      </c>
      <c r="BC159" s="13">
        <f t="shared" ref="BC159:BD159" ca="1" si="228">BC144/(1+$C$114)-BC158-(BC144/(1+$C$114)*$C$114-BB57*$D$137)*$C$116</f>
        <v>0</v>
      </c>
      <c r="BD159" s="13">
        <f t="shared" ca="1" si="228"/>
        <v>0</v>
      </c>
      <c r="BE159" s="13">
        <f t="shared" ref="BE159" ca="1" si="229">BE144/(1+$C$114)-BE158-(BE144/(1+$C$114)*$C$114-BD57*$D$137)*$C$116</f>
        <v>0</v>
      </c>
      <c r="BF159" s="13">
        <f t="shared" ref="BF159" ca="1" si="230">BF144/(1+$C$114)-BF158-(BF144/(1+$C$114)*$C$114-BE57*$D$137)*$C$116</f>
        <v>0</v>
      </c>
      <c r="BG159" s="13">
        <f t="shared" ref="BG159" ca="1" si="231">BG144/(1+$C$114)-BG158-(BG144/(1+$C$114)*$C$114-BF57*$D$137)*$C$116</f>
        <v>0</v>
      </c>
      <c r="BH159" s="13">
        <f t="shared" ref="BH159" ca="1" si="232">BH144/(1+$C$114)-BH158-(BH144/(1+$C$114)*$C$114-BG57*$D$137)*$C$116</f>
        <v>0</v>
      </c>
      <c r="BI159" s="13">
        <f t="shared" ref="BI159" ca="1" si="233">BI144/(1+$C$114)-BI158-(BI144/(1+$C$114)*$C$114-BH57*$D$137)*$C$116</f>
        <v>0</v>
      </c>
      <c r="BJ159" s="13">
        <f t="shared" ref="BJ159" ca="1" si="234">BJ144/(1+$C$114)-BJ158-(BJ144/(1+$C$114)*$C$114-BI57*$D$137)*$C$116</f>
        <v>0</v>
      </c>
      <c r="BK159" s="13">
        <f t="shared" ref="BK159" ca="1" si="235">BK144/(1+$C$114)-BK158-(BK144/(1+$C$114)*$C$114-BJ57*$D$137)*$C$116</f>
        <v>0</v>
      </c>
      <c r="BL159" s="13">
        <f t="shared" ref="BL159" ca="1" si="236">BL144/(1+$C$114)-BL158-(BL144/(1+$C$114)*$C$114-BK57*$D$137)*$C$116</f>
        <v>0</v>
      </c>
      <c r="BM159" s="13">
        <f t="shared" ref="BM159" ca="1" si="237">BM144/(1+$C$114)-BM158-(BM144/(1+$C$114)*$C$114-BL57*$D$137)*$C$116</f>
        <v>0</v>
      </c>
      <c r="BN159" s="13">
        <f t="shared" ref="BN159" ca="1" si="238">BN144/(1+$C$114)-BN158-(BN144/(1+$C$114)*$C$114-BM57*$D$137)*$C$116</f>
        <v>0</v>
      </c>
      <c r="BO159" s="13">
        <f t="shared" ref="BO159" ca="1" si="239">BO144/(1+$C$114)-BO158-(BO144/(1+$C$114)*$C$114-BN57*$D$137)*$C$116</f>
        <v>0</v>
      </c>
      <c r="BP159" s="13">
        <f t="shared" ref="BP159" ca="1" si="240">BP144/(1+$C$114)-BP158-(BP144/(1+$C$114)*$C$114-BO57*$D$137)*$C$116</f>
        <v>0</v>
      </c>
      <c r="BQ159" s="13">
        <f t="shared" ref="BQ159" ca="1" si="241">BQ144/(1+$C$114)-BQ158-(BQ144/(1+$C$114)*$C$114-BP57*$D$137)*$C$116</f>
        <v>0</v>
      </c>
      <c r="BR159" s="13">
        <f t="shared" ref="BR159" ca="1" si="242">BR144/(1+$C$114)-BR158-(BR144/(1+$C$114)*$C$114-BQ57*$D$137)*$C$116</f>
        <v>0</v>
      </c>
      <c r="BS159" s="13">
        <f t="shared" ref="BS159" si="243">BS144/(1+$C$114)-BS158-(BS144/(1+$C$114)*$C$114-BR57*$D$137)*$C$116</f>
        <v>0</v>
      </c>
      <c r="BT159" s="13">
        <f t="shared" ref="BT159" si="244">BT144/(1+$C$114)-BT158-(BT144/(1+$C$114)*$C$114-BS57*$D$137)*$C$116</f>
        <v>0</v>
      </c>
      <c r="BU159" s="13">
        <f t="shared" ref="BU159" si="245">BU144/(1+$C$114)-BU158-(BU144/(1+$C$114)*$C$114-BT57*$D$137)*$C$116</f>
        <v>0</v>
      </c>
      <c r="BV159" s="13">
        <f t="shared" ref="BV159" si="246">BV144/(1+$C$114)-BV158-(BV144/(1+$C$114)*$C$114-BU57*$D$137)*$C$116</f>
        <v>0</v>
      </c>
      <c r="BW159" s="13">
        <f t="shared" ref="BW159" si="247">BW144/(1+$C$114)-BW158-(BW144/(1+$C$114)*$C$114-BV57*$D$137)*$C$116</f>
        <v>0</v>
      </c>
      <c r="BX159" s="13">
        <f t="shared" ref="BX159" si="248">BX144/(1+$C$114)-BX158-(BX144/(1+$C$114)*$C$114-BW57*$D$137)*$C$116</f>
        <v>0</v>
      </c>
      <c r="BY159" s="13">
        <f t="shared" ref="BY159" si="249">BY144/(1+$C$114)-BY158-(BY144/(1+$C$114)*$C$114-BX57*$D$137)*$C$116</f>
        <v>0</v>
      </c>
      <c r="BZ159" s="13">
        <f t="shared" ref="BZ159" si="250">BZ144/(1+$C$114)-BZ158-(BZ144/(1+$C$114)*$C$114-BY57*$D$137)*$C$116</f>
        <v>0</v>
      </c>
      <c r="CA159" s="13">
        <f t="shared" ref="CA159" si="251">CA144/(1+$C$114)-CA158-(CA144/(1+$C$114)*$C$114-BZ57*$D$137)*$C$116</f>
        <v>0</v>
      </c>
      <c r="CB159" s="13">
        <f t="shared" ref="CB159" si="252">CB144/(1+$C$114)-CB158-(CB144/(1+$C$114)*$C$114-CA57*$D$137)*$C$116</f>
        <v>0</v>
      </c>
      <c r="CC159" s="13">
        <f t="shared" ref="CC159:CD159" si="253">CC144/(1+$C$114)-CC158-(CC144/(1+$C$114)*$C$114-CB57*$D$137)*$C$116</f>
        <v>0</v>
      </c>
      <c r="CD159" s="13">
        <f t="shared" si="253"/>
        <v>0</v>
      </c>
      <c r="CE159" s="13">
        <f t="shared" ref="CE159" si="254">CE144/(1+$C$114)-CE158-(CE144/(1+$C$114)*$C$114-CD57*$D$137)*$C$116</f>
        <v>0</v>
      </c>
      <c r="CF159" s="13">
        <f t="shared" ref="CF159" si="255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256">IFERROR(E159/E157,0)</f>
        <v>0</v>
      </c>
      <c r="F160" s="1">
        <f t="shared" ca="1" si="256"/>
        <v>0</v>
      </c>
      <c r="G160" s="1">
        <f t="shared" ca="1" si="256"/>
        <v>0</v>
      </c>
      <c r="H160" s="1">
        <f t="shared" ca="1" si="256"/>
        <v>0</v>
      </c>
      <c r="I160" s="1">
        <f t="shared" ca="1" si="256"/>
        <v>0</v>
      </c>
      <c r="J160" s="1">
        <f t="shared" ca="1" si="256"/>
        <v>0</v>
      </c>
      <c r="K160" s="1">
        <f t="shared" ca="1" si="256"/>
        <v>0</v>
      </c>
      <c r="L160" s="1">
        <f t="shared" ca="1" si="256"/>
        <v>0</v>
      </c>
      <c r="M160" s="1">
        <f t="shared" ca="1" si="256"/>
        <v>0</v>
      </c>
      <c r="N160" s="1">
        <f t="shared" ca="1" si="256"/>
        <v>0</v>
      </c>
      <c r="O160" s="1">
        <f t="shared" ca="1" si="256"/>
        <v>0</v>
      </c>
      <c r="P160" s="1">
        <f t="shared" ca="1" si="256"/>
        <v>0</v>
      </c>
      <c r="Q160" s="1">
        <f t="shared" ca="1" si="256"/>
        <v>0</v>
      </c>
      <c r="R160" s="1">
        <f t="shared" ca="1" si="256"/>
        <v>0</v>
      </c>
      <c r="S160" s="1">
        <f t="shared" ca="1" si="256"/>
        <v>0</v>
      </c>
      <c r="T160" s="1">
        <f t="shared" ca="1" si="256"/>
        <v>0</v>
      </c>
      <c r="U160" s="1">
        <f t="shared" ca="1" si="256"/>
        <v>0</v>
      </c>
      <c r="V160" s="1">
        <f t="shared" ca="1" si="256"/>
        <v>0</v>
      </c>
      <c r="W160" s="1">
        <f t="shared" ca="1" si="256"/>
        <v>0</v>
      </c>
      <c r="X160" s="1">
        <f t="shared" ca="1" si="256"/>
        <v>0.45696844272435216</v>
      </c>
      <c r="Y160" s="1">
        <f t="shared" ca="1" si="256"/>
        <v>0</v>
      </c>
      <c r="Z160" s="1">
        <f t="shared" ca="1" si="256"/>
        <v>0</v>
      </c>
      <c r="AA160" s="1">
        <f t="shared" ca="1" si="256"/>
        <v>0</v>
      </c>
      <c r="AB160" s="1">
        <f t="shared" ca="1" si="256"/>
        <v>0</v>
      </c>
      <c r="AC160" s="1">
        <f t="shared" ca="1" si="256"/>
        <v>0.46939024457941936</v>
      </c>
      <c r="AD160" s="1">
        <f t="shared" ca="1" si="256"/>
        <v>0.46939024457941936</v>
      </c>
      <c r="AE160" s="1">
        <f t="shared" ref="AE160" ca="1" si="257">IFERROR(AE159/AE157,0)</f>
        <v>0.46939024457941936</v>
      </c>
      <c r="AF160" s="1">
        <f t="shared" ref="AF160" ca="1" si="258">IFERROR(AF159/AF157,0)</f>
        <v>0.46939024457941936</v>
      </c>
      <c r="AG160" s="1">
        <f t="shared" ref="AG160" ca="1" si="259">IFERROR(AG159/AG157,0)</f>
        <v>0.46939024457941936</v>
      </c>
      <c r="AH160" s="1">
        <f t="shared" ref="AH160" ca="1" si="260">IFERROR(AH159/AH157,0)</f>
        <v>0.46939024457941947</v>
      </c>
      <c r="AI160" s="1">
        <f t="shared" ref="AI160" ca="1" si="261">IFERROR(AI159/AI157,0)</f>
        <v>0.49532073235044838</v>
      </c>
      <c r="AJ160" s="1">
        <f t="shared" ref="AJ160" ca="1" si="262">IFERROR(AJ159/AJ157,0)</f>
        <v>0.49532073235044838</v>
      </c>
      <c r="AK160" s="1">
        <f t="shared" ref="AK160" ca="1" si="263">IFERROR(AK159/AK157,0)</f>
        <v>0.49532073235044838</v>
      </c>
      <c r="AL160" s="1">
        <f t="shared" ref="AL160" ca="1" si="264">IFERROR(AL159/AL157,0)</f>
        <v>0.49532073235044838</v>
      </c>
      <c r="AM160" s="1">
        <f t="shared" ref="AM160" ca="1" si="265">IFERROR(AM159/AM157,0)</f>
        <v>0.49532073235044838</v>
      </c>
      <c r="AN160" s="1">
        <f t="shared" ref="AN160" ca="1" si="266">IFERROR(AN159/AN157,0)</f>
        <v>0.49532073235044838</v>
      </c>
      <c r="AO160" s="1">
        <f t="shared" ref="AO160" ca="1" si="267">IFERROR(AO159/AO157,0)</f>
        <v>0.49532073235044838</v>
      </c>
      <c r="AP160" s="1">
        <f t="shared" ref="AP160" ca="1" si="268">IFERROR(AP159/AP157,0)</f>
        <v>0</v>
      </c>
      <c r="AQ160" s="1">
        <f t="shared" ref="AQ160" ca="1" si="269">IFERROR(AQ159/AQ157,0)</f>
        <v>0</v>
      </c>
      <c r="AR160" s="1">
        <f t="shared" ref="AR160" ca="1" si="270">IFERROR(AR159/AR157,0)</f>
        <v>0</v>
      </c>
      <c r="AS160" s="1">
        <f t="shared" ref="AS160" ca="1" si="271">IFERROR(AS159/AS157,0)</f>
        <v>0</v>
      </c>
      <c r="AT160" s="1">
        <f t="shared" ref="AT160" ca="1" si="272">IFERROR(AT159/AT157,0)</f>
        <v>0</v>
      </c>
      <c r="AU160" s="1">
        <f t="shared" ref="AU160" ca="1" si="273">IFERROR(AU159/AU157,0)</f>
        <v>0</v>
      </c>
      <c r="AV160" s="1">
        <f t="shared" ref="AV160" ca="1" si="274">IFERROR(AV159/AV157,0)</f>
        <v>0</v>
      </c>
      <c r="AW160" s="1">
        <f t="shared" ref="AW160" ca="1" si="275">IFERROR(AW159/AW157,0)</f>
        <v>0</v>
      </c>
      <c r="AX160" s="1">
        <f t="shared" ref="AX160" ca="1" si="276">IFERROR(AX159/AX157,0)</f>
        <v>0</v>
      </c>
      <c r="AY160" s="1">
        <f t="shared" ref="AY160" ca="1" si="277">IFERROR(AY159/AY157,0)</f>
        <v>0</v>
      </c>
      <c r="AZ160" s="1">
        <f t="shared" ref="AZ160" ca="1" si="278">IFERROR(AZ159/AZ157,0)</f>
        <v>0</v>
      </c>
      <c r="BA160" s="1">
        <f t="shared" ref="BA160" ca="1" si="279">IFERROR(BA159/BA157,0)</f>
        <v>0</v>
      </c>
      <c r="BB160" s="1">
        <f t="shared" ref="BB160" ca="1" si="280">IFERROR(BB159/BB157,0)</f>
        <v>0</v>
      </c>
      <c r="BC160" s="1">
        <f t="shared" ref="BC160:BD160" ca="1" si="281">IFERROR(BC159/BC157,0)</f>
        <v>0</v>
      </c>
      <c r="BD160" s="1">
        <f t="shared" ca="1" si="281"/>
        <v>0</v>
      </c>
      <c r="BE160" s="1">
        <f t="shared" ref="BE160" ca="1" si="282">IFERROR(BE159/BE157,0)</f>
        <v>0</v>
      </c>
      <c r="BF160" s="1">
        <f t="shared" ref="BF160" ca="1" si="283">IFERROR(BF159/BF157,0)</f>
        <v>0</v>
      </c>
      <c r="BG160" s="1">
        <f t="shared" ref="BG160" ca="1" si="284">IFERROR(BG159/BG157,0)</f>
        <v>0</v>
      </c>
      <c r="BH160" s="1">
        <f t="shared" ref="BH160" ca="1" si="285">IFERROR(BH159/BH157,0)</f>
        <v>0</v>
      </c>
      <c r="BI160" s="1">
        <f t="shared" ref="BI160" ca="1" si="286">IFERROR(BI159/BI157,0)</f>
        <v>0</v>
      </c>
      <c r="BJ160" s="1">
        <f t="shared" ref="BJ160" ca="1" si="287">IFERROR(BJ159/BJ157,0)</f>
        <v>0</v>
      </c>
      <c r="BK160" s="1">
        <f t="shared" ref="BK160" ca="1" si="288">IFERROR(BK159/BK157,0)</f>
        <v>0</v>
      </c>
      <c r="BL160" s="1">
        <f t="shared" ref="BL160" ca="1" si="289">IFERROR(BL159/BL157,0)</f>
        <v>0</v>
      </c>
      <c r="BM160" s="1">
        <f t="shared" ref="BM160" ca="1" si="290">IFERROR(BM159/BM157,0)</f>
        <v>0</v>
      </c>
      <c r="BN160" s="1">
        <f t="shared" ref="BN160" ca="1" si="291">IFERROR(BN159/BN157,0)</f>
        <v>0</v>
      </c>
      <c r="BO160" s="1">
        <f t="shared" ref="BO160" ca="1" si="292">IFERROR(BO159/BO157,0)</f>
        <v>0</v>
      </c>
      <c r="BP160" s="1">
        <f t="shared" ref="BP160" ca="1" si="293">IFERROR(BP159/BP157,0)</f>
        <v>0</v>
      </c>
      <c r="BQ160" s="1">
        <f t="shared" ref="BQ160" ca="1" si="294">IFERROR(BQ159/BQ157,0)</f>
        <v>0</v>
      </c>
      <c r="BR160" s="1">
        <f t="shared" ref="BR160" ca="1" si="295">IFERROR(BR159/BR157,0)</f>
        <v>0</v>
      </c>
      <c r="BS160" s="1">
        <f t="shared" ref="BS160" si="296">IFERROR(BS159/BS157,0)</f>
        <v>0</v>
      </c>
      <c r="BT160" s="1">
        <f t="shared" ref="BT160" si="297">IFERROR(BT159/BT157,0)</f>
        <v>0</v>
      </c>
      <c r="BU160" s="1">
        <f t="shared" ref="BU160" si="298">IFERROR(BU159/BU157,0)</f>
        <v>0</v>
      </c>
      <c r="BV160" s="1">
        <f t="shared" ref="BV160" si="299">IFERROR(BV159/BV157,0)</f>
        <v>0</v>
      </c>
      <c r="BW160" s="1">
        <f t="shared" ref="BW160" si="300">IFERROR(BW159/BW157,0)</f>
        <v>0</v>
      </c>
      <c r="BX160" s="1">
        <f t="shared" ref="BX160" si="301">IFERROR(BX159/BX157,0)</f>
        <v>0</v>
      </c>
      <c r="BY160" s="1">
        <f t="shared" ref="BY160" si="302">IFERROR(BY159/BY157,0)</f>
        <v>0</v>
      </c>
      <c r="BZ160" s="1">
        <f t="shared" ref="BZ160" si="303">IFERROR(BZ159/BZ157,0)</f>
        <v>0</v>
      </c>
      <c r="CA160" s="1">
        <f t="shared" ref="CA160" si="304">IFERROR(CA159/CA157,0)</f>
        <v>0</v>
      </c>
      <c r="CB160" s="1">
        <f t="shared" ref="CB160" si="305">IFERROR(CB159/CB157,0)</f>
        <v>0</v>
      </c>
      <c r="CC160" s="1">
        <f t="shared" ref="CC160:CD160" si="306">IFERROR(CC159/CC157,0)</f>
        <v>0</v>
      </c>
      <c r="CD160" s="1">
        <f t="shared" si="306"/>
        <v>0</v>
      </c>
      <c r="CE160" s="1">
        <f t="shared" ref="CE160" si="307">IFERROR(CE159/CE157,0)</f>
        <v>0</v>
      </c>
      <c r="CF160" s="1">
        <f t="shared" ref="CF160" si="308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237</v>
      </c>
      <c r="C163" t="s">
        <v>107</v>
      </c>
      <c r="D163" s="12">
        <f>D156</f>
        <v>42278</v>
      </c>
      <c r="E163" s="12">
        <f t="shared" ref="E163:BP163" si="309">E156</f>
        <v>42309</v>
      </c>
      <c r="F163" s="12">
        <f t="shared" si="309"/>
        <v>42339</v>
      </c>
      <c r="G163" s="12">
        <f t="shared" si="309"/>
        <v>42370</v>
      </c>
      <c r="H163" s="12">
        <f t="shared" si="309"/>
        <v>42401</v>
      </c>
      <c r="I163" s="12">
        <f t="shared" si="309"/>
        <v>42430</v>
      </c>
      <c r="J163" s="12">
        <f t="shared" si="309"/>
        <v>42461</v>
      </c>
      <c r="K163" s="12">
        <f t="shared" si="309"/>
        <v>42491</v>
      </c>
      <c r="L163" s="12">
        <f t="shared" si="309"/>
        <v>42522</v>
      </c>
      <c r="M163" s="12">
        <f t="shared" si="309"/>
        <v>42552</v>
      </c>
      <c r="N163" s="12">
        <f t="shared" si="309"/>
        <v>42583</v>
      </c>
      <c r="O163" s="12">
        <f t="shared" si="309"/>
        <v>42614</v>
      </c>
      <c r="P163" s="12">
        <f t="shared" si="309"/>
        <v>42644</v>
      </c>
      <c r="Q163" s="12">
        <f t="shared" si="309"/>
        <v>42675</v>
      </c>
      <c r="R163" s="12">
        <f t="shared" si="309"/>
        <v>42705</v>
      </c>
      <c r="S163" s="12">
        <f t="shared" si="309"/>
        <v>42736</v>
      </c>
      <c r="T163" s="12">
        <f t="shared" si="309"/>
        <v>42767</v>
      </c>
      <c r="U163" s="12">
        <f t="shared" si="309"/>
        <v>42795</v>
      </c>
      <c r="V163" s="12">
        <f t="shared" si="309"/>
        <v>42826</v>
      </c>
      <c r="W163" s="12">
        <f t="shared" si="309"/>
        <v>42856</v>
      </c>
      <c r="X163" s="12">
        <f t="shared" si="309"/>
        <v>42887</v>
      </c>
      <c r="Y163" s="12">
        <f t="shared" si="309"/>
        <v>42917</v>
      </c>
      <c r="Z163" s="12">
        <f t="shared" si="309"/>
        <v>42948</v>
      </c>
      <c r="AA163" s="12">
        <f t="shared" si="309"/>
        <v>42979</v>
      </c>
      <c r="AB163" s="12">
        <f t="shared" si="309"/>
        <v>43009</v>
      </c>
      <c r="AC163" s="12">
        <f t="shared" si="309"/>
        <v>43040</v>
      </c>
      <c r="AD163" s="12">
        <f t="shared" si="309"/>
        <v>43070</v>
      </c>
      <c r="AE163" s="12">
        <f t="shared" si="309"/>
        <v>43101</v>
      </c>
      <c r="AF163" s="12">
        <f t="shared" si="309"/>
        <v>43132</v>
      </c>
      <c r="AG163" s="12">
        <f t="shared" si="309"/>
        <v>43160</v>
      </c>
      <c r="AH163" s="12">
        <f t="shared" si="309"/>
        <v>43191</v>
      </c>
      <c r="AI163" s="12">
        <f t="shared" si="309"/>
        <v>43221</v>
      </c>
      <c r="AJ163" s="12">
        <f t="shared" si="309"/>
        <v>43252</v>
      </c>
      <c r="AK163" s="12">
        <f t="shared" si="309"/>
        <v>43282</v>
      </c>
      <c r="AL163" s="12">
        <f t="shared" si="309"/>
        <v>43313</v>
      </c>
      <c r="AM163" s="12">
        <f t="shared" si="309"/>
        <v>43344</v>
      </c>
      <c r="AN163" s="12">
        <f t="shared" si="309"/>
        <v>43374</v>
      </c>
      <c r="AO163" s="12">
        <f t="shared" si="309"/>
        <v>43405</v>
      </c>
      <c r="AP163" s="12">
        <f t="shared" si="309"/>
        <v>43435</v>
      </c>
      <c r="AQ163" s="12">
        <f t="shared" si="309"/>
        <v>43466</v>
      </c>
      <c r="AR163" s="12">
        <f t="shared" si="309"/>
        <v>43497</v>
      </c>
      <c r="AS163" s="12">
        <f t="shared" si="309"/>
        <v>43525</v>
      </c>
      <c r="AT163" s="12">
        <f t="shared" si="309"/>
        <v>43556</v>
      </c>
      <c r="AU163" s="12">
        <f t="shared" si="309"/>
        <v>43586</v>
      </c>
      <c r="AV163" s="12">
        <f t="shared" si="309"/>
        <v>43617</v>
      </c>
      <c r="AW163" s="12">
        <f t="shared" si="309"/>
        <v>43647</v>
      </c>
      <c r="AX163" s="12">
        <f t="shared" si="309"/>
        <v>43678</v>
      </c>
      <c r="AY163" s="12">
        <f t="shared" si="309"/>
        <v>43709</v>
      </c>
      <c r="AZ163" s="12">
        <f t="shared" si="309"/>
        <v>43739</v>
      </c>
      <c r="BA163" s="12">
        <f t="shared" si="309"/>
        <v>43770</v>
      </c>
      <c r="BB163" s="12">
        <f t="shared" si="309"/>
        <v>43800</v>
      </c>
      <c r="BC163" s="12">
        <f t="shared" si="309"/>
        <v>43831</v>
      </c>
      <c r="BD163" s="12">
        <f t="shared" si="309"/>
        <v>43862</v>
      </c>
      <c r="BE163" s="12">
        <f t="shared" si="309"/>
        <v>43891</v>
      </c>
      <c r="BF163" s="12">
        <f t="shared" si="309"/>
        <v>43922</v>
      </c>
      <c r="BG163" s="12">
        <f t="shared" si="309"/>
        <v>43952</v>
      </c>
      <c r="BH163" s="12">
        <f t="shared" si="309"/>
        <v>43983</v>
      </c>
      <c r="BI163" s="12">
        <f t="shared" si="309"/>
        <v>44013</v>
      </c>
      <c r="BJ163" s="12">
        <f t="shared" si="309"/>
        <v>44044</v>
      </c>
      <c r="BK163" s="12">
        <f t="shared" si="309"/>
        <v>44075</v>
      </c>
      <c r="BL163" s="12">
        <f t="shared" si="309"/>
        <v>44105</v>
      </c>
      <c r="BM163" s="12">
        <f t="shared" si="309"/>
        <v>44136</v>
      </c>
      <c r="BN163" s="12">
        <f t="shared" si="309"/>
        <v>44166</v>
      </c>
      <c r="BO163" s="12">
        <f t="shared" si="309"/>
        <v>44197</v>
      </c>
      <c r="BP163" s="12">
        <f t="shared" si="309"/>
        <v>44228</v>
      </c>
      <c r="BQ163" s="12">
        <f t="shared" ref="BQ163:CF163" si="310">BQ156</f>
        <v>44256</v>
      </c>
      <c r="BR163" s="12">
        <f t="shared" si="310"/>
        <v>44287</v>
      </c>
      <c r="BS163" s="12">
        <f t="shared" si="310"/>
        <v>44317</v>
      </c>
      <c r="BT163" s="12">
        <f t="shared" si="310"/>
        <v>44348</v>
      </c>
      <c r="BU163" s="12">
        <f t="shared" si="310"/>
        <v>44378</v>
      </c>
      <c r="BV163" s="12">
        <f t="shared" si="310"/>
        <v>44409</v>
      </c>
      <c r="BW163" s="12">
        <f t="shared" si="310"/>
        <v>44440</v>
      </c>
      <c r="BX163" s="12">
        <f t="shared" si="310"/>
        <v>44470</v>
      </c>
      <c r="BY163" s="12">
        <f t="shared" si="310"/>
        <v>44501</v>
      </c>
      <c r="BZ163" s="12">
        <f t="shared" si="310"/>
        <v>44531</v>
      </c>
      <c r="CA163" s="12">
        <f t="shared" si="310"/>
        <v>44562</v>
      </c>
      <c r="CB163" s="12">
        <f t="shared" si="310"/>
        <v>44593</v>
      </c>
      <c r="CC163" s="12">
        <f t="shared" si="310"/>
        <v>44621</v>
      </c>
      <c r="CD163" s="12">
        <f t="shared" si="310"/>
        <v>44652</v>
      </c>
      <c r="CE163" s="12">
        <f t="shared" si="310"/>
        <v>44682</v>
      </c>
      <c r="CF163" s="12">
        <f t="shared" si="310"/>
        <v>44713</v>
      </c>
    </row>
    <row r="164" spans="1:84">
      <c r="B164" t="s">
        <v>231</v>
      </c>
      <c r="C164" s="3">
        <f t="shared" ref="C164:C168" ca="1" si="311">SUM(D164:BP164)</f>
        <v>1909999400</v>
      </c>
      <c r="D164" s="2">
        <f ca="1">C41</f>
        <v>0</v>
      </c>
      <c r="E164" s="2">
        <f t="shared" ref="E164:BP164" ca="1" si="312">D41</f>
        <v>0</v>
      </c>
      <c r="F164" s="2">
        <f t="shared" ca="1" si="312"/>
        <v>0</v>
      </c>
      <c r="G164" s="2">
        <f t="shared" ca="1" si="312"/>
        <v>0</v>
      </c>
      <c r="H164" s="2">
        <f t="shared" ca="1" si="312"/>
        <v>3272724</v>
      </c>
      <c r="I164" s="2">
        <f t="shared" ca="1" si="312"/>
        <v>3272724</v>
      </c>
      <c r="J164" s="2">
        <f t="shared" ca="1" si="312"/>
        <v>9818172</v>
      </c>
      <c r="K164" s="2">
        <f t="shared" ca="1" si="312"/>
        <v>9818172</v>
      </c>
      <c r="L164" s="2">
        <f t="shared" ca="1" si="312"/>
        <v>29454516</v>
      </c>
      <c r="M164" s="2">
        <f t="shared" ca="1" si="312"/>
        <v>29454516</v>
      </c>
      <c r="N164" s="2">
        <f t="shared" ca="1" si="312"/>
        <v>29454516</v>
      </c>
      <c r="O164" s="2">
        <f t="shared" ca="1" si="312"/>
        <v>29454516</v>
      </c>
      <c r="P164" s="2">
        <f t="shared" ca="1" si="312"/>
        <v>29454516</v>
      </c>
      <c r="Q164" s="2">
        <f t="shared" ca="1" si="312"/>
        <v>29454516</v>
      </c>
      <c r="R164" s="2">
        <f t="shared" ca="1" si="312"/>
        <v>29454552</v>
      </c>
      <c r="S164" s="2">
        <f t="shared" ca="1" si="312"/>
        <v>34098446</v>
      </c>
      <c r="T164" s="2">
        <f t="shared" ca="1" si="312"/>
        <v>37371242</v>
      </c>
      <c r="U164" s="2">
        <f t="shared" ca="1" si="312"/>
        <v>46659030</v>
      </c>
      <c r="V164" s="2">
        <f t="shared" ca="1" si="312"/>
        <v>46659246.000000007</v>
      </c>
      <c r="W164" s="2">
        <f t="shared" ca="1" si="312"/>
        <v>74522610</v>
      </c>
      <c r="X164" s="2">
        <f t="shared" ca="1" si="312"/>
        <v>74522610</v>
      </c>
      <c r="Y164" s="2">
        <f t="shared" ca="1" si="312"/>
        <v>74522610</v>
      </c>
      <c r="Z164" s="2">
        <f t="shared" ca="1" si="312"/>
        <v>74522610</v>
      </c>
      <c r="AA164" s="2">
        <f t="shared" ca="1" si="312"/>
        <v>74522610</v>
      </c>
      <c r="AB164" s="2">
        <f t="shared" ca="1" si="312"/>
        <v>74522610</v>
      </c>
      <c r="AC164" s="2">
        <f t="shared" ca="1" si="312"/>
        <v>74522610</v>
      </c>
      <c r="AD164" s="2">
        <f t="shared" ca="1" si="312"/>
        <v>74522798.000000015</v>
      </c>
      <c r="AE164" s="2">
        <f t="shared" ca="1" si="312"/>
        <v>79821306</v>
      </c>
      <c r="AF164" s="2">
        <f t="shared" ca="1" si="312"/>
        <v>79821610.00000003</v>
      </c>
      <c r="AG164" s="2">
        <f t="shared" ca="1" si="312"/>
        <v>81130838</v>
      </c>
      <c r="AH164" s="2">
        <f t="shared" ca="1" si="312"/>
        <v>81131750.00000006</v>
      </c>
      <c r="AI164" s="2">
        <f t="shared" ca="1" si="312"/>
        <v>85059434</v>
      </c>
      <c r="AJ164" s="2">
        <f t="shared" ca="1" si="312"/>
        <v>85059434</v>
      </c>
      <c r="AK164" s="2">
        <f t="shared" ca="1" si="312"/>
        <v>85059434</v>
      </c>
      <c r="AL164" s="2">
        <f t="shared" ca="1" si="312"/>
        <v>76488014</v>
      </c>
      <c r="AM164" s="2">
        <f t="shared" ca="1" si="312"/>
        <v>76488014</v>
      </c>
      <c r="AN164" s="2">
        <f t="shared" ca="1" si="312"/>
        <v>59345174</v>
      </c>
      <c r="AO164" s="2">
        <f t="shared" ca="1" si="312"/>
        <v>59345174</v>
      </c>
      <c r="AP164" s="2">
        <f t="shared" ca="1" si="312"/>
        <v>7916806.0000000112</v>
      </c>
      <c r="AQ164" s="2">
        <f t="shared" ca="1" si="312"/>
        <v>8571420</v>
      </c>
      <c r="AR164" s="2">
        <f t="shared" ca="1" si="312"/>
        <v>8571420</v>
      </c>
      <c r="AS164" s="2">
        <f t="shared" ca="1" si="312"/>
        <v>8571420</v>
      </c>
      <c r="AT164" s="2">
        <f t="shared" ca="1" si="312"/>
        <v>8571420</v>
      </c>
      <c r="AU164" s="2">
        <f t="shared" ca="1" si="312"/>
        <v>8571420</v>
      </c>
      <c r="AV164" s="2">
        <f t="shared" ca="1" si="312"/>
        <v>8571420</v>
      </c>
      <c r="AW164" s="2">
        <f t="shared" ca="1" si="312"/>
        <v>8571420</v>
      </c>
      <c r="AX164" s="2">
        <f t="shared" ca="1" si="312"/>
        <v>0</v>
      </c>
      <c r="AY164" s="2">
        <f t="shared" ca="1" si="312"/>
        <v>0</v>
      </c>
      <c r="AZ164" s="2">
        <f t="shared" ca="1" si="312"/>
        <v>0</v>
      </c>
      <c r="BA164" s="2">
        <f t="shared" ca="1" si="312"/>
        <v>0</v>
      </c>
      <c r="BB164" s="2">
        <f t="shared" ca="1" si="312"/>
        <v>0</v>
      </c>
      <c r="BC164" s="2">
        <f t="shared" ca="1" si="312"/>
        <v>0</v>
      </c>
      <c r="BD164" s="2">
        <f t="shared" ca="1" si="312"/>
        <v>0</v>
      </c>
      <c r="BE164" s="2">
        <f t="shared" ca="1" si="312"/>
        <v>0</v>
      </c>
      <c r="BF164" s="2">
        <f t="shared" ca="1" si="312"/>
        <v>0</v>
      </c>
      <c r="BG164" s="2">
        <f t="shared" ca="1" si="312"/>
        <v>0</v>
      </c>
      <c r="BH164" s="2">
        <f t="shared" ca="1" si="312"/>
        <v>0</v>
      </c>
      <c r="BI164" s="2">
        <f t="shared" ca="1" si="312"/>
        <v>0</v>
      </c>
      <c r="BJ164" s="2">
        <f t="shared" ca="1" si="312"/>
        <v>0</v>
      </c>
      <c r="BK164" s="2">
        <f t="shared" ca="1" si="312"/>
        <v>0</v>
      </c>
      <c r="BL164" s="2">
        <f t="shared" ca="1" si="312"/>
        <v>0</v>
      </c>
      <c r="BM164" s="2">
        <f t="shared" ca="1" si="312"/>
        <v>0</v>
      </c>
      <c r="BN164" s="2">
        <f t="shared" ca="1" si="312"/>
        <v>0</v>
      </c>
      <c r="BO164" s="2">
        <f t="shared" ca="1" si="312"/>
        <v>0</v>
      </c>
      <c r="BP164" s="2">
        <f t="shared" ca="1" si="312"/>
        <v>0</v>
      </c>
      <c r="BQ164" s="2">
        <f t="shared" ref="BQ164:CF164" ca="1" si="313">BP41</f>
        <v>0</v>
      </c>
      <c r="BR164" s="2">
        <f t="shared" ca="1" si="313"/>
        <v>0</v>
      </c>
      <c r="BS164" s="2">
        <f t="shared" ca="1" si="313"/>
        <v>0</v>
      </c>
      <c r="BT164" s="2">
        <f t="shared" ca="1" si="313"/>
        <v>0</v>
      </c>
      <c r="BU164" s="2">
        <f t="shared" ca="1" si="313"/>
        <v>0</v>
      </c>
      <c r="BV164" s="2">
        <f t="shared" ca="1" si="313"/>
        <v>0</v>
      </c>
      <c r="BW164" s="2">
        <f t="shared" ca="1" si="313"/>
        <v>0</v>
      </c>
      <c r="BX164" s="2">
        <f t="shared" ca="1" si="313"/>
        <v>0</v>
      </c>
      <c r="BY164" s="2">
        <f t="shared" ca="1" si="313"/>
        <v>0</v>
      </c>
      <c r="BZ164" s="2">
        <f t="shared" ca="1" si="313"/>
        <v>0</v>
      </c>
      <c r="CA164" s="2">
        <f t="shared" ca="1" si="313"/>
        <v>0</v>
      </c>
      <c r="CB164" s="2">
        <f t="shared" ca="1" si="313"/>
        <v>0</v>
      </c>
      <c r="CC164" s="2">
        <f t="shared" ca="1" si="313"/>
        <v>0</v>
      </c>
      <c r="CD164" s="2">
        <f t="shared" ca="1" si="313"/>
        <v>0</v>
      </c>
      <c r="CE164" s="2">
        <f t="shared" ca="1" si="313"/>
        <v>0</v>
      </c>
      <c r="CF164" s="2">
        <f t="shared" ca="1" si="313"/>
        <v>0</v>
      </c>
    </row>
    <row r="165" spans="1:84">
      <c r="A165" s="53"/>
      <c r="B165" s="18" t="s">
        <v>235</v>
      </c>
      <c r="C165" s="3">
        <f t="shared" ca="1" si="311"/>
        <v>52090892.727272697</v>
      </c>
      <c r="D165" s="2">
        <f ca="1">D164/(1+$C$114)*$C$115</f>
        <v>0</v>
      </c>
      <c r="E165" s="2">
        <f t="shared" ref="E165:BP165" ca="1" si="314">E164/(1+$C$114)*$C$115</f>
        <v>0</v>
      </c>
      <c r="F165" s="2">
        <f t="shared" ca="1" si="314"/>
        <v>0</v>
      </c>
      <c r="G165" s="2">
        <f t="shared" ca="1" si="314"/>
        <v>0</v>
      </c>
      <c r="H165" s="2">
        <f t="shared" ca="1" si="314"/>
        <v>89256.109090909085</v>
      </c>
      <c r="I165" s="2">
        <f t="shared" ca="1" si="314"/>
        <v>89256.109090909085</v>
      </c>
      <c r="J165" s="2">
        <f t="shared" ca="1" si="314"/>
        <v>267768.32727272721</v>
      </c>
      <c r="K165" s="2">
        <f t="shared" ca="1" si="314"/>
        <v>267768.32727272721</v>
      </c>
      <c r="L165" s="2">
        <f t="shared" ca="1" si="314"/>
        <v>803304.98181818181</v>
      </c>
      <c r="M165" s="2">
        <f t="shared" ca="1" si="314"/>
        <v>803304.98181818181</v>
      </c>
      <c r="N165" s="2">
        <f t="shared" ca="1" si="314"/>
        <v>803304.98181818181</v>
      </c>
      <c r="O165" s="2">
        <f t="shared" ca="1" si="314"/>
        <v>803304.98181818181</v>
      </c>
      <c r="P165" s="2">
        <f t="shared" ca="1" si="314"/>
        <v>803304.98181818181</v>
      </c>
      <c r="Q165" s="2">
        <f t="shared" ca="1" si="314"/>
        <v>803304.98181818181</v>
      </c>
      <c r="R165" s="2">
        <f t="shared" ca="1" si="314"/>
        <v>803305.96363636362</v>
      </c>
      <c r="S165" s="2">
        <f t="shared" ca="1" si="314"/>
        <v>929957.61818181805</v>
      </c>
      <c r="T165" s="2">
        <f t="shared" ca="1" si="314"/>
        <v>1019215.6909090908</v>
      </c>
      <c r="U165" s="2">
        <f t="shared" ca="1" si="314"/>
        <v>1272519</v>
      </c>
      <c r="V165" s="2">
        <f t="shared" ca="1" si="314"/>
        <v>1272524.8909090909</v>
      </c>
      <c r="W165" s="2">
        <f t="shared" ca="1" si="314"/>
        <v>2032434.8181818179</v>
      </c>
      <c r="X165" s="2">
        <f t="shared" ca="1" si="314"/>
        <v>2032434.8181818179</v>
      </c>
      <c r="Y165" s="2">
        <f t="shared" ca="1" si="314"/>
        <v>2032434.8181818179</v>
      </c>
      <c r="Z165" s="2">
        <f t="shared" ca="1" si="314"/>
        <v>2032434.8181818179</v>
      </c>
      <c r="AA165" s="2">
        <f t="shared" ca="1" si="314"/>
        <v>2032434.8181818179</v>
      </c>
      <c r="AB165" s="2">
        <f t="shared" ca="1" si="314"/>
        <v>2032434.8181818179</v>
      </c>
      <c r="AC165" s="2">
        <f t="shared" ca="1" si="314"/>
        <v>2032434.8181818179</v>
      </c>
      <c r="AD165" s="2">
        <f t="shared" ca="1" si="314"/>
        <v>2032439.9454545456</v>
      </c>
      <c r="AE165" s="2">
        <f t="shared" ca="1" si="314"/>
        <v>2176944.7090909085</v>
      </c>
      <c r="AF165" s="2">
        <f t="shared" ca="1" si="314"/>
        <v>2176953.0000000005</v>
      </c>
      <c r="AG165" s="2">
        <f t="shared" ca="1" si="314"/>
        <v>2212659.2181818178</v>
      </c>
      <c r="AH165" s="2">
        <f t="shared" ca="1" si="314"/>
        <v>2212684.0909090927</v>
      </c>
      <c r="AI165" s="2">
        <f t="shared" ca="1" si="314"/>
        <v>2319802.7454545451</v>
      </c>
      <c r="AJ165" s="2">
        <f t="shared" ca="1" si="314"/>
        <v>2319802.7454545451</v>
      </c>
      <c r="AK165" s="2">
        <f t="shared" ca="1" si="314"/>
        <v>2319802.7454545451</v>
      </c>
      <c r="AL165" s="2">
        <f t="shared" ca="1" si="314"/>
        <v>2086036.7454545451</v>
      </c>
      <c r="AM165" s="2">
        <f t="shared" ca="1" si="314"/>
        <v>2086036.7454545451</v>
      </c>
      <c r="AN165" s="2">
        <f t="shared" ca="1" si="314"/>
        <v>1618504.7454545454</v>
      </c>
      <c r="AO165" s="2">
        <f t="shared" ca="1" si="314"/>
        <v>1618504.7454545454</v>
      </c>
      <c r="AP165" s="2">
        <f t="shared" ca="1" si="314"/>
        <v>215912.89090909119</v>
      </c>
      <c r="AQ165" s="2">
        <f t="shared" ca="1" si="314"/>
        <v>233765.99999999997</v>
      </c>
      <c r="AR165" s="2">
        <f t="shared" ca="1" si="314"/>
        <v>233765.99999999997</v>
      </c>
      <c r="AS165" s="2">
        <f t="shared" ca="1" si="314"/>
        <v>233765.99999999997</v>
      </c>
      <c r="AT165" s="2">
        <f t="shared" ca="1" si="314"/>
        <v>233765.99999999997</v>
      </c>
      <c r="AU165" s="2">
        <f t="shared" ca="1" si="314"/>
        <v>233765.99999999997</v>
      </c>
      <c r="AV165" s="2">
        <f t="shared" ca="1" si="314"/>
        <v>233765.99999999997</v>
      </c>
      <c r="AW165" s="2">
        <f t="shared" ca="1" si="314"/>
        <v>233765.99999999997</v>
      </c>
      <c r="AX165" s="2">
        <f t="shared" ca="1" si="314"/>
        <v>0</v>
      </c>
      <c r="AY165" s="2">
        <f t="shared" ca="1" si="314"/>
        <v>0</v>
      </c>
      <c r="AZ165" s="2">
        <f t="shared" ca="1" si="314"/>
        <v>0</v>
      </c>
      <c r="BA165" s="2">
        <f t="shared" ca="1" si="314"/>
        <v>0</v>
      </c>
      <c r="BB165" s="2">
        <f t="shared" ca="1" si="314"/>
        <v>0</v>
      </c>
      <c r="BC165" s="2">
        <f t="shared" ca="1" si="314"/>
        <v>0</v>
      </c>
      <c r="BD165" s="2">
        <f t="shared" ca="1" si="314"/>
        <v>0</v>
      </c>
      <c r="BE165" s="2">
        <f t="shared" ca="1" si="314"/>
        <v>0</v>
      </c>
      <c r="BF165" s="2">
        <f t="shared" ca="1" si="314"/>
        <v>0</v>
      </c>
      <c r="BG165" s="2">
        <f t="shared" ca="1" si="314"/>
        <v>0</v>
      </c>
      <c r="BH165" s="2">
        <f t="shared" ca="1" si="314"/>
        <v>0</v>
      </c>
      <c r="BI165" s="2">
        <f t="shared" ca="1" si="314"/>
        <v>0</v>
      </c>
      <c r="BJ165" s="2">
        <f t="shared" ca="1" si="314"/>
        <v>0</v>
      </c>
      <c r="BK165" s="2">
        <f t="shared" ca="1" si="314"/>
        <v>0</v>
      </c>
      <c r="BL165" s="2">
        <f t="shared" ca="1" si="314"/>
        <v>0</v>
      </c>
      <c r="BM165" s="2">
        <f t="shared" ca="1" si="314"/>
        <v>0</v>
      </c>
      <c r="BN165" s="2">
        <f t="shared" ca="1" si="314"/>
        <v>0</v>
      </c>
      <c r="BO165" s="2">
        <f t="shared" ca="1" si="314"/>
        <v>0</v>
      </c>
      <c r="BP165" s="2">
        <f t="shared" ca="1" si="314"/>
        <v>0</v>
      </c>
      <c r="BQ165" s="2">
        <f t="shared" ref="BQ165:CF165" ca="1" si="315">BQ164/(1+$C$114)*$C$115</f>
        <v>0</v>
      </c>
      <c r="BR165" s="2">
        <f t="shared" ca="1" si="315"/>
        <v>0</v>
      </c>
      <c r="BS165" s="2">
        <f t="shared" ca="1" si="315"/>
        <v>0</v>
      </c>
      <c r="BT165" s="2">
        <f t="shared" ca="1" si="315"/>
        <v>0</v>
      </c>
      <c r="BU165" s="2">
        <f t="shared" ca="1" si="315"/>
        <v>0</v>
      </c>
      <c r="BV165" s="2">
        <f t="shared" ca="1" si="315"/>
        <v>0</v>
      </c>
      <c r="BW165" s="2">
        <f t="shared" ca="1" si="315"/>
        <v>0</v>
      </c>
      <c r="BX165" s="2">
        <f t="shared" ca="1" si="315"/>
        <v>0</v>
      </c>
      <c r="BY165" s="2">
        <f t="shared" ca="1" si="315"/>
        <v>0</v>
      </c>
      <c r="BZ165" s="2">
        <f t="shared" ca="1" si="315"/>
        <v>0</v>
      </c>
      <c r="CA165" s="2">
        <f t="shared" ca="1" si="315"/>
        <v>0</v>
      </c>
      <c r="CB165" s="2">
        <f t="shared" ca="1" si="315"/>
        <v>0</v>
      </c>
      <c r="CC165" s="2">
        <f t="shared" ca="1" si="315"/>
        <v>0</v>
      </c>
      <c r="CD165" s="2">
        <f t="shared" ca="1" si="315"/>
        <v>0</v>
      </c>
      <c r="CE165" s="2">
        <f t="shared" ca="1" si="315"/>
        <v>0</v>
      </c>
      <c r="CF165" s="2">
        <f t="shared" ca="1" si="315"/>
        <v>0</v>
      </c>
    </row>
    <row r="166" spans="1:84">
      <c r="A166" s="53"/>
      <c r="B166" t="s">
        <v>55</v>
      </c>
      <c r="C166" s="3">
        <f t="shared" ca="1" si="311"/>
        <v>169898725.30456445</v>
      </c>
      <c r="D166" s="2">
        <f ca="1">(C40-C38*$C$69*$C$124)/(1+$C$114)*$C$114</f>
        <v>0</v>
      </c>
      <c r="E166" s="2">
        <f t="shared" ref="E166:BP166" ca="1" si="316">(D40-D38*$C$69*$C$124)/(1+$C$114)*$C$114</f>
        <v>0</v>
      </c>
      <c r="F166" s="2">
        <f t="shared" ca="1" si="316"/>
        <v>0</v>
      </c>
      <c r="G166" s="2">
        <f t="shared" ca="1" si="316"/>
        <v>0</v>
      </c>
      <c r="H166" s="2">
        <f t="shared" ca="1" si="316"/>
        <v>2907247.6150902691</v>
      </c>
      <c r="I166" s="2">
        <f t="shared" ca="1" si="316"/>
        <v>2907247.6150902691</v>
      </c>
      <c r="J166" s="2">
        <f t="shared" ca="1" si="316"/>
        <v>2907247.6150902691</v>
      </c>
      <c r="K166" s="2">
        <f t="shared" ca="1" si="316"/>
        <v>2907247.6150902691</v>
      </c>
      <c r="L166" s="2">
        <f t="shared" ca="1" si="316"/>
        <v>2907247.6150902691</v>
      </c>
      <c r="M166" s="2">
        <f t="shared" ca="1" si="316"/>
        <v>2907247.6150902691</v>
      </c>
      <c r="N166" s="2">
        <f t="shared" ca="1" si="316"/>
        <v>2907247.6150902691</v>
      </c>
      <c r="O166" s="2">
        <f t="shared" ca="1" si="316"/>
        <v>2907247.6150902691</v>
      </c>
      <c r="P166" s="2">
        <f t="shared" ca="1" si="316"/>
        <v>2907247.6150902691</v>
      </c>
      <c r="Q166" s="2">
        <f t="shared" ca="1" si="316"/>
        <v>2907247.6150902691</v>
      </c>
      <c r="R166" s="2">
        <f t="shared" ca="1" si="316"/>
        <v>2907279.5948460163</v>
      </c>
      <c r="S166" s="2">
        <f t="shared" ca="1" si="316"/>
        <v>7041225.7265063375</v>
      </c>
      <c r="T166" s="2">
        <f t="shared" ca="1" si="316"/>
        <v>7041225.7265063375</v>
      </c>
      <c r="U166" s="2">
        <f t="shared" ca="1" si="316"/>
        <v>7041225.7265063375</v>
      </c>
      <c r="V166" s="2">
        <f t="shared" ca="1" si="316"/>
        <v>7041225.7265063375</v>
      </c>
      <c r="W166" s="2">
        <f t="shared" ca="1" si="316"/>
        <v>7041225.7265063375</v>
      </c>
      <c r="X166" s="2">
        <f t="shared" ca="1" si="316"/>
        <v>7041225.7265063375</v>
      </c>
      <c r="Y166" s="2">
        <f t="shared" ca="1" si="316"/>
        <v>7041225.7265063375</v>
      </c>
      <c r="Z166" s="2">
        <f t="shared" ca="1" si="316"/>
        <v>7041225.7265063375</v>
      </c>
      <c r="AA166" s="2">
        <f t="shared" ca="1" si="316"/>
        <v>7041225.7265063375</v>
      </c>
      <c r="AB166" s="2">
        <f t="shared" ca="1" si="316"/>
        <v>7041225.7265063375</v>
      </c>
      <c r="AC166" s="2">
        <f t="shared" ca="1" si="316"/>
        <v>7041225.7265063375</v>
      </c>
      <c r="AD166" s="2">
        <f t="shared" ca="1" si="316"/>
        <v>7041360.9182566023</v>
      </c>
      <c r="AE166" s="2">
        <f t="shared" ca="1" si="316"/>
        <v>7632017.9498556349</v>
      </c>
      <c r="AF166" s="2">
        <f t="shared" ca="1" si="316"/>
        <v>7632017.9498556349</v>
      </c>
      <c r="AG166" s="2">
        <f t="shared" ca="1" si="316"/>
        <v>7632017.9498556349</v>
      </c>
      <c r="AH166" s="2">
        <f t="shared" ca="1" si="316"/>
        <v>7632017.9498556349</v>
      </c>
      <c r="AI166" s="2">
        <f t="shared" ca="1" si="316"/>
        <v>7632017.9498556349</v>
      </c>
      <c r="AJ166" s="2">
        <f t="shared" ca="1" si="316"/>
        <v>7632017.9498556349</v>
      </c>
      <c r="AK166" s="2">
        <f t="shared" ca="1" si="316"/>
        <v>7632017.9498556349</v>
      </c>
      <c r="AL166" s="2">
        <f t="shared" ca="1" si="316"/>
        <v>0</v>
      </c>
      <c r="AM166" s="2">
        <f t="shared" ca="1" si="316"/>
        <v>0</v>
      </c>
      <c r="AN166" s="2">
        <f t="shared" ca="1" si="316"/>
        <v>0</v>
      </c>
      <c r="AO166" s="2">
        <f t="shared" ca="1" si="316"/>
        <v>0</v>
      </c>
      <c r="AP166" s="2">
        <f t="shared" ca="1" si="316"/>
        <v>0</v>
      </c>
      <c r="AQ166" s="2">
        <f t="shared" ca="1" si="316"/>
        <v>0</v>
      </c>
      <c r="AR166" s="2">
        <f t="shared" ca="1" si="316"/>
        <v>0</v>
      </c>
      <c r="AS166" s="2">
        <f t="shared" ca="1" si="316"/>
        <v>0</v>
      </c>
      <c r="AT166" s="2">
        <f t="shared" ca="1" si="316"/>
        <v>0</v>
      </c>
      <c r="AU166" s="2">
        <f t="shared" ca="1" si="316"/>
        <v>0</v>
      </c>
      <c r="AV166" s="2">
        <f t="shared" ca="1" si="316"/>
        <v>0</v>
      </c>
      <c r="AW166" s="2">
        <f t="shared" ca="1" si="316"/>
        <v>0</v>
      </c>
      <c r="AX166" s="2">
        <f t="shared" ca="1" si="316"/>
        <v>0</v>
      </c>
      <c r="AY166" s="2">
        <f t="shared" ca="1" si="316"/>
        <v>0</v>
      </c>
      <c r="AZ166" s="2">
        <f t="shared" ca="1" si="316"/>
        <v>0</v>
      </c>
      <c r="BA166" s="2">
        <f t="shared" ca="1" si="316"/>
        <v>0</v>
      </c>
      <c r="BB166" s="2">
        <f t="shared" ca="1" si="316"/>
        <v>0</v>
      </c>
      <c r="BC166" s="2">
        <f t="shared" ca="1" si="316"/>
        <v>0</v>
      </c>
      <c r="BD166" s="2">
        <f t="shared" ca="1" si="316"/>
        <v>0</v>
      </c>
      <c r="BE166" s="2">
        <f t="shared" ca="1" si="316"/>
        <v>0</v>
      </c>
      <c r="BF166" s="2">
        <f t="shared" ca="1" si="316"/>
        <v>0</v>
      </c>
      <c r="BG166" s="2">
        <f t="shared" ca="1" si="316"/>
        <v>0</v>
      </c>
      <c r="BH166" s="2">
        <f t="shared" ca="1" si="316"/>
        <v>0</v>
      </c>
      <c r="BI166" s="2">
        <f t="shared" ca="1" si="316"/>
        <v>0</v>
      </c>
      <c r="BJ166" s="2">
        <f t="shared" ca="1" si="316"/>
        <v>0</v>
      </c>
      <c r="BK166" s="2">
        <f t="shared" ca="1" si="316"/>
        <v>0</v>
      </c>
      <c r="BL166" s="2">
        <f t="shared" ca="1" si="316"/>
        <v>0</v>
      </c>
      <c r="BM166" s="2">
        <f t="shared" ca="1" si="316"/>
        <v>0</v>
      </c>
      <c r="BN166" s="2">
        <f t="shared" ca="1" si="316"/>
        <v>0</v>
      </c>
      <c r="BO166" s="2">
        <f t="shared" ca="1" si="316"/>
        <v>0</v>
      </c>
      <c r="BP166" s="2">
        <f t="shared" ca="1" si="316"/>
        <v>0</v>
      </c>
      <c r="BQ166" s="2">
        <f t="shared" ref="BQ166:CF166" ca="1" si="317">(BP40-BP38*$C$69*$C$124)/(1+$C$114)*$C$114</f>
        <v>0</v>
      </c>
      <c r="BR166" s="2">
        <f t="shared" ca="1" si="317"/>
        <v>0</v>
      </c>
      <c r="BS166" s="2">
        <f t="shared" ca="1" si="317"/>
        <v>0</v>
      </c>
      <c r="BT166" s="2">
        <f t="shared" ca="1" si="317"/>
        <v>0</v>
      </c>
      <c r="BU166" s="2">
        <f t="shared" ca="1" si="317"/>
        <v>0</v>
      </c>
      <c r="BV166" s="2">
        <f t="shared" ca="1" si="317"/>
        <v>0</v>
      </c>
      <c r="BW166" s="2">
        <f t="shared" ca="1" si="317"/>
        <v>0</v>
      </c>
      <c r="BX166" s="2">
        <f t="shared" ca="1" si="317"/>
        <v>0</v>
      </c>
      <c r="BY166" s="2">
        <f t="shared" ca="1" si="317"/>
        <v>0</v>
      </c>
      <c r="BZ166" s="2">
        <f t="shared" ca="1" si="317"/>
        <v>0</v>
      </c>
      <c r="CA166" s="2">
        <f t="shared" ca="1" si="317"/>
        <v>0</v>
      </c>
      <c r="CB166" s="2">
        <f t="shared" ca="1" si="317"/>
        <v>0</v>
      </c>
      <c r="CC166" s="2">
        <f t="shared" ca="1" si="317"/>
        <v>0</v>
      </c>
      <c r="CD166" s="2">
        <f t="shared" ca="1" si="317"/>
        <v>0</v>
      </c>
      <c r="CE166" s="2">
        <f t="shared" ca="1" si="317"/>
        <v>0</v>
      </c>
      <c r="CF166" s="2">
        <f t="shared" ca="1" si="317"/>
        <v>0</v>
      </c>
    </row>
    <row r="167" spans="1:84">
      <c r="A167" s="53"/>
      <c r="B167" t="s">
        <v>56</v>
      </c>
      <c r="C167" s="3">
        <f t="shared" ca="1" si="311"/>
        <v>0</v>
      </c>
      <c r="D167" s="2">
        <f ca="1">C38*D137</f>
        <v>0</v>
      </c>
      <c r="E167" s="2">
        <f t="shared" ref="E167:BP167" ca="1" si="318">D38*E137</f>
        <v>0</v>
      </c>
      <c r="F167" s="2">
        <f t="shared" ca="1" si="318"/>
        <v>0</v>
      </c>
      <c r="G167" s="2">
        <f t="shared" ca="1" si="318"/>
        <v>0</v>
      </c>
      <c r="H167" s="2">
        <f t="shared" ca="1" si="318"/>
        <v>0</v>
      </c>
      <c r="I167" s="2">
        <f t="shared" ca="1" si="318"/>
        <v>0</v>
      </c>
      <c r="J167" s="2">
        <f t="shared" ca="1" si="318"/>
        <v>0</v>
      </c>
      <c r="K167" s="2">
        <f t="shared" ca="1" si="318"/>
        <v>0</v>
      </c>
      <c r="L167" s="2">
        <f t="shared" ca="1" si="318"/>
        <v>0</v>
      </c>
      <c r="M167" s="2">
        <f t="shared" ca="1" si="318"/>
        <v>0</v>
      </c>
      <c r="N167" s="2">
        <f t="shared" ca="1" si="318"/>
        <v>0</v>
      </c>
      <c r="O167" s="2">
        <f t="shared" ca="1" si="318"/>
        <v>0</v>
      </c>
      <c r="P167" s="2">
        <f t="shared" ca="1" si="318"/>
        <v>0</v>
      </c>
      <c r="Q167" s="2">
        <f t="shared" ca="1" si="318"/>
        <v>0</v>
      </c>
      <c r="R167" s="2">
        <f t="shared" ca="1" si="318"/>
        <v>0</v>
      </c>
      <c r="S167" s="2">
        <f t="shared" ca="1" si="318"/>
        <v>0</v>
      </c>
      <c r="T167" s="2">
        <f t="shared" ca="1" si="318"/>
        <v>0</v>
      </c>
      <c r="U167" s="2">
        <f t="shared" ca="1" si="318"/>
        <v>0</v>
      </c>
      <c r="V167" s="2">
        <f t="shared" ca="1" si="318"/>
        <v>0</v>
      </c>
      <c r="W167" s="2">
        <f t="shared" ca="1" si="318"/>
        <v>0</v>
      </c>
      <c r="X167" s="2">
        <f t="shared" ca="1" si="318"/>
        <v>0</v>
      </c>
      <c r="Y167" s="2">
        <f t="shared" ca="1" si="318"/>
        <v>0</v>
      </c>
      <c r="Z167" s="2">
        <f t="shared" ca="1" si="318"/>
        <v>0</v>
      </c>
      <c r="AA167" s="2">
        <f t="shared" ca="1" si="318"/>
        <v>0</v>
      </c>
      <c r="AB167" s="2">
        <f t="shared" ca="1" si="318"/>
        <v>0</v>
      </c>
      <c r="AC167" s="2">
        <f t="shared" ca="1" si="318"/>
        <v>0</v>
      </c>
      <c r="AD167" s="2">
        <f t="shared" ca="1" si="318"/>
        <v>0</v>
      </c>
      <c r="AE167" s="2">
        <f t="shared" ca="1" si="318"/>
        <v>0</v>
      </c>
      <c r="AF167" s="2">
        <f t="shared" ca="1" si="318"/>
        <v>0</v>
      </c>
      <c r="AG167" s="2">
        <f t="shared" ca="1" si="318"/>
        <v>0</v>
      </c>
      <c r="AH167" s="2">
        <f t="shared" ca="1" si="318"/>
        <v>0</v>
      </c>
      <c r="AI167" s="2">
        <f t="shared" ca="1" si="318"/>
        <v>0</v>
      </c>
      <c r="AJ167" s="2">
        <f t="shared" ca="1" si="318"/>
        <v>0</v>
      </c>
      <c r="AK167" s="2">
        <f t="shared" ca="1" si="318"/>
        <v>0</v>
      </c>
      <c r="AL167" s="2">
        <f t="shared" ca="1" si="318"/>
        <v>0</v>
      </c>
      <c r="AM167" s="2">
        <f t="shared" ca="1" si="318"/>
        <v>0</v>
      </c>
      <c r="AN167" s="2">
        <f t="shared" ca="1" si="318"/>
        <v>0</v>
      </c>
      <c r="AO167" s="2">
        <f t="shared" ca="1" si="318"/>
        <v>0</v>
      </c>
      <c r="AP167" s="2">
        <f t="shared" ca="1" si="318"/>
        <v>0</v>
      </c>
      <c r="AQ167" s="2">
        <f t="shared" ca="1" si="318"/>
        <v>0</v>
      </c>
      <c r="AR167" s="2">
        <f t="shared" ca="1" si="318"/>
        <v>0</v>
      </c>
      <c r="AS167" s="2">
        <f t="shared" ca="1" si="318"/>
        <v>0</v>
      </c>
      <c r="AT167" s="2">
        <f t="shared" ca="1" si="318"/>
        <v>0</v>
      </c>
      <c r="AU167" s="2">
        <f t="shared" ca="1" si="318"/>
        <v>0</v>
      </c>
      <c r="AV167" s="2">
        <f t="shared" ca="1" si="318"/>
        <v>0</v>
      </c>
      <c r="AW167" s="2">
        <f t="shared" ca="1" si="318"/>
        <v>0</v>
      </c>
      <c r="AX167" s="2">
        <f t="shared" ca="1" si="318"/>
        <v>0</v>
      </c>
      <c r="AY167" s="2">
        <f t="shared" ca="1" si="318"/>
        <v>0</v>
      </c>
      <c r="AZ167" s="2">
        <f t="shared" ca="1" si="318"/>
        <v>0</v>
      </c>
      <c r="BA167" s="2">
        <f t="shared" ca="1" si="318"/>
        <v>0</v>
      </c>
      <c r="BB167" s="2">
        <f t="shared" ca="1" si="318"/>
        <v>0</v>
      </c>
      <c r="BC167" s="2">
        <f t="shared" ca="1" si="318"/>
        <v>0</v>
      </c>
      <c r="BD167" s="2">
        <f t="shared" ca="1" si="318"/>
        <v>0</v>
      </c>
      <c r="BE167" s="2">
        <f t="shared" ca="1" si="318"/>
        <v>0</v>
      </c>
      <c r="BF167" s="2">
        <f t="shared" ca="1" si="318"/>
        <v>0</v>
      </c>
      <c r="BG167" s="2">
        <f t="shared" ca="1" si="318"/>
        <v>0</v>
      </c>
      <c r="BH167" s="2">
        <f t="shared" ca="1" si="318"/>
        <v>0</v>
      </c>
      <c r="BI167" s="2">
        <f t="shared" ca="1" si="318"/>
        <v>0</v>
      </c>
      <c r="BJ167" s="2">
        <f t="shared" ca="1" si="318"/>
        <v>0</v>
      </c>
      <c r="BK167" s="2">
        <f t="shared" ca="1" si="318"/>
        <v>0</v>
      </c>
      <c r="BL167" s="2">
        <f t="shared" ca="1" si="318"/>
        <v>0</v>
      </c>
      <c r="BM167" s="2">
        <f t="shared" ca="1" si="318"/>
        <v>0</v>
      </c>
      <c r="BN167" s="2">
        <f t="shared" ca="1" si="318"/>
        <v>0</v>
      </c>
      <c r="BO167" s="2">
        <f t="shared" ca="1" si="318"/>
        <v>0</v>
      </c>
      <c r="BP167" s="2">
        <f t="shared" ca="1" si="318"/>
        <v>0</v>
      </c>
      <c r="BQ167" s="2">
        <f t="shared" ref="BQ167:CF167" ca="1" si="319">BP38*BQ137</f>
        <v>0</v>
      </c>
      <c r="BR167" s="2">
        <f t="shared" ca="1" si="319"/>
        <v>0</v>
      </c>
      <c r="BS167" s="2">
        <f t="shared" ca="1" si="319"/>
        <v>0</v>
      </c>
      <c r="BT167" s="2">
        <f t="shared" ca="1" si="319"/>
        <v>0</v>
      </c>
      <c r="BU167" s="2">
        <f t="shared" ca="1" si="319"/>
        <v>0</v>
      </c>
      <c r="BV167" s="2">
        <f t="shared" ca="1" si="319"/>
        <v>0</v>
      </c>
      <c r="BW167" s="2">
        <f t="shared" ca="1" si="319"/>
        <v>0</v>
      </c>
      <c r="BX167" s="2">
        <f t="shared" ca="1" si="319"/>
        <v>0</v>
      </c>
      <c r="BY167" s="2">
        <f t="shared" ca="1" si="319"/>
        <v>0</v>
      </c>
      <c r="BZ167" s="2">
        <f t="shared" ca="1" si="319"/>
        <v>0</v>
      </c>
      <c r="CA167" s="2">
        <f t="shared" ca="1" si="319"/>
        <v>0</v>
      </c>
      <c r="CB167" s="2">
        <f t="shared" ca="1" si="319"/>
        <v>0</v>
      </c>
      <c r="CC167" s="2">
        <f t="shared" ca="1" si="319"/>
        <v>0</v>
      </c>
      <c r="CD167" s="2">
        <f t="shared" ca="1" si="319"/>
        <v>0</v>
      </c>
      <c r="CE167" s="2">
        <f t="shared" ca="1" si="319"/>
        <v>0</v>
      </c>
      <c r="CF167" s="2">
        <f t="shared" ca="1" si="319"/>
        <v>0</v>
      </c>
    </row>
    <row r="168" spans="1:84">
      <c r="A168" s="53"/>
      <c r="B168" t="s">
        <v>57</v>
      </c>
      <c r="C168" s="3">
        <f t="shared" ca="1" si="311"/>
        <v>117807832.57729176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117807832.57729176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211</v>
      </c>
      <c r="C169" s="188"/>
      <c r="D169" s="198">
        <f ca="1">D168+D165</f>
        <v>0</v>
      </c>
      <c r="E169" s="198">
        <f t="shared" ref="E169:BP169" ca="1" si="320">E168+E165</f>
        <v>0</v>
      </c>
      <c r="F169" s="198">
        <f t="shared" ca="1" si="320"/>
        <v>0</v>
      </c>
      <c r="G169" s="198">
        <f t="shared" ca="1" si="320"/>
        <v>0</v>
      </c>
      <c r="H169" s="198">
        <f t="shared" ca="1" si="320"/>
        <v>89256.109090909085</v>
      </c>
      <c r="I169" s="198">
        <f t="shared" ca="1" si="320"/>
        <v>89256.109090909085</v>
      </c>
      <c r="J169" s="198">
        <f t="shared" ca="1" si="320"/>
        <v>267768.32727272721</v>
      </c>
      <c r="K169" s="198">
        <f t="shared" ca="1" si="320"/>
        <v>267768.32727272721</v>
      </c>
      <c r="L169" s="198">
        <f t="shared" ca="1" si="320"/>
        <v>803304.98181818181</v>
      </c>
      <c r="M169" s="198">
        <f t="shared" ca="1" si="320"/>
        <v>803304.98181818181</v>
      </c>
      <c r="N169" s="198">
        <f t="shared" ca="1" si="320"/>
        <v>803304.98181818181</v>
      </c>
      <c r="O169" s="198">
        <f t="shared" ca="1" si="320"/>
        <v>803304.98181818181</v>
      </c>
      <c r="P169" s="198">
        <f t="shared" ca="1" si="320"/>
        <v>803304.98181818181</v>
      </c>
      <c r="Q169" s="198">
        <f t="shared" ca="1" si="320"/>
        <v>803304.98181818181</v>
      </c>
      <c r="R169" s="198">
        <f t="shared" ca="1" si="320"/>
        <v>803305.96363636362</v>
      </c>
      <c r="S169" s="198">
        <f t="shared" ca="1" si="320"/>
        <v>929957.61818181805</v>
      </c>
      <c r="T169" s="198">
        <f t="shared" ca="1" si="320"/>
        <v>1019215.6909090908</v>
      </c>
      <c r="U169" s="198">
        <f t="shared" ca="1" si="320"/>
        <v>1272519</v>
      </c>
      <c r="V169" s="198">
        <f t="shared" ca="1" si="320"/>
        <v>1272524.8909090909</v>
      </c>
      <c r="W169" s="198">
        <f t="shared" ca="1" si="320"/>
        <v>2032434.8181818179</v>
      </c>
      <c r="X169" s="198">
        <f t="shared" ca="1" si="320"/>
        <v>2032434.8181818179</v>
      </c>
      <c r="Y169" s="198">
        <f t="shared" ca="1" si="320"/>
        <v>2032434.8181818179</v>
      </c>
      <c r="Z169" s="198">
        <f t="shared" ca="1" si="320"/>
        <v>2032434.8181818179</v>
      </c>
      <c r="AA169" s="198">
        <f t="shared" ca="1" si="320"/>
        <v>2032434.8181818179</v>
      </c>
      <c r="AB169" s="198">
        <f t="shared" ca="1" si="320"/>
        <v>2032434.8181818179</v>
      </c>
      <c r="AC169" s="198">
        <f t="shared" ca="1" si="320"/>
        <v>2032434.8181818179</v>
      </c>
      <c r="AD169" s="198">
        <f t="shared" ca="1" si="320"/>
        <v>2032439.9454545456</v>
      </c>
      <c r="AE169" s="198">
        <f t="shared" ca="1" si="320"/>
        <v>2176944.7090909085</v>
      </c>
      <c r="AF169" s="198">
        <f t="shared" ca="1" si="320"/>
        <v>2176953.0000000005</v>
      </c>
      <c r="AG169" s="198">
        <f t="shared" ca="1" si="320"/>
        <v>2212659.2181818178</v>
      </c>
      <c r="AH169" s="198">
        <f t="shared" ca="1" si="320"/>
        <v>2212684.0909090927</v>
      </c>
      <c r="AI169" s="198">
        <f t="shared" ca="1" si="320"/>
        <v>2319802.7454545451</v>
      </c>
      <c r="AJ169" s="198">
        <f t="shared" ca="1" si="320"/>
        <v>2319802.7454545451</v>
      </c>
      <c r="AK169" s="198">
        <f t="shared" ca="1" si="320"/>
        <v>2319802.7454545451</v>
      </c>
      <c r="AL169" s="198">
        <f t="shared" ca="1" si="320"/>
        <v>2086036.7454545451</v>
      </c>
      <c r="AM169" s="198">
        <f t="shared" ca="1" si="320"/>
        <v>2086036.7454545451</v>
      </c>
      <c r="AN169" s="198">
        <f t="shared" ca="1" si="320"/>
        <v>1618504.7454545454</v>
      </c>
      <c r="AO169" s="198">
        <f t="shared" ca="1" si="320"/>
        <v>1618504.7454545454</v>
      </c>
      <c r="AP169" s="198">
        <f t="shared" ca="1" si="320"/>
        <v>215912.89090909119</v>
      </c>
      <c r="AQ169" s="198">
        <f t="shared" ca="1" si="320"/>
        <v>233765.99999999997</v>
      </c>
      <c r="AR169" s="198">
        <f t="shared" ca="1" si="320"/>
        <v>233765.99999999997</v>
      </c>
      <c r="AS169" s="198">
        <f t="shared" ca="1" si="320"/>
        <v>233765.99999999997</v>
      </c>
      <c r="AT169" s="198">
        <f t="shared" ca="1" si="320"/>
        <v>233765.99999999997</v>
      </c>
      <c r="AU169" s="198">
        <f t="shared" ca="1" si="320"/>
        <v>233765.99999999997</v>
      </c>
      <c r="AV169" s="198">
        <f t="shared" ca="1" si="320"/>
        <v>233765.99999999997</v>
      </c>
      <c r="AW169" s="198">
        <f t="shared" ca="1" si="320"/>
        <v>233765.99999999997</v>
      </c>
      <c r="AX169" s="198">
        <f t="shared" ca="1" si="320"/>
        <v>0</v>
      </c>
      <c r="AY169" s="198">
        <f t="shared" ca="1" si="320"/>
        <v>0</v>
      </c>
      <c r="AZ169" s="198">
        <f t="shared" ca="1" si="320"/>
        <v>0</v>
      </c>
      <c r="BA169" s="198">
        <f t="shared" ca="1" si="320"/>
        <v>0</v>
      </c>
      <c r="BB169" s="198">
        <f t="shared" ca="1" si="320"/>
        <v>117807832.57729176</v>
      </c>
      <c r="BC169" s="198">
        <f t="shared" ca="1" si="320"/>
        <v>0</v>
      </c>
      <c r="BD169" s="198">
        <f t="shared" ca="1" si="320"/>
        <v>0</v>
      </c>
      <c r="BE169" s="198">
        <f t="shared" ca="1" si="320"/>
        <v>0</v>
      </c>
      <c r="BF169" s="198">
        <f t="shared" ca="1" si="320"/>
        <v>0</v>
      </c>
      <c r="BG169" s="198">
        <f t="shared" ca="1" si="320"/>
        <v>0</v>
      </c>
      <c r="BH169" s="198">
        <f t="shared" ca="1" si="320"/>
        <v>0</v>
      </c>
      <c r="BI169" s="198">
        <f t="shared" ca="1" si="320"/>
        <v>0</v>
      </c>
      <c r="BJ169" s="198">
        <f t="shared" ca="1" si="320"/>
        <v>0</v>
      </c>
      <c r="BK169" s="198">
        <f t="shared" ca="1" si="320"/>
        <v>0</v>
      </c>
      <c r="BL169" s="198">
        <f t="shared" ca="1" si="320"/>
        <v>0</v>
      </c>
      <c r="BM169" s="198">
        <f t="shared" ca="1" si="320"/>
        <v>0</v>
      </c>
      <c r="BN169" s="198">
        <f t="shared" ca="1" si="320"/>
        <v>0</v>
      </c>
      <c r="BO169" s="198">
        <f t="shared" ca="1" si="320"/>
        <v>0</v>
      </c>
      <c r="BP169" s="198">
        <f t="shared" ca="1" si="320"/>
        <v>0</v>
      </c>
      <c r="BQ169" s="198">
        <f t="shared" ref="BQ169:CF169" ca="1" si="321">BQ168+BQ165</f>
        <v>0</v>
      </c>
      <c r="BR169" s="198">
        <f t="shared" ca="1" si="321"/>
        <v>0</v>
      </c>
      <c r="BS169" s="198">
        <f t="shared" ca="1" si="321"/>
        <v>0</v>
      </c>
      <c r="BT169" s="198">
        <f t="shared" ca="1" si="321"/>
        <v>0</v>
      </c>
      <c r="BU169" s="198">
        <f t="shared" ca="1" si="321"/>
        <v>0</v>
      </c>
      <c r="BV169" s="198">
        <f t="shared" ca="1" si="321"/>
        <v>0</v>
      </c>
      <c r="BW169" s="198">
        <f t="shared" ca="1" si="321"/>
        <v>0</v>
      </c>
      <c r="BX169" s="198">
        <f t="shared" ca="1" si="321"/>
        <v>0</v>
      </c>
      <c r="BY169" s="198">
        <f t="shared" ca="1" si="321"/>
        <v>0</v>
      </c>
      <c r="BZ169" s="198">
        <f t="shared" ca="1" si="321"/>
        <v>0</v>
      </c>
      <c r="CA169" s="198">
        <f t="shared" ca="1" si="321"/>
        <v>0</v>
      </c>
      <c r="CB169" s="198">
        <f t="shared" ca="1" si="321"/>
        <v>0</v>
      </c>
      <c r="CC169" s="198">
        <f t="shared" ca="1" si="321"/>
        <v>0</v>
      </c>
      <c r="CD169" s="198">
        <f t="shared" ca="1" si="321"/>
        <v>0</v>
      </c>
      <c r="CE169" s="198">
        <f t="shared" ca="1" si="321"/>
        <v>0</v>
      </c>
      <c r="CF169" s="198">
        <f t="shared" ca="1" si="321"/>
        <v>0</v>
      </c>
    </row>
    <row r="170" spans="1:84">
      <c r="A170" s="53"/>
      <c r="B170" t="s">
        <v>109</v>
      </c>
      <c r="C170" s="21">
        <f ca="1">(C166-C167)/C141</f>
        <v>9.7847464158900221E-2</v>
      </c>
    </row>
    <row r="171" spans="1:84">
      <c r="A171" s="53"/>
      <c r="B171" t="s">
        <v>175</v>
      </c>
      <c r="C171" s="21"/>
      <c r="D171" s="3">
        <f t="shared" ref="D171:AI171" ca="1" si="322">(D165+D168)*$C$116</f>
        <v>0</v>
      </c>
      <c r="E171" s="3">
        <f t="shared" ca="1" si="322"/>
        <v>0</v>
      </c>
      <c r="F171" s="3">
        <f t="shared" ca="1" si="322"/>
        <v>0</v>
      </c>
      <c r="G171" s="3">
        <f t="shared" ca="1" si="322"/>
        <v>0</v>
      </c>
      <c r="H171" s="3">
        <f t="shared" ca="1" si="322"/>
        <v>10710.733090909091</v>
      </c>
      <c r="I171" s="3">
        <f t="shared" ca="1" si="322"/>
        <v>10710.733090909091</v>
      </c>
      <c r="J171" s="3">
        <f t="shared" ca="1" si="322"/>
        <v>32132.199272727263</v>
      </c>
      <c r="K171" s="3">
        <f t="shared" ca="1" si="322"/>
        <v>32132.199272727263</v>
      </c>
      <c r="L171" s="3">
        <f t="shared" ca="1" si="322"/>
        <v>96396.597818181821</v>
      </c>
      <c r="M171" s="3">
        <f t="shared" ca="1" si="322"/>
        <v>96396.597818181821</v>
      </c>
      <c r="N171" s="3">
        <f t="shared" ca="1" si="322"/>
        <v>96396.597818181821</v>
      </c>
      <c r="O171" s="3">
        <f t="shared" ca="1" si="322"/>
        <v>96396.597818181821</v>
      </c>
      <c r="P171" s="3">
        <f t="shared" ca="1" si="322"/>
        <v>96396.597818181821</v>
      </c>
      <c r="Q171" s="3">
        <f t="shared" ca="1" si="322"/>
        <v>96396.597818181821</v>
      </c>
      <c r="R171" s="3">
        <f t="shared" ca="1" si="322"/>
        <v>96396.715636363631</v>
      </c>
      <c r="S171" s="3">
        <f t="shared" ca="1" si="322"/>
        <v>111594.91418181817</v>
      </c>
      <c r="T171" s="3">
        <f t="shared" ca="1" si="322"/>
        <v>122305.8829090909</v>
      </c>
      <c r="U171" s="3">
        <f t="shared" ca="1" si="322"/>
        <v>152702.28</v>
      </c>
      <c r="V171" s="3">
        <f t="shared" ca="1" si="322"/>
        <v>152702.98690909089</v>
      </c>
      <c r="W171" s="3">
        <f t="shared" ca="1" si="322"/>
        <v>243892.17818181813</v>
      </c>
      <c r="X171" s="3">
        <f t="shared" ca="1" si="322"/>
        <v>243892.17818181813</v>
      </c>
      <c r="Y171" s="3">
        <f t="shared" ca="1" si="322"/>
        <v>243892.17818181813</v>
      </c>
      <c r="Z171" s="3">
        <f t="shared" ca="1" si="322"/>
        <v>243892.17818181813</v>
      </c>
      <c r="AA171" s="3">
        <f t="shared" ca="1" si="322"/>
        <v>243892.17818181813</v>
      </c>
      <c r="AB171" s="3">
        <f t="shared" ca="1" si="322"/>
        <v>243892.17818181813</v>
      </c>
      <c r="AC171" s="3">
        <f t="shared" ca="1" si="322"/>
        <v>243892.17818181813</v>
      </c>
      <c r="AD171" s="3">
        <f t="shared" ca="1" si="322"/>
        <v>243892.79345454546</v>
      </c>
      <c r="AE171" s="3">
        <f t="shared" ca="1" si="322"/>
        <v>261233.36509090901</v>
      </c>
      <c r="AF171" s="3">
        <f t="shared" ca="1" si="322"/>
        <v>261234.36000000004</v>
      </c>
      <c r="AG171" s="3">
        <f t="shared" ca="1" si="322"/>
        <v>265519.10618181812</v>
      </c>
      <c r="AH171" s="3">
        <f t="shared" ca="1" si="322"/>
        <v>265522.09090909112</v>
      </c>
      <c r="AI171" s="3">
        <f t="shared" ca="1" si="322"/>
        <v>278376.3294545454</v>
      </c>
      <c r="AJ171" s="3">
        <f t="shared" ref="AJ171:BO171" ca="1" si="323">(AJ165+AJ168)*$C$116</f>
        <v>278376.3294545454</v>
      </c>
      <c r="AK171" s="3">
        <f t="shared" ca="1" si="323"/>
        <v>278376.3294545454</v>
      </c>
      <c r="AL171" s="3">
        <f t="shared" ca="1" si="323"/>
        <v>250324.40945454541</v>
      </c>
      <c r="AM171" s="3">
        <f t="shared" ca="1" si="323"/>
        <v>250324.40945454541</v>
      </c>
      <c r="AN171" s="3">
        <f t="shared" ca="1" si="323"/>
        <v>194220.56945454545</v>
      </c>
      <c r="AO171" s="3">
        <f t="shared" ca="1" si="323"/>
        <v>194220.56945454545</v>
      </c>
      <c r="AP171" s="3">
        <f t="shared" ca="1" si="323"/>
        <v>25909.546909090943</v>
      </c>
      <c r="AQ171" s="3">
        <f t="shared" ca="1" si="323"/>
        <v>28051.919999999995</v>
      </c>
      <c r="AR171" s="3">
        <f t="shared" ca="1" si="323"/>
        <v>28051.919999999995</v>
      </c>
      <c r="AS171" s="3">
        <f t="shared" ca="1" si="323"/>
        <v>28051.919999999995</v>
      </c>
      <c r="AT171" s="3">
        <f t="shared" ca="1" si="323"/>
        <v>28051.919999999995</v>
      </c>
      <c r="AU171" s="3">
        <f t="shared" ca="1" si="323"/>
        <v>28051.919999999995</v>
      </c>
      <c r="AV171" s="3">
        <f t="shared" ca="1" si="323"/>
        <v>28051.919999999995</v>
      </c>
      <c r="AW171" s="3">
        <f t="shared" ca="1" si="323"/>
        <v>28051.919999999995</v>
      </c>
      <c r="AX171" s="3">
        <f t="shared" ca="1" si="323"/>
        <v>0</v>
      </c>
      <c r="AY171" s="3">
        <f t="shared" ca="1" si="323"/>
        <v>0</v>
      </c>
      <c r="AZ171" s="3">
        <f t="shared" ca="1" si="323"/>
        <v>0</v>
      </c>
      <c r="BA171" s="3">
        <f t="shared" ca="1" si="323"/>
        <v>0</v>
      </c>
      <c r="BB171" s="3">
        <f t="shared" ca="1" si="323"/>
        <v>14136939.90927501</v>
      </c>
      <c r="BC171" s="3">
        <f t="shared" ca="1" si="323"/>
        <v>0</v>
      </c>
      <c r="BD171" s="3">
        <f t="shared" ca="1" si="323"/>
        <v>0</v>
      </c>
      <c r="BE171" s="3">
        <f t="shared" ca="1" si="323"/>
        <v>0</v>
      </c>
      <c r="BF171" s="3">
        <f t="shared" ca="1" si="323"/>
        <v>0</v>
      </c>
      <c r="BG171" s="3">
        <f t="shared" ca="1" si="323"/>
        <v>0</v>
      </c>
      <c r="BH171" s="3">
        <f t="shared" ca="1" si="323"/>
        <v>0</v>
      </c>
      <c r="BI171" s="3">
        <f t="shared" ca="1" si="323"/>
        <v>0</v>
      </c>
      <c r="BJ171" s="3">
        <f t="shared" ca="1" si="323"/>
        <v>0</v>
      </c>
      <c r="BK171" s="3">
        <f t="shared" ca="1" si="323"/>
        <v>0</v>
      </c>
      <c r="BL171" s="3">
        <f t="shared" ca="1" si="323"/>
        <v>0</v>
      </c>
      <c r="BM171" s="3">
        <f t="shared" ca="1" si="323"/>
        <v>0</v>
      </c>
      <c r="BN171" s="3">
        <f t="shared" ca="1" si="323"/>
        <v>0</v>
      </c>
      <c r="BO171" s="3">
        <f t="shared" ca="1" si="323"/>
        <v>0</v>
      </c>
      <c r="BP171" s="3">
        <f t="shared" ref="BP171:CF171" ca="1" si="324">(BP165+BP168)*$C$116</f>
        <v>0</v>
      </c>
      <c r="BQ171" s="3">
        <f t="shared" ca="1" si="324"/>
        <v>0</v>
      </c>
      <c r="BR171" s="3">
        <f t="shared" ca="1" si="324"/>
        <v>0</v>
      </c>
      <c r="BS171" s="3">
        <f t="shared" ca="1" si="324"/>
        <v>0</v>
      </c>
      <c r="BT171" s="3">
        <f t="shared" ca="1" si="324"/>
        <v>0</v>
      </c>
      <c r="BU171" s="3">
        <f t="shared" ca="1" si="324"/>
        <v>0</v>
      </c>
      <c r="BV171" s="3">
        <f t="shared" ca="1" si="324"/>
        <v>0</v>
      </c>
      <c r="BW171" s="3">
        <f t="shared" ca="1" si="324"/>
        <v>0</v>
      </c>
      <c r="BX171" s="3">
        <f t="shared" ca="1" si="324"/>
        <v>0</v>
      </c>
      <c r="BY171" s="3">
        <f t="shared" ca="1" si="324"/>
        <v>0</v>
      </c>
      <c r="BZ171" s="3">
        <f t="shared" ca="1" si="324"/>
        <v>0</v>
      </c>
      <c r="CA171" s="3">
        <f t="shared" ca="1" si="324"/>
        <v>0</v>
      </c>
      <c r="CB171" s="3">
        <f t="shared" ca="1" si="324"/>
        <v>0</v>
      </c>
      <c r="CC171" s="3">
        <f t="shared" ca="1" si="324"/>
        <v>0</v>
      </c>
      <c r="CD171" s="3">
        <f t="shared" ca="1" si="324"/>
        <v>0</v>
      </c>
      <c r="CE171" s="3">
        <f t="shared" ca="1" si="324"/>
        <v>0</v>
      </c>
      <c r="CF171" s="3">
        <f t="shared" ca="1" si="324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325">E164*$C$118</f>
        <v>0</v>
      </c>
      <c r="F173" s="6">
        <f t="shared" ca="1" si="325"/>
        <v>0</v>
      </c>
      <c r="G173" s="6">
        <f t="shared" ca="1" si="325"/>
        <v>0</v>
      </c>
      <c r="H173" s="6">
        <f t="shared" ca="1" si="325"/>
        <v>163636.20000000001</v>
      </c>
      <c r="I173" s="6">
        <f t="shared" ca="1" si="325"/>
        <v>163636.20000000001</v>
      </c>
      <c r="J173" s="6">
        <f t="shared" ca="1" si="325"/>
        <v>490908.60000000003</v>
      </c>
      <c r="K173" s="6">
        <f t="shared" ca="1" si="325"/>
        <v>490908.60000000003</v>
      </c>
      <c r="L173" s="6">
        <f t="shared" ca="1" si="325"/>
        <v>1472725.8</v>
      </c>
      <c r="M173" s="6">
        <f t="shared" ca="1" si="325"/>
        <v>1472725.8</v>
      </c>
      <c r="N173" s="6">
        <f t="shared" ca="1" si="325"/>
        <v>1472725.8</v>
      </c>
      <c r="O173" s="6">
        <f t="shared" ca="1" si="325"/>
        <v>1472725.8</v>
      </c>
      <c r="P173" s="6">
        <f t="shared" ca="1" si="325"/>
        <v>1472725.8</v>
      </c>
      <c r="Q173" s="6">
        <f t="shared" ca="1" si="325"/>
        <v>1472725.8</v>
      </c>
      <c r="R173" s="6">
        <f t="shared" ca="1" si="325"/>
        <v>1472727.6</v>
      </c>
      <c r="S173" s="6">
        <f t="shared" ca="1" si="325"/>
        <v>1704922.3</v>
      </c>
      <c r="T173" s="6">
        <f t="shared" ca="1" si="325"/>
        <v>1868562.1</v>
      </c>
      <c r="U173" s="6">
        <f t="shared" ca="1" si="325"/>
        <v>2332951.5</v>
      </c>
      <c r="V173" s="6">
        <f t="shared" ca="1" si="325"/>
        <v>2332962.3000000003</v>
      </c>
      <c r="W173" s="6">
        <f t="shared" ca="1" si="325"/>
        <v>3726130.5</v>
      </c>
      <c r="X173" s="6">
        <f t="shared" ca="1" si="325"/>
        <v>3726130.5</v>
      </c>
      <c r="Y173" s="6">
        <f t="shared" ca="1" si="325"/>
        <v>3726130.5</v>
      </c>
      <c r="Z173" s="6">
        <f t="shared" ca="1" si="325"/>
        <v>3726130.5</v>
      </c>
      <c r="AA173" s="6">
        <f t="shared" ca="1" si="325"/>
        <v>3726130.5</v>
      </c>
      <c r="AB173" s="6">
        <f t="shared" ca="1" si="325"/>
        <v>3726130.5</v>
      </c>
      <c r="AC173" s="6">
        <f t="shared" ca="1" si="325"/>
        <v>3726130.5</v>
      </c>
      <c r="AD173" s="6">
        <f t="shared" ca="1" si="325"/>
        <v>3726139.9000000008</v>
      </c>
      <c r="AE173" s="6">
        <f t="shared" ca="1" si="325"/>
        <v>3991065.3000000003</v>
      </c>
      <c r="AF173" s="6">
        <f t="shared" ca="1" si="325"/>
        <v>3991080.5000000019</v>
      </c>
      <c r="AG173" s="6">
        <f t="shared" ca="1" si="325"/>
        <v>4056541.9000000004</v>
      </c>
      <c r="AH173" s="6">
        <f t="shared" ca="1" si="325"/>
        <v>4056587.5000000033</v>
      </c>
      <c r="AI173" s="6">
        <f t="shared" ca="1" si="325"/>
        <v>4252971.7</v>
      </c>
      <c r="AJ173" s="6">
        <f t="shared" ca="1" si="325"/>
        <v>4252971.7</v>
      </c>
      <c r="AK173" s="6">
        <f t="shared" ca="1" si="325"/>
        <v>4252971.7</v>
      </c>
      <c r="AL173" s="6">
        <f t="shared" ca="1" si="325"/>
        <v>3824400.7</v>
      </c>
      <c r="AM173" s="6">
        <f t="shared" ca="1" si="325"/>
        <v>3824400.7</v>
      </c>
      <c r="AN173" s="6">
        <f t="shared" ca="1" si="325"/>
        <v>2967258.7</v>
      </c>
      <c r="AO173" s="6">
        <f t="shared" ca="1" si="325"/>
        <v>2967258.7</v>
      </c>
      <c r="AP173" s="6">
        <f t="shared" ca="1" si="325"/>
        <v>395840.30000000057</v>
      </c>
      <c r="AQ173" s="6">
        <f t="shared" ca="1" si="325"/>
        <v>428571</v>
      </c>
      <c r="AR173" s="6">
        <f t="shared" ca="1" si="325"/>
        <v>428571</v>
      </c>
      <c r="AS173" s="6">
        <f t="shared" ca="1" si="325"/>
        <v>428571</v>
      </c>
      <c r="AT173" s="6">
        <f t="shared" ca="1" si="325"/>
        <v>428571</v>
      </c>
      <c r="AU173" s="6">
        <f t="shared" ca="1" si="325"/>
        <v>428571</v>
      </c>
      <c r="AV173" s="6">
        <f t="shared" ca="1" si="325"/>
        <v>428571</v>
      </c>
      <c r="AW173" s="6">
        <f t="shared" ca="1" si="325"/>
        <v>428571</v>
      </c>
      <c r="AX173" s="6">
        <f t="shared" ca="1" si="325"/>
        <v>0</v>
      </c>
      <c r="AY173" s="6">
        <f t="shared" ca="1" si="325"/>
        <v>0</v>
      </c>
      <c r="AZ173" s="6">
        <f t="shared" ca="1" si="325"/>
        <v>0</v>
      </c>
      <c r="BA173" s="6">
        <f t="shared" ca="1" si="325"/>
        <v>0</v>
      </c>
      <c r="BB173" s="6">
        <f t="shared" ca="1" si="325"/>
        <v>0</v>
      </c>
      <c r="BC173" s="6">
        <f t="shared" ca="1" si="325"/>
        <v>0</v>
      </c>
      <c r="BD173" s="6">
        <f t="shared" ca="1" si="325"/>
        <v>0</v>
      </c>
      <c r="BE173" s="6">
        <f t="shared" ca="1" si="325"/>
        <v>0</v>
      </c>
      <c r="BF173" s="6">
        <f t="shared" ca="1" si="325"/>
        <v>0</v>
      </c>
      <c r="BG173" s="6">
        <f t="shared" ca="1" si="325"/>
        <v>0</v>
      </c>
      <c r="BH173" s="6">
        <f t="shared" ca="1" si="325"/>
        <v>0</v>
      </c>
      <c r="BI173" s="6">
        <f t="shared" ca="1" si="325"/>
        <v>0</v>
      </c>
      <c r="BJ173" s="6">
        <f t="shared" ca="1" si="325"/>
        <v>0</v>
      </c>
      <c r="BK173" s="6">
        <f t="shared" ca="1" si="325"/>
        <v>0</v>
      </c>
      <c r="BL173" s="6">
        <f t="shared" ca="1" si="325"/>
        <v>0</v>
      </c>
      <c r="BM173" s="6">
        <f t="shared" ca="1" si="325"/>
        <v>0</v>
      </c>
      <c r="BN173" s="6">
        <f t="shared" ca="1" si="325"/>
        <v>0</v>
      </c>
      <c r="BO173" s="6">
        <f t="shared" ca="1" si="325"/>
        <v>0</v>
      </c>
      <c r="BP173" s="6">
        <f t="shared" ca="1" si="325"/>
        <v>0</v>
      </c>
      <c r="BQ173" s="6">
        <f t="shared" ref="BQ173:CF173" ca="1" si="326">BQ164*$C$118</f>
        <v>0</v>
      </c>
      <c r="BR173" s="6">
        <f t="shared" ca="1" si="326"/>
        <v>0</v>
      </c>
      <c r="BS173" s="6">
        <f t="shared" ca="1" si="326"/>
        <v>0</v>
      </c>
      <c r="BT173" s="6">
        <f t="shared" ca="1" si="326"/>
        <v>0</v>
      </c>
      <c r="BU173" s="6">
        <f t="shared" ca="1" si="326"/>
        <v>0</v>
      </c>
      <c r="BV173" s="6">
        <f t="shared" ca="1" si="326"/>
        <v>0</v>
      </c>
      <c r="BW173" s="6">
        <f t="shared" ca="1" si="326"/>
        <v>0</v>
      </c>
      <c r="BX173" s="6">
        <f t="shared" ca="1" si="326"/>
        <v>0</v>
      </c>
      <c r="BY173" s="6">
        <f t="shared" ca="1" si="326"/>
        <v>0</v>
      </c>
      <c r="BZ173" s="6">
        <f t="shared" ca="1" si="326"/>
        <v>0</v>
      </c>
      <c r="CA173" s="6">
        <f t="shared" ca="1" si="326"/>
        <v>0</v>
      </c>
      <c r="CB173" s="6">
        <f t="shared" ca="1" si="326"/>
        <v>0</v>
      </c>
      <c r="CC173" s="6">
        <f t="shared" ca="1" si="326"/>
        <v>0</v>
      </c>
      <c r="CD173" s="6">
        <f t="shared" ca="1" si="326"/>
        <v>0</v>
      </c>
      <c r="CE173" s="6">
        <f t="shared" ca="1" si="326"/>
        <v>0</v>
      </c>
      <c r="CF173" s="6">
        <f t="shared" ca="1" si="326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327">E173*$C$116</f>
        <v>0</v>
      </c>
      <c r="F174" s="6">
        <f t="shared" ca="1" si="327"/>
        <v>0</v>
      </c>
      <c r="G174" s="6">
        <f t="shared" ca="1" si="327"/>
        <v>0</v>
      </c>
      <c r="H174" s="6">
        <f t="shared" ca="1" si="327"/>
        <v>19636.344000000001</v>
      </c>
      <c r="I174" s="6">
        <f t="shared" ca="1" si="327"/>
        <v>19636.344000000001</v>
      </c>
      <c r="J174" s="6">
        <f t="shared" ca="1" si="327"/>
        <v>58909.031999999999</v>
      </c>
      <c r="K174" s="6">
        <f t="shared" ca="1" si="327"/>
        <v>58909.031999999999</v>
      </c>
      <c r="L174" s="6">
        <f t="shared" ca="1" si="327"/>
        <v>176727.09599999999</v>
      </c>
      <c r="M174" s="6">
        <f t="shared" ca="1" si="327"/>
        <v>176727.09599999999</v>
      </c>
      <c r="N174" s="6">
        <f t="shared" ca="1" si="327"/>
        <v>176727.09599999999</v>
      </c>
      <c r="O174" s="6">
        <f t="shared" ca="1" si="327"/>
        <v>176727.09599999999</v>
      </c>
      <c r="P174" s="6">
        <f t="shared" ca="1" si="327"/>
        <v>176727.09599999999</v>
      </c>
      <c r="Q174" s="6">
        <f t="shared" ca="1" si="327"/>
        <v>176727.09599999999</v>
      </c>
      <c r="R174" s="6">
        <f t="shared" ca="1" si="327"/>
        <v>176727.31200000001</v>
      </c>
      <c r="S174" s="6">
        <f t="shared" ca="1" si="327"/>
        <v>204590.67600000001</v>
      </c>
      <c r="T174" s="6">
        <f t="shared" ca="1" si="327"/>
        <v>224227.45199999999</v>
      </c>
      <c r="U174" s="6">
        <f t="shared" ca="1" si="327"/>
        <v>279954.18</v>
      </c>
      <c r="V174" s="6">
        <f t="shared" ca="1" si="327"/>
        <v>279955.47600000002</v>
      </c>
      <c r="W174" s="6">
        <f t="shared" ca="1" si="327"/>
        <v>447135.66</v>
      </c>
      <c r="X174" s="6">
        <f t="shared" ca="1" si="327"/>
        <v>447135.66</v>
      </c>
      <c r="Y174" s="6">
        <f t="shared" ca="1" si="327"/>
        <v>447135.66</v>
      </c>
      <c r="Z174" s="6">
        <f t="shared" ca="1" si="327"/>
        <v>447135.66</v>
      </c>
      <c r="AA174" s="6">
        <f t="shared" ca="1" si="327"/>
        <v>447135.66</v>
      </c>
      <c r="AB174" s="6">
        <f t="shared" ca="1" si="327"/>
        <v>447135.66</v>
      </c>
      <c r="AC174" s="6">
        <f t="shared" ca="1" si="327"/>
        <v>447135.66</v>
      </c>
      <c r="AD174" s="6">
        <f t="shared" ca="1" si="327"/>
        <v>447136.78800000006</v>
      </c>
      <c r="AE174" s="6">
        <f t="shared" ca="1" si="327"/>
        <v>478927.83600000001</v>
      </c>
      <c r="AF174" s="6">
        <f t="shared" ca="1" si="327"/>
        <v>478929.66000000021</v>
      </c>
      <c r="AG174" s="6">
        <f t="shared" ca="1" si="327"/>
        <v>486785.02800000005</v>
      </c>
      <c r="AH174" s="6">
        <f t="shared" ca="1" si="327"/>
        <v>486790.50000000035</v>
      </c>
      <c r="AI174" s="6">
        <f t="shared" ca="1" si="327"/>
        <v>510356.60399999999</v>
      </c>
      <c r="AJ174" s="6">
        <f t="shared" ca="1" si="327"/>
        <v>510356.60399999999</v>
      </c>
      <c r="AK174" s="6">
        <f t="shared" ca="1" si="327"/>
        <v>510356.60399999999</v>
      </c>
      <c r="AL174" s="6">
        <f t="shared" ca="1" si="327"/>
        <v>458928.08400000003</v>
      </c>
      <c r="AM174" s="6">
        <f t="shared" ca="1" si="327"/>
        <v>458928.08400000003</v>
      </c>
      <c r="AN174" s="6">
        <f t="shared" ca="1" si="327"/>
        <v>356071.04399999999</v>
      </c>
      <c r="AO174" s="6">
        <f t="shared" ca="1" si="327"/>
        <v>356071.04399999999</v>
      </c>
      <c r="AP174" s="6">
        <f t="shared" ca="1" si="327"/>
        <v>47500.836000000068</v>
      </c>
      <c r="AQ174" s="6">
        <f t="shared" ca="1" si="327"/>
        <v>51428.52</v>
      </c>
      <c r="AR174" s="6">
        <f t="shared" ca="1" si="327"/>
        <v>51428.52</v>
      </c>
      <c r="AS174" s="6">
        <f t="shared" ca="1" si="327"/>
        <v>51428.52</v>
      </c>
      <c r="AT174" s="6">
        <f t="shared" ca="1" si="327"/>
        <v>51428.52</v>
      </c>
      <c r="AU174" s="6">
        <f t="shared" ca="1" si="327"/>
        <v>51428.52</v>
      </c>
      <c r="AV174" s="6">
        <f t="shared" ca="1" si="327"/>
        <v>51428.52</v>
      </c>
      <c r="AW174" s="6">
        <f t="shared" ca="1" si="327"/>
        <v>51428.52</v>
      </c>
      <c r="AX174" s="6">
        <f t="shared" ca="1" si="327"/>
        <v>0</v>
      </c>
      <c r="AY174" s="6">
        <f t="shared" ca="1" si="327"/>
        <v>0</v>
      </c>
      <c r="AZ174" s="6">
        <f t="shared" ca="1" si="327"/>
        <v>0</v>
      </c>
      <c r="BA174" s="6">
        <f t="shared" ca="1" si="327"/>
        <v>0</v>
      </c>
      <c r="BB174" s="6">
        <f t="shared" ca="1" si="327"/>
        <v>0</v>
      </c>
      <c r="BC174" s="6">
        <f t="shared" ca="1" si="327"/>
        <v>0</v>
      </c>
      <c r="BD174" s="6">
        <f t="shared" ca="1" si="327"/>
        <v>0</v>
      </c>
      <c r="BE174" s="6">
        <f t="shared" ca="1" si="327"/>
        <v>0</v>
      </c>
      <c r="BF174" s="6">
        <f t="shared" ca="1" si="327"/>
        <v>0</v>
      </c>
      <c r="BG174" s="6">
        <f t="shared" ca="1" si="327"/>
        <v>0</v>
      </c>
      <c r="BH174" s="6">
        <f t="shared" ca="1" si="327"/>
        <v>0</v>
      </c>
      <c r="BI174" s="6">
        <f t="shared" ca="1" si="327"/>
        <v>0</v>
      </c>
      <c r="BJ174" s="6">
        <f t="shared" ca="1" si="327"/>
        <v>0</v>
      </c>
      <c r="BK174" s="6">
        <f t="shared" ca="1" si="327"/>
        <v>0</v>
      </c>
      <c r="BL174" s="6">
        <f t="shared" ca="1" si="327"/>
        <v>0</v>
      </c>
      <c r="BM174" s="6">
        <f t="shared" ca="1" si="327"/>
        <v>0</v>
      </c>
      <c r="BN174" s="6">
        <f t="shared" ca="1" si="327"/>
        <v>0</v>
      </c>
      <c r="BO174" s="6">
        <f t="shared" ca="1" si="327"/>
        <v>0</v>
      </c>
      <c r="BP174" s="6">
        <f t="shared" ca="1" si="327"/>
        <v>0</v>
      </c>
      <c r="BQ174" s="6">
        <f t="shared" ref="BQ174" ca="1" si="328">BQ173*$C$116</f>
        <v>0</v>
      </c>
      <c r="BR174" s="6">
        <f t="shared" ref="BR174" ca="1" si="329">BR173*$C$116</f>
        <v>0</v>
      </c>
      <c r="BS174" s="6">
        <f t="shared" ref="BS174" ca="1" si="330">BS173*$C$116</f>
        <v>0</v>
      </c>
      <c r="BT174" s="6">
        <f t="shared" ref="BT174" ca="1" si="331">BT173*$C$116</f>
        <v>0</v>
      </c>
      <c r="BU174" s="6">
        <f t="shared" ref="BU174" ca="1" si="332">BU173*$C$116</f>
        <v>0</v>
      </c>
      <c r="BV174" s="6">
        <f t="shared" ref="BV174" ca="1" si="333">BV173*$C$116</f>
        <v>0</v>
      </c>
      <c r="BW174" s="6">
        <f t="shared" ref="BW174" ca="1" si="334">BW173*$C$116</f>
        <v>0</v>
      </c>
      <c r="BX174" s="6">
        <f t="shared" ref="BX174" ca="1" si="335">BX173*$C$116</f>
        <v>0</v>
      </c>
      <c r="BY174" s="6">
        <f t="shared" ref="BY174" ca="1" si="336">BY173*$C$116</f>
        <v>0</v>
      </c>
      <c r="BZ174" s="6">
        <f t="shared" ref="BZ174" ca="1" si="337">BZ173*$C$116</f>
        <v>0</v>
      </c>
      <c r="CA174" s="6">
        <f t="shared" ref="CA174" ca="1" si="338">CA173*$C$116</f>
        <v>0</v>
      </c>
      <c r="CB174" s="6">
        <f t="shared" ref="CB174" ca="1" si="339">CB173*$C$116</f>
        <v>0</v>
      </c>
      <c r="CC174" s="6">
        <f t="shared" ref="CC174" ca="1" si="340">CC173*$C$116</f>
        <v>0</v>
      </c>
      <c r="CD174" s="6">
        <f t="shared" ref="CD174" ca="1" si="341">CD173*$C$116</f>
        <v>0</v>
      </c>
      <c r="CE174" s="6">
        <f t="shared" ref="CE174" ca="1" si="342">CE173*$C$116</f>
        <v>0</v>
      </c>
      <c r="CF174" s="6">
        <f t="shared" ref="CF174" ca="1" si="343">CF173*$C$116</f>
        <v>0</v>
      </c>
    </row>
    <row r="176" spans="1:84">
      <c r="B176" t="s">
        <v>236</v>
      </c>
      <c r="C176" t="s">
        <v>107</v>
      </c>
      <c r="D176" s="12">
        <f>D163</f>
        <v>42278</v>
      </c>
      <c r="E176" s="12">
        <f t="shared" ref="E176:BP176" si="344">E163</f>
        <v>42309</v>
      </c>
      <c r="F176" s="12">
        <f t="shared" si="344"/>
        <v>42339</v>
      </c>
      <c r="G176" s="12">
        <f t="shared" si="344"/>
        <v>42370</v>
      </c>
      <c r="H176" s="12">
        <f t="shared" si="344"/>
        <v>42401</v>
      </c>
      <c r="I176" s="12">
        <f t="shared" si="344"/>
        <v>42430</v>
      </c>
      <c r="J176" s="12">
        <f t="shared" si="344"/>
        <v>42461</v>
      </c>
      <c r="K176" s="12">
        <f t="shared" si="344"/>
        <v>42491</v>
      </c>
      <c r="L176" s="12">
        <f t="shared" si="344"/>
        <v>42522</v>
      </c>
      <c r="M176" s="12">
        <f t="shared" si="344"/>
        <v>42552</v>
      </c>
      <c r="N176" s="12">
        <f t="shared" si="344"/>
        <v>42583</v>
      </c>
      <c r="O176" s="12">
        <f t="shared" si="344"/>
        <v>42614</v>
      </c>
      <c r="P176" s="12">
        <f t="shared" si="344"/>
        <v>42644</v>
      </c>
      <c r="Q176" s="12">
        <f t="shared" si="344"/>
        <v>42675</v>
      </c>
      <c r="R176" s="12">
        <f t="shared" si="344"/>
        <v>42705</v>
      </c>
      <c r="S176" s="12">
        <f t="shared" si="344"/>
        <v>42736</v>
      </c>
      <c r="T176" s="12">
        <f t="shared" si="344"/>
        <v>42767</v>
      </c>
      <c r="U176" s="12">
        <f t="shared" si="344"/>
        <v>42795</v>
      </c>
      <c r="V176" s="12">
        <f t="shared" si="344"/>
        <v>42826</v>
      </c>
      <c r="W176" s="12">
        <f t="shared" si="344"/>
        <v>42856</v>
      </c>
      <c r="X176" s="12">
        <f t="shared" si="344"/>
        <v>42887</v>
      </c>
      <c r="Y176" s="12">
        <f t="shared" si="344"/>
        <v>42917</v>
      </c>
      <c r="Z176" s="12">
        <f t="shared" si="344"/>
        <v>42948</v>
      </c>
      <c r="AA176" s="12">
        <f t="shared" si="344"/>
        <v>42979</v>
      </c>
      <c r="AB176" s="12">
        <f t="shared" si="344"/>
        <v>43009</v>
      </c>
      <c r="AC176" s="12">
        <f t="shared" si="344"/>
        <v>43040</v>
      </c>
      <c r="AD176" s="12">
        <f t="shared" si="344"/>
        <v>43070</v>
      </c>
      <c r="AE176" s="12">
        <f t="shared" si="344"/>
        <v>43101</v>
      </c>
      <c r="AF176" s="12">
        <f t="shared" si="344"/>
        <v>43132</v>
      </c>
      <c r="AG176" s="12">
        <f t="shared" si="344"/>
        <v>43160</v>
      </c>
      <c r="AH176" s="12">
        <f t="shared" si="344"/>
        <v>43191</v>
      </c>
      <c r="AI176" s="12">
        <f t="shared" si="344"/>
        <v>43221</v>
      </c>
      <c r="AJ176" s="12">
        <f t="shared" si="344"/>
        <v>43252</v>
      </c>
      <c r="AK176" s="12">
        <f t="shared" si="344"/>
        <v>43282</v>
      </c>
      <c r="AL176" s="12">
        <f t="shared" si="344"/>
        <v>43313</v>
      </c>
      <c r="AM176" s="12">
        <f t="shared" si="344"/>
        <v>43344</v>
      </c>
      <c r="AN176" s="12">
        <f t="shared" si="344"/>
        <v>43374</v>
      </c>
      <c r="AO176" s="12">
        <f t="shared" si="344"/>
        <v>43405</v>
      </c>
      <c r="AP176" s="12">
        <f t="shared" si="344"/>
        <v>43435</v>
      </c>
      <c r="AQ176" s="12">
        <f t="shared" si="344"/>
        <v>43466</v>
      </c>
      <c r="AR176" s="12">
        <f t="shared" si="344"/>
        <v>43497</v>
      </c>
      <c r="AS176" s="12">
        <f t="shared" si="344"/>
        <v>43525</v>
      </c>
      <c r="AT176" s="12">
        <f t="shared" si="344"/>
        <v>43556</v>
      </c>
      <c r="AU176" s="12">
        <f t="shared" si="344"/>
        <v>43586</v>
      </c>
      <c r="AV176" s="12">
        <f t="shared" si="344"/>
        <v>43617</v>
      </c>
      <c r="AW176" s="12">
        <f t="shared" si="344"/>
        <v>43647</v>
      </c>
      <c r="AX176" s="12">
        <f t="shared" si="344"/>
        <v>43678</v>
      </c>
      <c r="AY176" s="12">
        <f t="shared" si="344"/>
        <v>43709</v>
      </c>
      <c r="AZ176" s="12">
        <f t="shared" si="344"/>
        <v>43739</v>
      </c>
      <c r="BA176" s="12">
        <f t="shared" si="344"/>
        <v>43770</v>
      </c>
      <c r="BB176" s="12">
        <f t="shared" si="344"/>
        <v>43800</v>
      </c>
      <c r="BC176" s="12">
        <f t="shared" si="344"/>
        <v>43831</v>
      </c>
      <c r="BD176" s="12">
        <f t="shared" si="344"/>
        <v>43862</v>
      </c>
      <c r="BE176" s="12">
        <f t="shared" si="344"/>
        <v>43891</v>
      </c>
      <c r="BF176" s="12">
        <f t="shared" si="344"/>
        <v>43922</v>
      </c>
      <c r="BG176" s="12">
        <f t="shared" si="344"/>
        <v>43952</v>
      </c>
      <c r="BH176" s="12">
        <f t="shared" si="344"/>
        <v>43983</v>
      </c>
      <c r="BI176" s="12">
        <f t="shared" si="344"/>
        <v>44013</v>
      </c>
      <c r="BJ176" s="12">
        <f t="shared" si="344"/>
        <v>44044</v>
      </c>
      <c r="BK176" s="12">
        <f t="shared" si="344"/>
        <v>44075</v>
      </c>
      <c r="BL176" s="12">
        <f t="shared" si="344"/>
        <v>44105</v>
      </c>
      <c r="BM176" s="12">
        <f t="shared" si="344"/>
        <v>44136</v>
      </c>
      <c r="BN176" s="12">
        <f t="shared" si="344"/>
        <v>44166</v>
      </c>
      <c r="BO176" s="12">
        <f t="shared" si="344"/>
        <v>44197</v>
      </c>
      <c r="BP176" s="12">
        <f t="shared" si="344"/>
        <v>44228</v>
      </c>
      <c r="BQ176" s="12">
        <f t="shared" ref="BQ176:CF176" si="345">BQ163</f>
        <v>44256</v>
      </c>
      <c r="BR176" s="12">
        <f t="shared" si="345"/>
        <v>44287</v>
      </c>
      <c r="BS176" s="12">
        <f t="shared" si="345"/>
        <v>44317</v>
      </c>
      <c r="BT176" s="12">
        <f t="shared" si="345"/>
        <v>44348</v>
      </c>
      <c r="BU176" s="12">
        <f t="shared" si="345"/>
        <v>44378</v>
      </c>
      <c r="BV176" s="12">
        <f t="shared" si="345"/>
        <v>44409</v>
      </c>
      <c r="BW176" s="12">
        <f t="shared" si="345"/>
        <v>44440</v>
      </c>
      <c r="BX176" s="12">
        <f t="shared" si="345"/>
        <v>44470</v>
      </c>
      <c r="BY176" s="12">
        <f t="shared" si="345"/>
        <v>44501</v>
      </c>
      <c r="BZ176" s="12">
        <f t="shared" si="345"/>
        <v>44531</v>
      </c>
      <c r="CA176" s="12">
        <f t="shared" si="345"/>
        <v>44562</v>
      </c>
      <c r="CB176" s="12">
        <f t="shared" si="345"/>
        <v>44593</v>
      </c>
      <c r="CC176" s="12">
        <f t="shared" si="345"/>
        <v>44621</v>
      </c>
      <c r="CD176" s="12">
        <f t="shared" si="345"/>
        <v>44652</v>
      </c>
      <c r="CE176" s="12">
        <f t="shared" si="345"/>
        <v>44682</v>
      </c>
      <c r="CF176" s="12">
        <f t="shared" si="345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46">E144</f>
        <v>0</v>
      </c>
      <c r="F177" s="2">
        <f t="shared" ca="1" si="346"/>
        <v>0</v>
      </c>
      <c r="G177" s="2">
        <f t="shared" ca="1" si="346"/>
        <v>0</v>
      </c>
      <c r="H177" s="2">
        <f t="shared" ca="1" si="346"/>
        <v>0</v>
      </c>
      <c r="I177" s="2">
        <f t="shared" ca="1" si="346"/>
        <v>0</v>
      </c>
      <c r="J177" s="2">
        <f t="shared" ca="1" si="346"/>
        <v>0</v>
      </c>
      <c r="K177" s="2">
        <f t="shared" ca="1" si="346"/>
        <v>0</v>
      </c>
      <c r="L177" s="2">
        <f t="shared" ca="1" si="346"/>
        <v>0</v>
      </c>
      <c r="M177" s="2">
        <f t="shared" ca="1" si="346"/>
        <v>0</v>
      </c>
      <c r="N177" s="2">
        <f t="shared" ca="1" si="346"/>
        <v>0</v>
      </c>
      <c r="O177" s="2">
        <f t="shared" ca="1" si="346"/>
        <v>0</v>
      </c>
      <c r="P177" s="2">
        <f t="shared" ca="1" si="346"/>
        <v>0</v>
      </c>
      <c r="Q177" s="2">
        <f t="shared" ca="1" si="346"/>
        <v>0</v>
      </c>
      <c r="R177" s="2">
        <f t="shared" ca="1" si="346"/>
        <v>0</v>
      </c>
      <c r="S177" s="2">
        <f t="shared" ca="1" si="346"/>
        <v>0</v>
      </c>
      <c r="T177" s="2">
        <f t="shared" ca="1" si="346"/>
        <v>0</v>
      </c>
      <c r="U177" s="2">
        <f t="shared" ca="1" si="346"/>
        <v>0</v>
      </c>
      <c r="V177" s="2">
        <f t="shared" ca="1" si="346"/>
        <v>0</v>
      </c>
      <c r="W177" s="2">
        <f t="shared" ca="1" si="346"/>
        <v>0</v>
      </c>
      <c r="X177" s="2">
        <f t="shared" ca="1" si="346"/>
        <v>834999240</v>
      </c>
      <c r="Y177" s="2">
        <f t="shared" ca="1" si="346"/>
        <v>0</v>
      </c>
      <c r="Z177" s="2">
        <f t="shared" ca="1" si="346"/>
        <v>0</v>
      </c>
      <c r="AA177" s="2">
        <f t="shared" ca="1" si="346"/>
        <v>0</v>
      </c>
      <c r="AB177" s="2">
        <f t="shared" ca="1" si="346"/>
        <v>0</v>
      </c>
      <c r="AC177" s="2">
        <f t="shared" ca="1" si="346"/>
        <v>79166540</v>
      </c>
      <c r="AD177" s="2">
        <f t="shared" ca="1" si="346"/>
        <v>79166540</v>
      </c>
      <c r="AE177" s="2">
        <f t="shared" ca="1" si="346"/>
        <v>79166540</v>
      </c>
      <c r="AF177" s="2">
        <f t="shared" ca="1" si="346"/>
        <v>79166540</v>
      </c>
      <c r="AG177" s="2">
        <f t="shared" ca="1" si="346"/>
        <v>79166540</v>
      </c>
      <c r="AH177" s="2">
        <f t="shared" ca="1" si="346"/>
        <v>79168060.000000104</v>
      </c>
      <c r="AI177" s="2">
        <f t="shared" ca="1" si="346"/>
        <v>85714200</v>
      </c>
      <c r="AJ177" s="2">
        <f t="shared" ca="1" si="346"/>
        <v>85714200</v>
      </c>
      <c r="AK177" s="2">
        <f t="shared" ca="1" si="346"/>
        <v>85714200</v>
      </c>
      <c r="AL177" s="2">
        <f t="shared" ca="1" si="346"/>
        <v>85714200</v>
      </c>
      <c r="AM177" s="2">
        <f t="shared" ca="1" si="346"/>
        <v>85714200</v>
      </c>
      <c r="AN177" s="2">
        <f t="shared" ca="1" si="346"/>
        <v>85714200</v>
      </c>
      <c r="AO177" s="2">
        <f t="shared" ca="1" si="346"/>
        <v>85714200</v>
      </c>
      <c r="AP177" s="2">
        <f t="shared" ca="1" si="346"/>
        <v>0</v>
      </c>
      <c r="AQ177" s="2">
        <f t="shared" ca="1" si="346"/>
        <v>0</v>
      </c>
      <c r="AR177" s="2">
        <f t="shared" ca="1" si="346"/>
        <v>0</v>
      </c>
      <c r="AS177" s="2">
        <f t="shared" ca="1" si="346"/>
        <v>0</v>
      </c>
      <c r="AT177" s="2">
        <f t="shared" ca="1" si="346"/>
        <v>0</v>
      </c>
      <c r="AU177" s="2">
        <f t="shared" ca="1" si="346"/>
        <v>0</v>
      </c>
      <c r="AV177" s="2">
        <f t="shared" ca="1" si="346"/>
        <v>0</v>
      </c>
      <c r="AW177" s="2">
        <f t="shared" ca="1" si="346"/>
        <v>0</v>
      </c>
      <c r="AX177" s="2">
        <f t="shared" ca="1" si="346"/>
        <v>0</v>
      </c>
      <c r="AY177" s="2">
        <f t="shared" ca="1" si="346"/>
        <v>0</v>
      </c>
      <c r="AZ177" s="2">
        <f t="shared" ca="1" si="346"/>
        <v>0</v>
      </c>
      <c r="BA177" s="2">
        <f t="shared" ca="1" si="346"/>
        <v>0</v>
      </c>
      <c r="BB177" s="2">
        <f t="shared" ca="1" si="346"/>
        <v>0</v>
      </c>
      <c r="BC177" s="2">
        <f t="shared" ca="1" si="346"/>
        <v>0</v>
      </c>
      <c r="BD177" s="2">
        <f t="shared" ca="1" si="346"/>
        <v>0</v>
      </c>
      <c r="BE177" s="2">
        <f t="shared" ca="1" si="346"/>
        <v>0</v>
      </c>
      <c r="BF177" s="2">
        <f t="shared" ca="1" si="346"/>
        <v>0</v>
      </c>
      <c r="BG177" s="2">
        <f t="shared" ca="1" si="346"/>
        <v>0</v>
      </c>
      <c r="BH177" s="2">
        <f t="shared" ca="1" si="346"/>
        <v>0</v>
      </c>
      <c r="BI177" s="2">
        <f t="shared" ca="1" si="346"/>
        <v>0</v>
      </c>
      <c r="BJ177" s="2">
        <f t="shared" ca="1" si="346"/>
        <v>0</v>
      </c>
      <c r="BK177" s="2">
        <f t="shared" ca="1" si="346"/>
        <v>0</v>
      </c>
      <c r="BL177" s="2">
        <f t="shared" ca="1" si="346"/>
        <v>0</v>
      </c>
      <c r="BM177" s="2">
        <f t="shared" ca="1" si="346"/>
        <v>0</v>
      </c>
      <c r="BN177" s="2">
        <f t="shared" ca="1" si="346"/>
        <v>0</v>
      </c>
      <c r="BO177" s="2">
        <f t="shared" ca="1" si="346"/>
        <v>0</v>
      </c>
      <c r="BP177" s="2">
        <f t="shared" ca="1" si="346"/>
        <v>0</v>
      </c>
      <c r="BQ177" s="2">
        <f t="shared" ref="BQ177:CF177" ca="1" si="347">BQ144</f>
        <v>0</v>
      </c>
      <c r="BR177" s="2">
        <f t="shared" ca="1" si="347"/>
        <v>0</v>
      </c>
      <c r="BS177" s="2">
        <f t="shared" si="347"/>
        <v>0</v>
      </c>
      <c r="BT177" s="2">
        <f t="shared" si="347"/>
        <v>0</v>
      </c>
      <c r="BU177" s="2">
        <f t="shared" si="347"/>
        <v>0</v>
      </c>
      <c r="BV177" s="2">
        <f t="shared" si="347"/>
        <v>0</v>
      </c>
      <c r="BW177" s="2">
        <f t="shared" si="347"/>
        <v>0</v>
      </c>
      <c r="BX177" s="2">
        <f t="shared" si="347"/>
        <v>0</v>
      </c>
      <c r="BY177" s="2">
        <f t="shared" si="347"/>
        <v>0</v>
      </c>
      <c r="BZ177" s="2">
        <f t="shared" si="347"/>
        <v>0</v>
      </c>
      <c r="CA177" s="2">
        <f t="shared" si="347"/>
        <v>0</v>
      </c>
      <c r="CB177" s="2">
        <f t="shared" si="347"/>
        <v>0</v>
      </c>
      <c r="CC177" s="2">
        <f t="shared" si="347"/>
        <v>0</v>
      </c>
      <c r="CD177" s="2">
        <f t="shared" si="347"/>
        <v>0</v>
      </c>
      <c r="CE177" s="2">
        <f t="shared" si="347"/>
        <v>0</v>
      </c>
      <c r="CF177" s="2">
        <f t="shared" si="347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48">E145</f>
        <v>0</v>
      </c>
      <c r="F178" s="2">
        <f t="shared" ca="1" si="348"/>
        <v>0</v>
      </c>
      <c r="G178" s="2">
        <f t="shared" ca="1" si="348"/>
        <v>0</v>
      </c>
      <c r="H178" s="2">
        <f t="shared" ca="1" si="348"/>
        <v>0</v>
      </c>
      <c r="I178" s="2">
        <f t="shared" ca="1" si="348"/>
        <v>0</v>
      </c>
      <c r="J178" s="2">
        <f t="shared" ca="1" si="348"/>
        <v>0</v>
      </c>
      <c r="K178" s="2">
        <f t="shared" ca="1" si="348"/>
        <v>0</v>
      </c>
      <c r="L178" s="2">
        <f t="shared" ca="1" si="348"/>
        <v>0</v>
      </c>
      <c r="M178" s="2">
        <f t="shared" ca="1" si="348"/>
        <v>0</v>
      </c>
      <c r="N178" s="2">
        <f t="shared" ca="1" si="348"/>
        <v>0</v>
      </c>
      <c r="O178" s="2">
        <f t="shared" ca="1" si="348"/>
        <v>0</v>
      </c>
      <c r="P178" s="2">
        <f t="shared" ca="1" si="348"/>
        <v>0</v>
      </c>
      <c r="Q178" s="2">
        <f t="shared" ca="1" si="348"/>
        <v>0</v>
      </c>
      <c r="R178" s="2">
        <f t="shared" ca="1" si="348"/>
        <v>0</v>
      </c>
      <c r="S178" s="2">
        <f t="shared" ca="1" si="348"/>
        <v>0</v>
      </c>
      <c r="T178" s="2">
        <f t="shared" ca="1" si="348"/>
        <v>0</v>
      </c>
      <c r="U178" s="2">
        <f t="shared" ca="1" si="348"/>
        <v>0</v>
      </c>
      <c r="V178" s="2">
        <f t="shared" ca="1" si="348"/>
        <v>0</v>
      </c>
      <c r="W178" s="2">
        <f t="shared" ca="1" si="348"/>
        <v>0</v>
      </c>
      <c r="X178" s="2">
        <f t="shared" ca="1" si="348"/>
        <v>759090218.18181813</v>
      </c>
      <c r="Y178" s="2">
        <f t="shared" ca="1" si="348"/>
        <v>0</v>
      </c>
      <c r="Z178" s="2">
        <f t="shared" ca="1" si="348"/>
        <v>0</v>
      </c>
      <c r="AA178" s="2">
        <f t="shared" ca="1" si="348"/>
        <v>0</v>
      </c>
      <c r="AB178" s="2">
        <f t="shared" ca="1" si="348"/>
        <v>0</v>
      </c>
      <c r="AC178" s="2">
        <f t="shared" ca="1" si="348"/>
        <v>71969581.818181813</v>
      </c>
      <c r="AD178" s="2">
        <f t="shared" ca="1" si="348"/>
        <v>71969581.818181813</v>
      </c>
      <c r="AE178" s="2">
        <f t="shared" ca="1" si="348"/>
        <v>71969581.818181813</v>
      </c>
      <c r="AF178" s="2">
        <f t="shared" ca="1" si="348"/>
        <v>71969581.818181813</v>
      </c>
      <c r="AG178" s="2">
        <f t="shared" ca="1" si="348"/>
        <v>71969581.818181813</v>
      </c>
      <c r="AH178" s="2">
        <f t="shared" ca="1" si="348"/>
        <v>71970963.63636373</v>
      </c>
      <c r="AI178" s="2">
        <f t="shared" ca="1" si="348"/>
        <v>77922000</v>
      </c>
      <c r="AJ178" s="2">
        <f t="shared" ca="1" si="348"/>
        <v>77922000</v>
      </c>
      <c r="AK178" s="2">
        <f t="shared" ca="1" si="348"/>
        <v>77922000</v>
      </c>
      <c r="AL178" s="2">
        <f t="shared" ca="1" si="348"/>
        <v>77922000</v>
      </c>
      <c r="AM178" s="2">
        <f t="shared" ca="1" si="348"/>
        <v>77922000</v>
      </c>
      <c r="AN178" s="2">
        <f t="shared" ca="1" si="348"/>
        <v>77922000</v>
      </c>
      <c r="AO178" s="2">
        <f t="shared" ca="1" si="348"/>
        <v>77922000</v>
      </c>
      <c r="AP178" s="2">
        <f t="shared" ca="1" si="348"/>
        <v>0</v>
      </c>
      <c r="AQ178" s="2">
        <f t="shared" ca="1" si="348"/>
        <v>0</v>
      </c>
      <c r="AR178" s="2">
        <f t="shared" ca="1" si="348"/>
        <v>0</v>
      </c>
      <c r="AS178" s="2">
        <f t="shared" ca="1" si="348"/>
        <v>0</v>
      </c>
      <c r="AT178" s="2">
        <f t="shared" ca="1" si="348"/>
        <v>0</v>
      </c>
      <c r="AU178" s="2">
        <f t="shared" ca="1" si="348"/>
        <v>0</v>
      </c>
      <c r="AV178" s="2">
        <f t="shared" ca="1" si="348"/>
        <v>0</v>
      </c>
      <c r="AW178" s="2">
        <f t="shared" ca="1" si="348"/>
        <v>0</v>
      </c>
      <c r="AX178" s="2">
        <f t="shared" ca="1" si="348"/>
        <v>0</v>
      </c>
      <c r="AY178" s="2">
        <f t="shared" ca="1" si="348"/>
        <v>0</v>
      </c>
      <c r="AZ178" s="2">
        <f t="shared" ca="1" si="348"/>
        <v>0</v>
      </c>
      <c r="BA178" s="2">
        <f t="shared" ca="1" si="348"/>
        <v>0</v>
      </c>
      <c r="BB178" s="2">
        <f t="shared" ca="1" si="348"/>
        <v>0</v>
      </c>
      <c r="BC178" s="2">
        <f t="shared" ca="1" si="348"/>
        <v>0</v>
      </c>
      <c r="BD178" s="2">
        <f t="shared" ca="1" si="348"/>
        <v>0</v>
      </c>
      <c r="BE178" s="2">
        <f t="shared" ca="1" si="348"/>
        <v>0</v>
      </c>
      <c r="BF178" s="2">
        <f t="shared" ca="1" si="348"/>
        <v>0</v>
      </c>
      <c r="BG178" s="2">
        <f t="shared" ca="1" si="348"/>
        <v>0</v>
      </c>
      <c r="BH178" s="2">
        <f t="shared" ca="1" si="348"/>
        <v>0</v>
      </c>
      <c r="BI178" s="2">
        <f t="shared" ca="1" si="348"/>
        <v>0</v>
      </c>
      <c r="BJ178" s="2">
        <f t="shared" ca="1" si="348"/>
        <v>0</v>
      </c>
      <c r="BK178" s="2">
        <f t="shared" ca="1" si="348"/>
        <v>0</v>
      </c>
      <c r="BL178" s="2">
        <f t="shared" ca="1" si="348"/>
        <v>0</v>
      </c>
      <c r="BM178" s="2">
        <f t="shared" ca="1" si="348"/>
        <v>0</v>
      </c>
      <c r="BN178" s="2">
        <f t="shared" ca="1" si="348"/>
        <v>0</v>
      </c>
      <c r="BO178" s="2">
        <f t="shared" ca="1" si="348"/>
        <v>0</v>
      </c>
      <c r="BP178" s="2">
        <f t="shared" ca="1" si="348"/>
        <v>0</v>
      </c>
      <c r="BQ178" s="2">
        <f t="shared" ref="BQ178:CF178" ca="1" si="349">BQ145</f>
        <v>0</v>
      </c>
      <c r="BR178" s="2">
        <f t="shared" ca="1" si="349"/>
        <v>0</v>
      </c>
      <c r="BS178" s="2">
        <f t="shared" si="349"/>
        <v>0</v>
      </c>
      <c r="BT178" s="2">
        <f t="shared" si="349"/>
        <v>0</v>
      </c>
      <c r="BU178" s="2">
        <f t="shared" si="349"/>
        <v>0</v>
      </c>
      <c r="BV178" s="2">
        <f t="shared" si="349"/>
        <v>0</v>
      </c>
      <c r="BW178" s="2">
        <f t="shared" si="349"/>
        <v>0</v>
      </c>
      <c r="BX178" s="2">
        <f t="shared" si="349"/>
        <v>0</v>
      </c>
      <c r="BY178" s="2">
        <f t="shared" si="349"/>
        <v>0</v>
      </c>
      <c r="BZ178" s="2">
        <f t="shared" si="349"/>
        <v>0</v>
      </c>
      <c r="CA178" s="2">
        <f t="shared" si="349"/>
        <v>0</v>
      </c>
      <c r="CB178" s="2">
        <f t="shared" si="349"/>
        <v>0</v>
      </c>
      <c r="CC178" s="2">
        <f t="shared" si="349"/>
        <v>0</v>
      </c>
      <c r="CD178" s="2">
        <f t="shared" si="349"/>
        <v>0</v>
      </c>
      <c r="CE178" s="2">
        <f t="shared" si="349"/>
        <v>0</v>
      </c>
      <c r="CF178" s="2">
        <f t="shared" si="349"/>
        <v>0</v>
      </c>
    </row>
    <row r="179" spans="2:88" s="48" customFormat="1">
      <c r="B179" s="48" t="s">
        <v>211</v>
      </c>
      <c r="D179" s="198">
        <f ca="1">D178*$C$170</f>
        <v>0</v>
      </c>
      <c r="E179" s="198">
        <f t="shared" ref="E179:BP179" ca="1" si="350">E178*$C$170</f>
        <v>0</v>
      </c>
      <c r="F179" s="198">
        <f t="shared" ca="1" si="350"/>
        <v>0</v>
      </c>
      <c r="G179" s="198">
        <f t="shared" ca="1" si="350"/>
        <v>0</v>
      </c>
      <c r="H179" s="198">
        <f t="shared" ca="1" si="350"/>
        <v>0</v>
      </c>
      <c r="I179" s="198">
        <f t="shared" ca="1" si="350"/>
        <v>0</v>
      </c>
      <c r="J179" s="198">
        <f t="shared" ca="1" si="350"/>
        <v>0</v>
      </c>
      <c r="K179" s="198">
        <f t="shared" ca="1" si="350"/>
        <v>0</v>
      </c>
      <c r="L179" s="198">
        <f t="shared" ca="1" si="350"/>
        <v>0</v>
      </c>
      <c r="M179" s="198">
        <f t="shared" ca="1" si="350"/>
        <v>0</v>
      </c>
      <c r="N179" s="198">
        <f t="shared" ca="1" si="350"/>
        <v>0</v>
      </c>
      <c r="O179" s="198">
        <f t="shared" ca="1" si="350"/>
        <v>0</v>
      </c>
      <c r="P179" s="198">
        <f t="shared" ca="1" si="350"/>
        <v>0</v>
      </c>
      <c r="Q179" s="198">
        <f t="shared" ca="1" si="350"/>
        <v>0</v>
      </c>
      <c r="R179" s="198">
        <f t="shared" ca="1" si="350"/>
        <v>0</v>
      </c>
      <c r="S179" s="198">
        <f t="shared" ca="1" si="350"/>
        <v>0</v>
      </c>
      <c r="T179" s="198">
        <f t="shared" ca="1" si="350"/>
        <v>0</v>
      </c>
      <c r="U179" s="198">
        <f t="shared" ca="1" si="350"/>
        <v>0</v>
      </c>
      <c r="V179" s="198">
        <f t="shared" ca="1" si="350"/>
        <v>0</v>
      </c>
      <c r="W179" s="198">
        <f t="shared" ca="1" si="350"/>
        <v>0</v>
      </c>
      <c r="X179" s="198">
        <f t="shared" ca="1" si="350"/>
        <v>74275052.916917205</v>
      </c>
      <c r="Y179" s="198">
        <f t="shared" ca="1" si="350"/>
        <v>0</v>
      </c>
      <c r="Z179" s="198">
        <f t="shared" ca="1" si="350"/>
        <v>0</v>
      </c>
      <c r="AA179" s="198">
        <f t="shared" ca="1" si="350"/>
        <v>0</v>
      </c>
      <c r="AB179" s="198">
        <f t="shared" ca="1" si="350"/>
        <v>0</v>
      </c>
      <c r="AC179" s="198">
        <f t="shared" ca="1" si="350"/>
        <v>7042041.0774855819</v>
      </c>
      <c r="AD179" s="198">
        <f t="shared" ca="1" si="350"/>
        <v>7042041.0774855819</v>
      </c>
      <c r="AE179" s="198">
        <f t="shared" ca="1" si="350"/>
        <v>7042041.0774855819</v>
      </c>
      <c r="AF179" s="198">
        <f t="shared" ca="1" si="350"/>
        <v>7042041.0774855819</v>
      </c>
      <c r="AG179" s="198">
        <f t="shared" ca="1" si="350"/>
        <v>7042041.0774855819</v>
      </c>
      <c r="AH179" s="198">
        <f t="shared" ca="1" si="350"/>
        <v>7042176.2848906117</v>
      </c>
      <c r="AI179" s="198">
        <f t="shared" ca="1" si="350"/>
        <v>7624470.1021898231</v>
      </c>
      <c r="AJ179" s="198">
        <f t="shared" ca="1" si="350"/>
        <v>7624470.1021898231</v>
      </c>
      <c r="AK179" s="198">
        <f t="shared" ca="1" si="350"/>
        <v>7624470.1021898231</v>
      </c>
      <c r="AL179" s="198">
        <f t="shared" ca="1" si="350"/>
        <v>7624470.1021898231</v>
      </c>
      <c r="AM179" s="198">
        <f t="shared" ca="1" si="350"/>
        <v>7624470.1021898231</v>
      </c>
      <c r="AN179" s="198">
        <f t="shared" ca="1" si="350"/>
        <v>7624470.1021898231</v>
      </c>
      <c r="AO179" s="198">
        <f t="shared" ca="1" si="350"/>
        <v>7624470.1021898231</v>
      </c>
      <c r="AP179" s="198">
        <f t="shared" ca="1" si="350"/>
        <v>0</v>
      </c>
      <c r="AQ179" s="198">
        <f t="shared" ca="1" si="350"/>
        <v>0</v>
      </c>
      <c r="AR179" s="198">
        <f t="shared" ca="1" si="350"/>
        <v>0</v>
      </c>
      <c r="AS179" s="198">
        <f t="shared" ca="1" si="350"/>
        <v>0</v>
      </c>
      <c r="AT179" s="198">
        <f t="shared" ca="1" si="350"/>
        <v>0</v>
      </c>
      <c r="AU179" s="198">
        <f t="shared" ca="1" si="350"/>
        <v>0</v>
      </c>
      <c r="AV179" s="198">
        <f t="shared" ca="1" si="350"/>
        <v>0</v>
      </c>
      <c r="AW179" s="198">
        <f t="shared" ca="1" si="350"/>
        <v>0</v>
      </c>
      <c r="AX179" s="198">
        <f t="shared" ca="1" si="350"/>
        <v>0</v>
      </c>
      <c r="AY179" s="198">
        <f t="shared" ca="1" si="350"/>
        <v>0</v>
      </c>
      <c r="AZ179" s="198">
        <f t="shared" ca="1" si="350"/>
        <v>0</v>
      </c>
      <c r="BA179" s="198">
        <f t="shared" ca="1" si="350"/>
        <v>0</v>
      </c>
      <c r="BB179" s="198">
        <f t="shared" ca="1" si="350"/>
        <v>0</v>
      </c>
      <c r="BC179" s="198">
        <f t="shared" ca="1" si="350"/>
        <v>0</v>
      </c>
      <c r="BD179" s="198">
        <f t="shared" ca="1" si="350"/>
        <v>0</v>
      </c>
      <c r="BE179" s="198">
        <f t="shared" ca="1" si="350"/>
        <v>0</v>
      </c>
      <c r="BF179" s="198">
        <f t="shared" ca="1" si="350"/>
        <v>0</v>
      </c>
      <c r="BG179" s="198">
        <f t="shared" ca="1" si="350"/>
        <v>0</v>
      </c>
      <c r="BH179" s="198">
        <f t="shared" ca="1" si="350"/>
        <v>0</v>
      </c>
      <c r="BI179" s="198">
        <f t="shared" ca="1" si="350"/>
        <v>0</v>
      </c>
      <c r="BJ179" s="198">
        <f t="shared" ca="1" si="350"/>
        <v>0</v>
      </c>
      <c r="BK179" s="198">
        <f t="shared" ca="1" si="350"/>
        <v>0</v>
      </c>
      <c r="BL179" s="198">
        <f t="shared" ca="1" si="350"/>
        <v>0</v>
      </c>
      <c r="BM179" s="198">
        <f t="shared" ca="1" si="350"/>
        <v>0</v>
      </c>
      <c r="BN179" s="198">
        <f t="shared" ca="1" si="350"/>
        <v>0</v>
      </c>
      <c r="BO179" s="198">
        <f t="shared" ca="1" si="350"/>
        <v>0</v>
      </c>
      <c r="BP179" s="198">
        <f t="shared" ca="1" si="350"/>
        <v>0</v>
      </c>
      <c r="BQ179" s="198">
        <f t="shared" ref="BQ179:CF179" ca="1" si="351">BQ178*$C$170</f>
        <v>0</v>
      </c>
      <c r="BR179" s="198">
        <f t="shared" ca="1" si="351"/>
        <v>0</v>
      </c>
      <c r="BS179" s="198">
        <f t="shared" ca="1" si="351"/>
        <v>0</v>
      </c>
      <c r="BT179" s="198">
        <f t="shared" ca="1" si="351"/>
        <v>0</v>
      </c>
      <c r="BU179" s="198">
        <f t="shared" ca="1" si="351"/>
        <v>0</v>
      </c>
      <c r="BV179" s="198">
        <f t="shared" ca="1" si="351"/>
        <v>0</v>
      </c>
      <c r="BW179" s="198">
        <f t="shared" ca="1" si="351"/>
        <v>0</v>
      </c>
      <c r="BX179" s="198">
        <f t="shared" ca="1" si="351"/>
        <v>0</v>
      </c>
      <c r="BY179" s="198">
        <f t="shared" ca="1" si="351"/>
        <v>0</v>
      </c>
      <c r="BZ179" s="198">
        <f t="shared" ca="1" si="351"/>
        <v>0</v>
      </c>
      <c r="CA179" s="198">
        <f t="shared" ca="1" si="351"/>
        <v>0</v>
      </c>
      <c r="CB179" s="198">
        <f t="shared" ca="1" si="351"/>
        <v>0</v>
      </c>
      <c r="CC179" s="198">
        <f t="shared" ca="1" si="351"/>
        <v>0</v>
      </c>
      <c r="CD179" s="198">
        <f t="shared" ca="1" si="351"/>
        <v>0</v>
      </c>
      <c r="CE179" s="198">
        <f t="shared" ca="1" si="351"/>
        <v>0</v>
      </c>
      <c r="CF179" s="198">
        <f t="shared" ca="1" si="351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352">E179*$C$116</f>
        <v>0</v>
      </c>
      <c r="F180" s="2">
        <f t="shared" ca="1" si="352"/>
        <v>0</v>
      </c>
      <c r="G180" s="2">
        <f t="shared" ca="1" si="352"/>
        <v>0</v>
      </c>
      <c r="H180" s="2">
        <f t="shared" ca="1" si="352"/>
        <v>0</v>
      </c>
      <c r="I180" s="2">
        <f t="shared" ca="1" si="352"/>
        <v>0</v>
      </c>
      <c r="J180" s="2">
        <f t="shared" ca="1" si="352"/>
        <v>0</v>
      </c>
      <c r="K180" s="2">
        <f t="shared" ca="1" si="352"/>
        <v>0</v>
      </c>
      <c r="L180" s="2">
        <f t="shared" ca="1" si="352"/>
        <v>0</v>
      </c>
      <c r="M180" s="2">
        <f t="shared" ca="1" si="352"/>
        <v>0</v>
      </c>
      <c r="N180" s="2">
        <f t="shared" ca="1" si="352"/>
        <v>0</v>
      </c>
      <c r="O180" s="2">
        <f t="shared" ca="1" si="352"/>
        <v>0</v>
      </c>
      <c r="P180" s="2">
        <f t="shared" ca="1" si="352"/>
        <v>0</v>
      </c>
      <c r="Q180" s="2">
        <f t="shared" ca="1" si="352"/>
        <v>0</v>
      </c>
      <c r="R180" s="2">
        <f t="shared" ca="1" si="352"/>
        <v>0</v>
      </c>
      <c r="S180" s="2">
        <f t="shared" ca="1" si="352"/>
        <v>0</v>
      </c>
      <c r="T180" s="2">
        <f t="shared" ca="1" si="352"/>
        <v>0</v>
      </c>
      <c r="U180" s="2">
        <f t="shared" ca="1" si="352"/>
        <v>0</v>
      </c>
      <c r="V180" s="2">
        <f t="shared" ca="1" si="352"/>
        <v>0</v>
      </c>
      <c r="W180" s="2">
        <f t="shared" ca="1" si="352"/>
        <v>0</v>
      </c>
      <c r="X180" s="2">
        <f t="shared" ca="1" si="352"/>
        <v>8913006.3500300646</v>
      </c>
      <c r="Y180" s="2">
        <f t="shared" ca="1" si="352"/>
        <v>0</v>
      </c>
      <c r="Z180" s="2">
        <f t="shared" ca="1" si="352"/>
        <v>0</v>
      </c>
      <c r="AA180" s="2">
        <f t="shared" ca="1" si="352"/>
        <v>0</v>
      </c>
      <c r="AB180" s="2">
        <f t="shared" ca="1" si="352"/>
        <v>0</v>
      </c>
      <c r="AC180" s="2">
        <f t="shared" ca="1" si="352"/>
        <v>845044.9292982698</v>
      </c>
      <c r="AD180" s="2">
        <f t="shared" ca="1" si="352"/>
        <v>845044.9292982698</v>
      </c>
      <c r="AE180" s="2">
        <f t="shared" ca="1" si="352"/>
        <v>845044.9292982698</v>
      </c>
      <c r="AF180" s="2">
        <f t="shared" ca="1" si="352"/>
        <v>845044.9292982698</v>
      </c>
      <c r="AG180" s="2">
        <f t="shared" ca="1" si="352"/>
        <v>845044.9292982698</v>
      </c>
      <c r="AH180" s="2">
        <f t="shared" ca="1" si="352"/>
        <v>845061.15418687335</v>
      </c>
      <c r="AI180" s="2">
        <f t="shared" ca="1" si="352"/>
        <v>914936.41226277873</v>
      </c>
      <c r="AJ180" s="2">
        <f t="shared" ca="1" si="352"/>
        <v>914936.41226277873</v>
      </c>
      <c r="AK180" s="2">
        <f t="shared" ca="1" si="352"/>
        <v>914936.41226277873</v>
      </c>
      <c r="AL180" s="2">
        <f t="shared" ca="1" si="352"/>
        <v>914936.41226277873</v>
      </c>
      <c r="AM180" s="2">
        <f t="shared" ca="1" si="352"/>
        <v>914936.41226277873</v>
      </c>
      <c r="AN180" s="2">
        <f t="shared" ca="1" si="352"/>
        <v>914936.41226277873</v>
      </c>
      <c r="AO180" s="2">
        <f t="shared" ca="1" si="352"/>
        <v>914936.41226277873</v>
      </c>
      <c r="AP180" s="2">
        <f t="shared" ca="1" si="352"/>
        <v>0</v>
      </c>
      <c r="AQ180" s="2">
        <f t="shared" ca="1" si="352"/>
        <v>0</v>
      </c>
      <c r="AR180" s="2">
        <f t="shared" ca="1" si="352"/>
        <v>0</v>
      </c>
      <c r="AS180" s="2">
        <f t="shared" ca="1" si="352"/>
        <v>0</v>
      </c>
      <c r="AT180" s="2">
        <f t="shared" ca="1" si="352"/>
        <v>0</v>
      </c>
      <c r="AU180" s="2">
        <f t="shared" ca="1" si="352"/>
        <v>0</v>
      </c>
      <c r="AV180" s="2">
        <f t="shared" ca="1" si="352"/>
        <v>0</v>
      </c>
      <c r="AW180" s="2">
        <f t="shared" ca="1" si="352"/>
        <v>0</v>
      </c>
      <c r="AX180" s="2">
        <f t="shared" ca="1" si="352"/>
        <v>0</v>
      </c>
      <c r="AY180" s="2">
        <f t="shared" ca="1" si="352"/>
        <v>0</v>
      </c>
      <c r="AZ180" s="2">
        <f t="shared" ca="1" si="352"/>
        <v>0</v>
      </c>
      <c r="BA180" s="2">
        <f t="shared" ca="1" si="352"/>
        <v>0</v>
      </c>
      <c r="BB180" s="2">
        <f t="shared" ca="1" si="352"/>
        <v>0</v>
      </c>
      <c r="BC180" s="2">
        <f t="shared" ca="1" si="352"/>
        <v>0</v>
      </c>
      <c r="BD180" s="2">
        <f t="shared" ca="1" si="352"/>
        <v>0</v>
      </c>
      <c r="BE180" s="2">
        <f t="shared" ca="1" si="352"/>
        <v>0</v>
      </c>
      <c r="BF180" s="2">
        <f t="shared" ca="1" si="352"/>
        <v>0</v>
      </c>
      <c r="BG180" s="2">
        <f t="shared" ca="1" si="352"/>
        <v>0</v>
      </c>
      <c r="BH180" s="2">
        <f t="shared" ca="1" si="352"/>
        <v>0</v>
      </c>
      <c r="BI180" s="2">
        <f t="shared" ca="1" si="352"/>
        <v>0</v>
      </c>
      <c r="BJ180" s="2">
        <f t="shared" ca="1" si="352"/>
        <v>0</v>
      </c>
      <c r="BK180" s="2">
        <f t="shared" ca="1" si="352"/>
        <v>0</v>
      </c>
      <c r="BL180" s="2">
        <f t="shared" ca="1" si="352"/>
        <v>0</v>
      </c>
      <c r="BM180" s="2">
        <f t="shared" ca="1" si="352"/>
        <v>0</v>
      </c>
      <c r="BN180" s="2">
        <f t="shared" ca="1" si="352"/>
        <v>0</v>
      </c>
      <c r="BO180" s="2">
        <f t="shared" ca="1" si="352"/>
        <v>0</v>
      </c>
      <c r="BP180" s="2">
        <f t="shared" ca="1" si="352"/>
        <v>0</v>
      </c>
      <c r="BQ180" s="2">
        <f t="shared" ref="BQ180:CF180" ca="1" si="353">BQ179*$C$116</f>
        <v>0</v>
      </c>
      <c r="BR180" s="2">
        <f t="shared" ca="1" si="353"/>
        <v>0</v>
      </c>
      <c r="BS180" s="2">
        <f t="shared" ca="1" si="353"/>
        <v>0</v>
      </c>
      <c r="BT180" s="2">
        <f t="shared" ca="1" si="353"/>
        <v>0</v>
      </c>
      <c r="BU180" s="2">
        <f t="shared" ca="1" si="353"/>
        <v>0</v>
      </c>
      <c r="BV180" s="2">
        <f t="shared" ca="1" si="353"/>
        <v>0</v>
      </c>
      <c r="BW180" s="2">
        <f t="shared" ca="1" si="353"/>
        <v>0</v>
      </c>
      <c r="BX180" s="2">
        <f t="shared" ca="1" si="353"/>
        <v>0</v>
      </c>
      <c r="BY180" s="2">
        <f t="shared" ca="1" si="353"/>
        <v>0</v>
      </c>
      <c r="BZ180" s="2">
        <f t="shared" ca="1" si="353"/>
        <v>0</v>
      </c>
      <c r="CA180" s="2">
        <f t="shared" ca="1" si="353"/>
        <v>0</v>
      </c>
      <c r="CB180" s="2">
        <f t="shared" ca="1" si="353"/>
        <v>0</v>
      </c>
      <c r="CC180" s="2">
        <f t="shared" ca="1" si="353"/>
        <v>0</v>
      </c>
      <c r="CD180" s="2">
        <f t="shared" ca="1" si="353"/>
        <v>0</v>
      </c>
      <c r="CE180" s="2">
        <f t="shared" ca="1" si="353"/>
        <v>0</v>
      </c>
      <c r="CF180" s="2">
        <f t="shared" ca="1" si="353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354">E177*$C$118</f>
        <v>0</v>
      </c>
      <c r="F182" s="2">
        <f t="shared" ca="1" si="354"/>
        <v>0</v>
      </c>
      <c r="G182" s="2">
        <f t="shared" ca="1" si="354"/>
        <v>0</v>
      </c>
      <c r="H182" s="2">
        <f t="shared" ca="1" si="354"/>
        <v>0</v>
      </c>
      <c r="I182" s="2">
        <f t="shared" ca="1" si="354"/>
        <v>0</v>
      </c>
      <c r="J182" s="2">
        <f t="shared" ca="1" si="354"/>
        <v>0</v>
      </c>
      <c r="K182" s="2">
        <f t="shared" ca="1" si="354"/>
        <v>0</v>
      </c>
      <c r="L182" s="2">
        <f t="shared" ca="1" si="354"/>
        <v>0</v>
      </c>
      <c r="M182" s="2">
        <f t="shared" ca="1" si="354"/>
        <v>0</v>
      </c>
      <c r="N182" s="2">
        <f t="shared" ca="1" si="354"/>
        <v>0</v>
      </c>
      <c r="O182" s="2">
        <f t="shared" ca="1" si="354"/>
        <v>0</v>
      </c>
      <c r="P182" s="2">
        <f t="shared" ca="1" si="354"/>
        <v>0</v>
      </c>
      <c r="Q182" s="2">
        <f t="shared" ca="1" si="354"/>
        <v>0</v>
      </c>
      <c r="R182" s="2">
        <f t="shared" ca="1" si="354"/>
        <v>0</v>
      </c>
      <c r="S182" s="2">
        <f t="shared" ca="1" si="354"/>
        <v>0</v>
      </c>
      <c r="T182" s="2">
        <f t="shared" ca="1" si="354"/>
        <v>0</v>
      </c>
      <c r="U182" s="2">
        <f t="shared" ca="1" si="354"/>
        <v>0</v>
      </c>
      <c r="V182" s="2">
        <f t="shared" ca="1" si="354"/>
        <v>0</v>
      </c>
      <c r="W182" s="2">
        <f t="shared" ca="1" si="354"/>
        <v>0</v>
      </c>
      <c r="X182" s="2">
        <f t="shared" ca="1" si="354"/>
        <v>41749962</v>
      </c>
      <c r="Y182" s="2">
        <f t="shared" ca="1" si="354"/>
        <v>0</v>
      </c>
      <c r="Z182" s="2">
        <f t="shared" ca="1" si="354"/>
        <v>0</v>
      </c>
      <c r="AA182" s="2">
        <f t="shared" ca="1" si="354"/>
        <v>0</v>
      </c>
      <c r="AB182" s="2">
        <f t="shared" ca="1" si="354"/>
        <v>0</v>
      </c>
      <c r="AC182" s="2">
        <f t="shared" ca="1" si="354"/>
        <v>3958327</v>
      </c>
      <c r="AD182" s="2">
        <f t="shared" ca="1" si="354"/>
        <v>3958327</v>
      </c>
      <c r="AE182" s="2">
        <f t="shared" ca="1" si="354"/>
        <v>3958327</v>
      </c>
      <c r="AF182" s="2">
        <f t="shared" ca="1" si="354"/>
        <v>3958327</v>
      </c>
      <c r="AG182" s="2">
        <f t="shared" ca="1" si="354"/>
        <v>3958327</v>
      </c>
      <c r="AH182" s="2">
        <f t="shared" ca="1" si="354"/>
        <v>3958403.0000000056</v>
      </c>
      <c r="AI182" s="2">
        <f t="shared" ca="1" si="354"/>
        <v>4285710</v>
      </c>
      <c r="AJ182" s="2">
        <f t="shared" ca="1" si="354"/>
        <v>4285710</v>
      </c>
      <c r="AK182" s="2">
        <f t="shared" ca="1" si="354"/>
        <v>4285710</v>
      </c>
      <c r="AL182" s="2">
        <f t="shared" ca="1" si="354"/>
        <v>4285710</v>
      </c>
      <c r="AM182" s="2">
        <f t="shared" ca="1" si="354"/>
        <v>4285710</v>
      </c>
      <c r="AN182" s="2">
        <f t="shared" ca="1" si="354"/>
        <v>4285710</v>
      </c>
      <c r="AO182" s="2">
        <f t="shared" ca="1" si="354"/>
        <v>4285710</v>
      </c>
      <c r="AP182" s="2">
        <f t="shared" ca="1" si="354"/>
        <v>0</v>
      </c>
      <c r="AQ182" s="2">
        <f t="shared" ca="1" si="354"/>
        <v>0</v>
      </c>
      <c r="AR182" s="2">
        <f t="shared" ca="1" si="354"/>
        <v>0</v>
      </c>
      <c r="AS182" s="2">
        <f t="shared" ca="1" si="354"/>
        <v>0</v>
      </c>
      <c r="AT182" s="2">
        <f t="shared" ca="1" si="354"/>
        <v>0</v>
      </c>
      <c r="AU182" s="2">
        <f t="shared" ca="1" si="354"/>
        <v>0</v>
      </c>
      <c r="AV182" s="2">
        <f t="shared" ca="1" si="354"/>
        <v>0</v>
      </c>
      <c r="AW182" s="2">
        <f t="shared" ca="1" si="354"/>
        <v>0</v>
      </c>
      <c r="AX182" s="2">
        <f t="shared" ca="1" si="354"/>
        <v>0</v>
      </c>
      <c r="AY182" s="2">
        <f t="shared" ca="1" si="354"/>
        <v>0</v>
      </c>
      <c r="AZ182" s="2">
        <f t="shared" ca="1" si="354"/>
        <v>0</v>
      </c>
      <c r="BA182" s="2">
        <f t="shared" ca="1" si="354"/>
        <v>0</v>
      </c>
      <c r="BB182" s="2">
        <f t="shared" ca="1" si="354"/>
        <v>0</v>
      </c>
      <c r="BC182" s="2">
        <f t="shared" ca="1" si="354"/>
        <v>0</v>
      </c>
      <c r="BD182" s="2">
        <f t="shared" ca="1" si="354"/>
        <v>0</v>
      </c>
      <c r="BE182" s="2">
        <f t="shared" ca="1" si="354"/>
        <v>0</v>
      </c>
      <c r="BF182" s="2">
        <f t="shared" ca="1" si="354"/>
        <v>0</v>
      </c>
      <c r="BG182" s="2">
        <f t="shared" ca="1" si="354"/>
        <v>0</v>
      </c>
      <c r="BH182" s="2">
        <f t="shared" ca="1" si="354"/>
        <v>0</v>
      </c>
      <c r="BI182" s="2">
        <f t="shared" ca="1" si="354"/>
        <v>0</v>
      </c>
      <c r="BJ182" s="2">
        <f t="shared" ca="1" si="354"/>
        <v>0</v>
      </c>
      <c r="BK182" s="2">
        <f t="shared" ca="1" si="354"/>
        <v>0</v>
      </c>
      <c r="BL182" s="2">
        <f t="shared" ca="1" si="354"/>
        <v>0</v>
      </c>
      <c r="BM182" s="2">
        <f t="shared" ca="1" si="354"/>
        <v>0</v>
      </c>
      <c r="BN182" s="2">
        <f t="shared" ca="1" si="354"/>
        <v>0</v>
      </c>
      <c r="BO182" s="2">
        <f t="shared" ca="1" si="354"/>
        <v>0</v>
      </c>
      <c r="BP182" s="2">
        <f t="shared" ca="1" si="354"/>
        <v>0</v>
      </c>
      <c r="BQ182" s="2">
        <f t="shared" ref="BQ182:CF182" ca="1" si="355">BQ177*$C$118</f>
        <v>0</v>
      </c>
      <c r="BR182" s="2">
        <f t="shared" ca="1" si="355"/>
        <v>0</v>
      </c>
      <c r="BS182" s="2">
        <f t="shared" si="355"/>
        <v>0</v>
      </c>
      <c r="BT182" s="2">
        <f t="shared" si="355"/>
        <v>0</v>
      </c>
      <c r="BU182" s="2">
        <f t="shared" si="355"/>
        <v>0</v>
      </c>
      <c r="BV182" s="2">
        <f t="shared" si="355"/>
        <v>0</v>
      </c>
      <c r="BW182" s="2">
        <f t="shared" si="355"/>
        <v>0</v>
      </c>
      <c r="BX182" s="2">
        <f t="shared" si="355"/>
        <v>0</v>
      </c>
      <c r="BY182" s="2">
        <f t="shared" si="355"/>
        <v>0</v>
      </c>
      <c r="BZ182" s="2">
        <f t="shared" si="355"/>
        <v>0</v>
      </c>
      <c r="CA182" s="2">
        <f t="shared" si="355"/>
        <v>0</v>
      </c>
      <c r="CB182" s="2">
        <f t="shared" si="355"/>
        <v>0</v>
      </c>
      <c r="CC182" s="2">
        <f t="shared" si="355"/>
        <v>0</v>
      </c>
      <c r="CD182" s="2">
        <f t="shared" si="355"/>
        <v>0</v>
      </c>
      <c r="CE182" s="2">
        <f t="shared" si="355"/>
        <v>0</v>
      </c>
      <c r="CF182" s="2">
        <f t="shared" si="355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356">E182*$C$116</f>
        <v>0</v>
      </c>
      <c r="F183" s="2">
        <f t="shared" ca="1" si="356"/>
        <v>0</v>
      </c>
      <c r="G183" s="2">
        <f t="shared" ca="1" si="356"/>
        <v>0</v>
      </c>
      <c r="H183" s="2">
        <f t="shared" ca="1" si="356"/>
        <v>0</v>
      </c>
      <c r="I183" s="2">
        <f t="shared" ca="1" si="356"/>
        <v>0</v>
      </c>
      <c r="J183" s="2">
        <f t="shared" ca="1" si="356"/>
        <v>0</v>
      </c>
      <c r="K183" s="2">
        <f t="shared" ca="1" si="356"/>
        <v>0</v>
      </c>
      <c r="L183" s="2">
        <f t="shared" ca="1" si="356"/>
        <v>0</v>
      </c>
      <c r="M183" s="2">
        <f t="shared" ca="1" si="356"/>
        <v>0</v>
      </c>
      <c r="N183" s="2">
        <f t="shared" ca="1" si="356"/>
        <v>0</v>
      </c>
      <c r="O183" s="2">
        <f t="shared" ca="1" si="356"/>
        <v>0</v>
      </c>
      <c r="P183" s="2">
        <f t="shared" ca="1" si="356"/>
        <v>0</v>
      </c>
      <c r="Q183" s="2">
        <f t="shared" ca="1" si="356"/>
        <v>0</v>
      </c>
      <c r="R183" s="2">
        <f t="shared" ca="1" si="356"/>
        <v>0</v>
      </c>
      <c r="S183" s="2">
        <f t="shared" ca="1" si="356"/>
        <v>0</v>
      </c>
      <c r="T183" s="2">
        <f t="shared" ca="1" si="356"/>
        <v>0</v>
      </c>
      <c r="U183" s="2">
        <f t="shared" ca="1" si="356"/>
        <v>0</v>
      </c>
      <c r="V183" s="2">
        <f t="shared" ca="1" si="356"/>
        <v>0</v>
      </c>
      <c r="W183" s="2">
        <f t="shared" ca="1" si="356"/>
        <v>0</v>
      </c>
      <c r="X183" s="2">
        <f t="shared" ca="1" si="356"/>
        <v>5009995.4399999995</v>
      </c>
      <c r="Y183" s="2">
        <f t="shared" ca="1" si="356"/>
        <v>0</v>
      </c>
      <c r="Z183" s="2">
        <f t="shared" ca="1" si="356"/>
        <v>0</v>
      </c>
      <c r="AA183" s="2">
        <f t="shared" ca="1" si="356"/>
        <v>0</v>
      </c>
      <c r="AB183" s="2">
        <f t="shared" ca="1" si="356"/>
        <v>0</v>
      </c>
      <c r="AC183" s="2">
        <f t="shared" ca="1" si="356"/>
        <v>474999.24</v>
      </c>
      <c r="AD183" s="2">
        <f t="shared" ca="1" si="356"/>
        <v>474999.24</v>
      </c>
      <c r="AE183" s="2">
        <f t="shared" ca="1" si="356"/>
        <v>474999.24</v>
      </c>
      <c r="AF183" s="2">
        <f t="shared" ca="1" si="356"/>
        <v>474999.24</v>
      </c>
      <c r="AG183" s="2">
        <f t="shared" ca="1" si="356"/>
        <v>474999.24</v>
      </c>
      <c r="AH183" s="2">
        <f t="shared" ca="1" si="356"/>
        <v>475008.36000000063</v>
      </c>
      <c r="AI183" s="2">
        <f t="shared" ca="1" si="356"/>
        <v>514285.19999999995</v>
      </c>
      <c r="AJ183" s="2">
        <f t="shared" ca="1" si="356"/>
        <v>514285.19999999995</v>
      </c>
      <c r="AK183" s="2">
        <f t="shared" ca="1" si="356"/>
        <v>514285.19999999995</v>
      </c>
      <c r="AL183" s="2">
        <f t="shared" ca="1" si="356"/>
        <v>514285.19999999995</v>
      </c>
      <c r="AM183" s="2">
        <f t="shared" ca="1" si="356"/>
        <v>514285.19999999995</v>
      </c>
      <c r="AN183" s="2">
        <f t="shared" ca="1" si="356"/>
        <v>514285.19999999995</v>
      </c>
      <c r="AO183" s="2">
        <f t="shared" ca="1" si="356"/>
        <v>514285.19999999995</v>
      </c>
      <c r="AP183" s="2">
        <f t="shared" ca="1" si="356"/>
        <v>0</v>
      </c>
      <c r="AQ183" s="2">
        <f t="shared" ca="1" si="356"/>
        <v>0</v>
      </c>
      <c r="AR183" s="2">
        <f t="shared" ca="1" si="356"/>
        <v>0</v>
      </c>
      <c r="AS183" s="2">
        <f t="shared" ca="1" si="356"/>
        <v>0</v>
      </c>
      <c r="AT183" s="2">
        <f t="shared" ca="1" si="356"/>
        <v>0</v>
      </c>
      <c r="AU183" s="2">
        <f t="shared" ca="1" si="356"/>
        <v>0</v>
      </c>
      <c r="AV183" s="2">
        <f t="shared" ca="1" si="356"/>
        <v>0</v>
      </c>
      <c r="AW183" s="2">
        <f t="shared" ca="1" si="356"/>
        <v>0</v>
      </c>
      <c r="AX183" s="2">
        <f t="shared" ca="1" si="356"/>
        <v>0</v>
      </c>
      <c r="AY183" s="2">
        <f t="shared" ca="1" si="356"/>
        <v>0</v>
      </c>
      <c r="AZ183" s="2">
        <f t="shared" ca="1" si="356"/>
        <v>0</v>
      </c>
      <c r="BA183" s="2">
        <f t="shared" ca="1" si="356"/>
        <v>0</v>
      </c>
      <c r="BB183" s="2">
        <f t="shared" ca="1" si="356"/>
        <v>0</v>
      </c>
      <c r="BC183" s="2">
        <f t="shared" ca="1" si="356"/>
        <v>0</v>
      </c>
      <c r="BD183" s="2">
        <f t="shared" ca="1" si="356"/>
        <v>0</v>
      </c>
      <c r="BE183" s="2">
        <f t="shared" ca="1" si="356"/>
        <v>0</v>
      </c>
      <c r="BF183" s="2">
        <f t="shared" ca="1" si="356"/>
        <v>0</v>
      </c>
      <c r="BG183" s="2">
        <f t="shared" ca="1" si="356"/>
        <v>0</v>
      </c>
      <c r="BH183" s="2">
        <f t="shared" ca="1" si="356"/>
        <v>0</v>
      </c>
      <c r="BI183" s="2">
        <f t="shared" ca="1" si="356"/>
        <v>0</v>
      </c>
      <c r="BJ183" s="2">
        <f t="shared" ca="1" si="356"/>
        <v>0</v>
      </c>
      <c r="BK183" s="2">
        <f t="shared" ca="1" si="356"/>
        <v>0</v>
      </c>
      <c r="BL183" s="2">
        <f t="shared" ca="1" si="356"/>
        <v>0</v>
      </c>
      <c r="BM183" s="2">
        <f t="shared" ca="1" si="356"/>
        <v>0</v>
      </c>
      <c r="BN183" s="2">
        <f t="shared" ca="1" si="356"/>
        <v>0</v>
      </c>
      <c r="BO183" s="2">
        <f t="shared" ca="1" si="356"/>
        <v>0</v>
      </c>
      <c r="BP183" s="2">
        <f t="shared" ca="1" si="356"/>
        <v>0</v>
      </c>
      <c r="BQ183" s="2">
        <f t="shared" ref="BQ183:CF183" ca="1" si="357">BQ182*$C$116</f>
        <v>0</v>
      </c>
      <c r="BR183" s="2">
        <f t="shared" ca="1" si="357"/>
        <v>0</v>
      </c>
      <c r="BS183" s="2">
        <f t="shared" si="357"/>
        <v>0</v>
      </c>
      <c r="BT183" s="2">
        <f t="shared" si="357"/>
        <v>0</v>
      </c>
      <c r="BU183" s="2">
        <f t="shared" si="357"/>
        <v>0</v>
      </c>
      <c r="BV183" s="2">
        <f t="shared" si="357"/>
        <v>0</v>
      </c>
      <c r="BW183" s="2">
        <f t="shared" si="357"/>
        <v>0</v>
      </c>
      <c r="BX183" s="2">
        <f t="shared" si="357"/>
        <v>0</v>
      </c>
      <c r="BY183" s="2">
        <f t="shared" si="357"/>
        <v>0</v>
      </c>
      <c r="BZ183" s="2">
        <f t="shared" si="357"/>
        <v>0</v>
      </c>
      <c r="CA183" s="2">
        <f t="shared" si="357"/>
        <v>0</v>
      </c>
      <c r="CB183" s="2">
        <f t="shared" si="357"/>
        <v>0</v>
      </c>
      <c r="CC183" s="2">
        <f t="shared" si="357"/>
        <v>0</v>
      </c>
      <c r="CD183" s="2">
        <f t="shared" si="357"/>
        <v>0</v>
      </c>
      <c r="CE183" s="2">
        <f t="shared" si="357"/>
        <v>0</v>
      </c>
      <c r="CF183" s="2">
        <f t="shared" si="357"/>
        <v>0</v>
      </c>
    </row>
    <row r="185" spans="2:88">
      <c r="B185" t="s">
        <v>66</v>
      </c>
      <c r="D185" t="s">
        <v>218</v>
      </c>
      <c r="E185" t="s">
        <v>217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420</v>
      </c>
    </row>
    <row r="188" spans="2:88">
      <c r="B188" t="s">
        <v>238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243</v>
      </c>
      <c r="D190" s="9" t="s">
        <v>244</v>
      </c>
    </row>
    <row r="192" spans="2:88">
      <c r="B192" t="s">
        <v>240</v>
      </c>
      <c r="D192" s="12">
        <f t="shared" ref="D192:AI192" si="358">D139</f>
        <v>42278</v>
      </c>
      <c r="E192" s="12">
        <f t="shared" si="358"/>
        <v>42309</v>
      </c>
      <c r="F192" s="12">
        <f t="shared" si="358"/>
        <v>42339</v>
      </c>
      <c r="G192" s="12">
        <f t="shared" si="358"/>
        <v>42370</v>
      </c>
      <c r="H192" s="12">
        <f t="shared" si="358"/>
        <v>42401</v>
      </c>
      <c r="I192" s="12">
        <f t="shared" si="358"/>
        <v>42430</v>
      </c>
      <c r="J192" s="12">
        <f t="shared" si="358"/>
        <v>42461</v>
      </c>
      <c r="K192" s="12">
        <f t="shared" si="358"/>
        <v>42491</v>
      </c>
      <c r="L192" s="12">
        <f t="shared" si="358"/>
        <v>42522</v>
      </c>
      <c r="M192" s="12">
        <f t="shared" si="358"/>
        <v>42552</v>
      </c>
      <c r="N192" s="12">
        <f t="shared" si="358"/>
        <v>42583</v>
      </c>
      <c r="O192" s="12">
        <f t="shared" si="358"/>
        <v>42614</v>
      </c>
      <c r="P192" s="12">
        <f t="shared" si="358"/>
        <v>42644</v>
      </c>
      <c r="Q192" s="12">
        <f t="shared" si="358"/>
        <v>42675</v>
      </c>
      <c r="R192" s="12">
        <f t="shared" si="358"/>
        <v>42705</v>
      </c>
      <c r="S192" s="12">
        <f t="shared" si="358"/>
        <v>42736</v>
      </c>
      <c r="T192" s="12">
        <f t="shared" si="358"/>
        <v>42767</v>
      </c>
      <c r="U192" s="12">
        <f t="shared" si="358"/>
        <v>42795</v>
      </c>
      <c r="V192" s="12">
        <f t="shared" si="358"/>
        <v>42826</v>
      </c>
      <c r="W192" s="12">
        <f t="shared" si="358"/>
        <v>42856</v>
      </c>
      <c r="X192" s="12">
        <f t="shared" si="358"/>
        <v>42887</v>
      </c>
      <c r="Y192" s="12">
        <f t="shared" si="358"/>
        <v>42917</v>
      </c>
      <c r="Z192" s="12">
        <f t="shared" si="358"/>
        <v>42948</v>
      </c>
      <c r="AA192" s="12">
        <f t="shared" si="358"/>
        <v>42979</v>
      </c>
      <c r="AB192" s="12">
        <f t="shared" si="358"/>
        <v>43009</v>
      </c>
      <c r="AC192" s="12">
        <f t="shared" si="358"/>
        <v>43040</v>
      </c>
      <c r="AD192" s="12">
        <f t="shared" si="358"/>
        <v>43070</v>
      </c>
      <c r="AE192" s="12">
        <f t="shared" si="358"/>
        <v>43101</v>
      </c>
      <c r="AF192" s="12">
        <f t="shared" si="358"/>
        <v>43132</v>
      </c>
      <c r="AG192" s="12">
        <f t="shared" si="358"/>
        <v>43160</v>
      </c>
      <c r="AH192" s="12">
        <f t="shared" si="358"/>
        <v>43191</v>
      </c>
      <c r="AI192" s="12">
        <f t="shared" si="358"/>
        <v>43221</v>
      </c>
      <c r="AJ192" s="12">
        <f t="shared" ref="AJ192:BO192" si="359">AJ139</f>
        <v>43252</v>
      </c>
      <c r="AK192" s="12">
        <f t="shared" si="359"/>
        <v>43282</v>
      </c>
      <c r="AL192" s="12">
        <f t="shared" si="359"/>
        <v>43313</v>
      </c>
      <c r="AM192" s="12">
        <f t="shared" si="359"/>
        <v>43344</v>
      </c>
      <c r="AN192" s="12">
        <f t="shared" si="359"/>
        <v>43374</v>
      </c>
      <c r="AO192" s="12">
        <f t="shared" si="359"/>
        <v>43405</v>
      </c>
      <c r="AP192" s="12">
        <f t="shared" si="359"/>
        <v>43435</v>
      </c>
      <c r="AQ192" s="12">
        <f t="shared" si="359"/>
        <v>43466</v>
      </c>
      <c r="AR192" s="12">
        <f t="shared" si="359"/>
        <v>43497</v>
      </c>
      <c r="AS192" s="12">
        <f t="shared" si="359"/>
        <v>43525</v>
      </c>
      <c r="AT192" s="12">
        <f t="shared" si="359"/>
        <v>43556</v>
      </c>
      <c r="AU192" s="12">
        <f t="shared" si="359"/>
        <v>43586</v>
      </c>
      <c r="AV192" s="12">
        <f t="shared" si="359"/>
        <v>43617</v>
      </c>
      <c r="AW192" s="12">
        <f t="shared" si="359"/>
        <v>43647</v>
      </c>
      <c r="AX192" s="12">
        <f t="shared" si="359"/>
        <v>43678</v>
      </c>
      <c r="AY192" s="12">
        <f t="shared" si="359"/>
        <v>43709</v>
      </c>
      <c r="AZ192" s="12">
        <f t="shared" si="359"/>
        <v>43739</v>
      </c>
      <c r="BA192" s="12">
        <f t="shared" si="359"/>
        <v>43770</v>
      </c>
      <c r="BB192" s="12">
        <f t="shared" si="359"/>
        <v>43800</v>
      </c>
      <c r="BC192" s="12">
        <f t="shared" si="359"/>
        <v>43831</v>
      </c>
      <c r="BD192" s="12">
        <f t="shared" si="359"/>
        <v>43862</v>
      </c>
      <c r="BE192" s="12">
        <f t="shared" si="359"/>
        <v>43891</v>
      </c>
      <c r="BF192" s="12">
        <f t="shared" si="359"/>
        <v>43922</v>
      </c>
      <c r="BG192" s="12">
        <f t="shared" si="359"/>
        <v>43952</v>
      </c>
      <c r="BH192" s="12">
        <f t="shared" si="359"/>
        <v>43983</v>
      </c>
      <c r="BI192" s="12">
        <f t="shared" si="359"/>
        <v>44013</v>
      </c>
      <c r="BJ192" s="12">
        <f t="shared" si="359"/>
        <v>44044</v>
      </c>
      <c r="BK192" s="12">
        <f t="shared" si="359"/>
        <v>44075</v>
      </c>
      <c r="BL192" s="12">
        <f t="shared" si="359"/>
        <v>44105</v>
      </c>
      <c r="BM192" s="12">
        <f t="shared" si="359"/>
        <v>44136</v>
      </c>
      <c r="BN192" s="12">
        <f t="shared" si="359"/>
        <v>44166</v>
      </c>
      <c r="BO192" s="12">
        <f t="shared" si="359"/>
        <v>44197</v>
      </c>
      <c r="BP192" s="12">
        <f t="shared" ref="BP192:CJ192" si="360">BP139</f>
        <v>44228</v>
      </c>
      <c r="BQ192" s="12">
        <f t="shared" si="360"/>
        <v>44256</v>
      </c>
      <c r="BR192" s="12">
        <f t="shared" si="360"/>
        <v>44287</v>
      </c>
      <c r="BS192" s="12">
        <f t="shared" si="360"/>
        <v>44317</v>
      </c>
      <c r="BT192" s="12">
        <f t="shared" si="360"/>
        <v>44348</v>
      </c>
      <c r="BU192" s="12">
        <f t="shared" si="360"/>
        <v>44378</v>
      </c>
      <c r="BV192" s="12">
        <f t="shared" si="360"/>
        <v>44409</v>
      </c>
      <c r="BW192" s="12">
        <f t="shared" si="360"/>
        <v>44440</v>
      </c>
      <c r="BX192" s="12">
        <f t="shared" si="360"/>
        <v>44470</v>
      </c>
      <c r="BY192" s="12">
        <f t="shared" si="360"/>
        <v>44501</v>
      </c>
      <c r="BZ192" s="12">
        <f t="shared" si="360"/>
        <v>44531</v>
      </c>
      <c r="CA192" s="12">
        <f t="shared" si="360"/>
        <v>44562</v>
      </c>
      <c r="CB192" s="12">
        <f t="shared" si="360"/>
        <v>44593</v>
      </c>
      <c r="CC192" s="12">
        <f t="shared" si="360"/>
        <v>44621</v>
      </c>
      <c r="CD192" s="12">
        <f t="shared" si="360"/>
        <v>44652</v>
      </c>
      <c r="CE192" s="12">
        <f t="shared" si="360"/>
        <v>44682</v>
      </c>
      <c r="CF192" s="12">
        <f t="shared" si="360"/>
        <v>44713</v>
      </c>
      <c r="CG192" s="12">
        <f t="shared" si="360"/>
        <v>0</v>
      </c>
      <c r="CH192" s="12">
        <f t="shared" si="360"/>
        <v>0</v>
      </c>
      <c r="CI192" s="12">
        <f t="shared" si="360"/>
        <v>0</v>
      </c>
      <c r="CJ192" s="12">
        <f t="shared" si="360"/>
        <v>0</v>
      </c>
    </row>
    <row r="193" spans="1:88">
      <c r="B193" t="s">
        <v>232</v>
      </c>
      <c r="D193" s="2">
        <f ca="1">D143</f>
        <v>0</v>
      </c>
      <c r="E193" s="2">
        <f t="shared" ref="E193:BP193" ca="1" si="361">E143</f>
        <v>0</v>
      </c>
      <c r="F193" s="2">
        <f t="shared" ca="1" si="361"/>
        <v>0</v>
      </c>
      <c r="G193" s="2">
        <f t="shared" ca="1" si="361"/>
        <v>0</v>
      </c>
      <c r="H193" s="2">
        <f t="shared" ca="1" si="361"/>
        <v>2975203.6363636362</v>
      </c>
      <c r="I193" s="2">
        <f t="shared" ca="1" si="361"/>
        <v>2975203.6363636362</v>
      </c>
      <c r="J193" s="2">
        <f t="shared" ca="1" si="361"/>
        <v>8925610.9090909082</v>
      </c>
      <c r="K193" s="2">
        <f t="shared" ca="1" si="361"/>
        <v>8925610.9090909082</v>
      </c>
      <c r="L193" s="2">
        <f t="shared" ca="1" si="361"/>
        <v>26776832.727272727</v>
      </c>
      <c r="M193" s="2">
        <f t="shared" ca="1" si="361"/>
        <v>26776832.727272727</v>
      </c>
      <c r="N193" s="2">
        <f t="shared" ca="1" si="361"/>
        <v>26776832.727272727</v>
      </c>
      <c r="O193" s="2">
        <f t="shared" ca="1" si="361"/>
        <v>26776832.727272727</v>
      </c>
      <c r="P193" s="2">
        <f t="shared" ca="1" si="361"/>
        <v>26776832.727272727</v>
      </c>
      <c r="Q193" s="2">
        <f t="shared" ca="1" si="361"/>
        <v>26776832.727272727</v>
      </c>
      <c r="R193" s="2">
        <f t="shared" ca="1" si="361"/>
        <v>26776865.454545453</v>
      </c>
      <c r="S193" s="2">
        <f t="shared" ca="1" si="361"/>
        <v>30998587.27272727</v>
      </c>
      <c r="T193" s="2">
        <f t="shared" ca="1" si="361"/>
        <v>33973856.36363636</v>
      </c>
      <c r="U193" s="2">
        <f t="shared" ca="1" si="361"/>
        <v>42417300</v>
      </c>
      <c r="V193" s="2">
        <f t="shared" ca="1" si="361"/>
        <v>42417496.363636367</v>
      </c>
      <c r="W193" s="2">
        <f t="shared" ca="1" si="361"/>
        <v>67747827.272727266</v>
      </c>
      <c r="X193" s="2">
        <f t="shared" ca="1" si="361"/>
        <v>67747827.272727266</v>
      </c>
      <c r="Y193" s="2">
        <f t="shared" ca="1" si="361"/>
        <v>67747827.272727266</v>
      </c>
      <c r="Z193" s="2">
        <f t="shared" ca="1" si="361"/>
        <v>67747827.272727266</v>
      </c>
      <c r="AA193" s="2">
        <f t="shared" ca="1" si="361"/>
        <v>67747827.272727266</v>
      </c>
      <c r="AB193" s="2">
        <f t="shared" ca="1" si="361"/>
        <v>67747827.272727266</v>
      </c>
      <c r="AC193" s="2">
        <f t="shared" ca="1" si="361"/>
        <v>67747827.272727266</v>
      </c>
      <c r="AD193" s="2">
        <f t="shared" ca="1" si="361"/>
        <v>67747998.181818187</v>
      </c>
      <c r="AE193" s="2">
        <f t="shared" ca="1" si="361"/>
        <v>72564823.636363626</v>
      </c>
      <c r="AF193" s="2">
        <f t="shared" ca="1" si="361"/>
        <v>72565100.000000015</v>
      </c>
      <c r="AG193" s="2">
        <f t="shared" ca="1" si="361"/>
        <v>73755307.272727266</v>
      </c>
      <c r="AH193" s="2">
        <f t="shared" ca="1" si="361"/>
        <v>73756136.363636419</v>
      </c>
      <c r="AI193" s="2">
        <f t="shared" ca="1" si="361"/>
        <v>77326758.181818172</v>
      </c>
      <c r="AJ193" s="2">
        <f t="shared" ca="1" si="361"/>
        <v>77326758.181818172</v>
      </c>
      <c r="AK193" s="2">
        <f t="shared" ca="1" si="361"/>
        <v>77326758.181818172</v>
      </c>
      <c r="AL193" s="2">
        <f t="shared" ca="1" si="361"/>
        <v>69534558.181818172</v>
      </c>
      <c r="AM193" s="2">
        <f t="shared" ca="1" si="361"/>
        <v>69534558.181818172</v>
      </c>
      <c r="AN193" s="2">
        <f t="shared" ca="1" si="361"/>
        <v>53950158.18181818</v>
      </c>
      <c r="AO193" s="2">
        <f t="shared" ca="1" si="361"/>
        <v>53950158.18181818</v>
      </c>
      <c r="AP193" s="2">
        <f t="shared" ca="1" si="361"/>
        <v>7197096.3636363735</v>
      </c>
      <c r="AQ193" s="2">
        <f t="shared" ca="1" si="361"/>
        <v>7792199.9999999991</v>
      </c>
      <c r="AR193" s="2">
        <f t="shared" ca="1" si="361"/>
        <v>7792199.9999999991</v>
      </c>
      <c r="AS193" s="2">
        <f t="shared" ca="1" si="361"/>
        <v>7792199.9999999991</v>
      </c>
      <c r="AT193" s="2">
        <f t="shared" ca="1" si="361"/>
        <v>7792199.9999999991</v>
      </c>
      <c r="AU193" s="2">
        <f t="shared" ca="1" si="361"/>
        <v>7792199.9999999991</v>
      </c>
      <c r="AV193" s="2">
        <f t="shared" ca="1" si="361"/>
        <v>7792199.9999999991</v>
      </c>
      <c r="AW193" s="2">
        <f t="shared" ca="1" si="361"/>
        <v>7792199.9999999991</v>
      </c>
      <c r="AX193" s="2">
        <f t="shared" ca="1" si="361"/>
        <v>0</v>
      </c>
      <c r="AY193" s="2">
        <f t="shared" ca="1" si="361"/>
        <v>0</v>
      </c>
      <c r="AZ193" s="2">
        <f t="shared" ca="1" si="361"/>
        <v>0</v>
      </c>
      <c r="BA193" s="2">
        <f t="shared" ca="1" si="361"/>
        <v>0</v>
      </c>
      <c r="BB193" s="2">
        <f t="shared" ca="1" si="361"/>
        <v>0</v>
      </c>
      <c r="BC193" s="2">
        <f t="shared" ca="1" si="361"/>
        <v>0</v>
      </c>
      <c r="BD193" s="2">
        <f t="shared" ca="1" si="361"/>
        <v>0</v>
      </c>
      <c r="BE193" s="2">
        <f t="shared" ca="1" si="361"/>
        <v>0</v>
      </c>
      <c r="BF193" s="2">
        <f t="shared" ca="1" si="361"/>
        <v>0</v>
      </c>
      <c r="BG193" s="2">
        <f t="shared" ca="1" si="361"/>
        <v>0</v>
      </c>
      <c r="BH193" s="2">
        <f t="shared" ca="1" si="361"/>
        <v>0</v>
      </c>
      <c r="BI193" s="2">
        <f t="shared" ca="1" si="361"/>
        <v>0</v>
      </c>
      <c r="BJ193" s="2">
        <f t="shared" ca="1" si="361"/>
        <v>0</v>
      </c>
      <c r="BK193" s="2">
        <f t="shared" ca="1" si="361"/>
        <v>0</v>
      </c>
      <c r="BL193" s="2">
        <f t="shared" ca="1" si="361"/>
        <v>0</v>
      </c>
      <c r="BM193" s="2">
        <f t="shared" ca="1" si="361"/>
        <v>0</v>
      </c>
      <c r="BN193" s="2">
        <f t="shared" ca="1" si="361"/>
        <v>0</v>
      </c>
      <c r="BO193" s="2">
        <f t="shared" ca="1" si="361"/>
        <v>0</v>
      </c>
      <c r="BP193" s="2">
        <f t="shared" ca="1" si="361"/>
        <v>0</v>
      </c>
      <c r="BQ193" s="2">
        <f t="shared" ref="BQ193:CJ193" ca="1" si="362">BQ143</f>
        <v>0</v>
      </c>
      <c r="BR193" s="2">
        <f t="shared" ca="1" si="362"/>
        <v>0</v>
      </c>
      <c r="BS193" s="2">
        <f t="shared" ca="1" si="362"/>
        <v>0</v>
      </c>
      <c r="BT193" s="2">
        <f t="shared" ca="1" si="362"/>
        <v>0</v>
      </c>
      <c r="BU193" s="2">
        <f t="shared" ca="1" si="362"/>
        <v>0</v>
      </c>
      <c r="BV193" s="2">
        <f t="shared" ca="1" si="362"/>
        <v>0</v>
      </c>
      <c r="BW193" s="2">
        <f t="shared" ca="1" si="362"/>
        <v>0</v>
      </c>
      <c r="BX193" s="2">
        <f t="shared" ca="1" si="362"/>
        <v>0</v>
      </c>
      <c r="BY193" s="2">
        <f t="shared" ca="1" si="362"/>
        <v>0</v>
      </c>
      <c r="BZ193" s="2">
        <f t="shared" ca="1" si="362"/>
        <v>0</v>
      </c>
      <c r="CA193" s="2">
        <f t="shared" ca="1" si="362"/>
        <v>0</v>
      </c>
      <c r="CB193" s="2">
        <f t="shared" ca="1" si="362"/>
        <v>0</v>
      </c>
      <c r="CC193" s="2">
        <f t="shared" ca="1" si="362"/>
        <v>0</v>
      </c>
      <c r="CD193" s="2">
        <f t="shared" ca="1" si="362"/>
        <v>0</v>
      </c>
      <c r="CE193" s="2">
        <f t="shared" ca="1" si="362"/>
        <v>0</v>
      </c>
      <c r="CF193" s="2">
        <f t="shared" ca="1" si="362"/>
        <v>0</v>
      </c>
      <c r="CG193" s="2">
        <f t="shared" si="362"/>
        <v>0</v>
      </c>
      <c r="CH193" s="2">
        <f t="shared" si="362"/>
        <v>0</v>
      </c>
      <c r="CI193" s="2">
        <f t="shared" si="362"/>
        <v>0</v>
      </c>
      <c r="CJ193" s="2">
        <f t="shared" si="362"/>
        <v>0</v>
      </c>
    </row>
    <row r="194" spans="1:88">
      <c r="B194" t="s">
        <v>239</v>
      </c>
      <c r="D194" s="3">
        <f ca="1">D193*$D$186</f>
        <v>0</v>
      </c>
      <c r="E194" s="3">
        <f t="shared" ref="E194:BP194" ca="1" si="363">E193*$D$186</f>
        <v>0</v>
      </c>
      <c r="F194" s="3">
        <f t="shared" ca="1" si="363"/>
        <v>0</v>
      </c>
      <c r="G194" s="3">
        <f t="shared" ca="1" si="363"/>
        <v>0</v>
      </c>
      <c r="H194" s="3">
        <f t="shared" ca="1" si="363"/>
        <v>89256.109090909085</v>
      </c>
      <c r="I194" s="3">
        <f t="shared" ca="1" si="363"/>
        <v>89256.109090909085</v>
      </c>
      <c r="J194" s="3">
        <f t="shared" ca="1" si="363"/>
        <v>267768.32727272721</v>
      </c>
      <c r="K194" s="3">
        <f t="shared" ca="1" si="363"/>
        <v>267768.32727272721</v>
      </c>
      <c r="L194" s="3">
        <f t="shared" ca="1" si="363"/>
        <v>803304.98181818181</v>
      </c>
      <c r="M194" s="3">
        <f t="shared" ca="1" si="363"/>
        <v>803304.98181818181</v>
      </c>
      <c r="N194" s="3">
        <f t="shared" ca="1" si="363"/>
        <v>803304.98181818181</v>
      </c>
      <c r="O194" s="3">
        <f t="shared" ca="1" si="363"/>
        <v>803304.98181818181</v>
      </c>
      <c r="P194" s="3">
        <f t="shared" ca="1" si="363"/>
        <v>803304.98181818181</v>
      </c>
      <c r="Q194" s="3">
        <f t="shared" ca="1" si="363"/>
        <v>803304.98181818181</v>
      </c>
      <c r="R194" s="3">
        <f t="shared" ca="1" si="363"/>
        <v>803305.96363636362</v>
      </c>
      <c r="S194" s="3">
        <f t="shared" ca="1" si="363"/>
        <v>929957.61818181805</v>
      </c>
      <c r="T194" s="3">
        <f t="shared" ca="1" si="363"/>
        <v>1019215.6909090908</v>
      </c>
      <c r="U194" s="3">
        <f t="shared" ca="1" si="363"/>
        <v>1272519</v>
      </c>
      <c r="V194" s="3">
        <f t="shared" ca="1" si="363"/>
        <v>1272524.8909090909</v>
      </c>
      <c r="W194" s="3">
        <f t="shared" ca="1" si="363"/>
        <v>2032434.8181818179</v>
      </c>
      <c r="X194" s="3">
        <f t="shared" ca="1" si="363"/>
        <v>2032434.8181818179</v>
      </c>
      <c r="Y194" s="3">
        <f t="shared" ca="1" si="363"/>
        <v>2032434.8181818179</v>
      </c>
      <c r="Z194" s="3">
        <f t="shared" ca="1" si="363"/>
        <v>2032434.8181818179</v>
      </c>
      <c r="AA194" s="3">
        <f t="shared" ca="1" si="363"/>
        <v>2032434.8181818179</v>
      </c>
      <c r="AB194" s="3">
        <f t="shared" ca="1" si="363"/>
        <v>2032434.8181818179</v>
      </c>
      <c r="AC194" s="3">
        <f t="shared" ca="1" si="363"/>
        <v>2032434.8181818179</v>
      </c>
      <c r="AD194" s="3">
        <f t="shared" ca="1" si="363"/>
        <v>2032439.9454545456</v>
      </c>
      <c r="AE194" s="3">
        <f t="shared" ca="1" si="363"/>
        <v>2176944.7090909085</v>
      </c>
      <c r="AF194" s="3">
        <f t="shared" ca="1" si="363"/>
        <v>2176953.0000000005</v>
      </c>
      <c r="AG194" s="3">
        <f t="shared" ca="1" si="363"/>
        <v>2212659.2181818178</v>
      </c>
      <c r="AH194" s="3">
        <f t="shared" ca="1" si="363"/>
        <v>2212684.0909090927</v>
      </c>
      <c r="AI194" s="3">
        <f t="shared" ca="1" si="363"/>
        <v>2319802.7454545451</v>
      </c>
      <c r="AJ194" s="3">
        <f t="shared" ca="1" si="363"/>
        <v>2319802.7454545451</v>
      </c>
      <c r="AK194" s="3">
        <f t="shared" ca="1" si="363"/>
        <v>2319802.7454545451</v>
      </c>
      <c r="AL194" s="3">
        <f t="shared" ca="1" si="363"/>
        <v>2086036.7454545451</v>
      </c>
      <c r="AM194" s="3">
        <f t="shared" ca="1" si="363"/>
        <v>2086036.7454545451</v>
      </c>
      <c r="AN194" s="3">
        <f t="shared" ca="1" si="363"/>
        <v>1618504.7454545454</v>
      </c>
      <c r="AO194" s="3">
        <f t="shared" ca="1" si="363"/>
        <v>1618504.7454545454</v>
      </c>
      <c r="AP194" s="3">
        <f t="shared" ca="1" si="363"/>
        <v>215912.89090909119</v>
      </c>
      <c r="AQ194" s="3">
        <f t="shared" ca="1" si="363"/>
        <v>233765.99999999997</v>
      </c>
      <c r="AR194" s="3">
        <f t="shared" ca="1" si="363"/>
        <v>233765.99999999997</v>
      </c>
      <c r="AS194" s="3">
        <f t="shared" ca="1" si="363"/>
        <v>233765.99999999997</v>
      </c>
      <c r="AT194" s="3">
        <f t="shared" ca="1" si="363"/>
        <v>233765.99999999997</v>
      </c>
      <c r="AU194" s="3">
        <f t="shared" ca="1" si="363"/>
        <v>233765.99999999997</v>
      </c>
      <c r="AV194" s="3">
        <f t="shared" ca="1" si="363"/>
        <v>233765.99999999997</v>
      </c>
      <c r="AW194" s="3">
        <f t="shared" ca="1" si="363"/>
        <v>233765.99999999997</v>
      </c>
      <c r="AX194" s="3">
        <f t="shared" ca="1" si="363"/>
        <v>0</v>
      </c>
      <c r="AY194" s="3">
        <f t="shared" ca="1" si="363"/>
        <v>0</v>
      </c>
      <c r="AZ194" s="3">
        <f t="shared" ca="1" si="363"/>
        <v>0</v>
      </c>
      <c r="BA194" s="3">
        <f t="shared" ca="1" si="363"/>
        <v>0</v>
      </c>
      <c r="BB194" s="3">
        <f t="shared" ca="1" si="363"/>
        <v>0</v>
      </c>
      <c r="BC194" s="3">
        <f t="shared" ca="1" si="363"/>
        <v>0</v>
      </c>
      <c r="BD194" s="3">
        <f t="shared" ca="1" si="363"/>
        <v>0</v>
      </c>
      <c r="BE194" s="3">
        <f t="shared" ca="1" si="363"/>
        <v>0</v>
      </c>
      <c r="BF194" s="3">
        <f t="shared" ca="1" si="363"/>
        <v>0</v>
      </c>
      <c r="BG194" s="3">
        <f t="shared" ca="1" si="363"/>
        <v>0</v>
      </c>
      <c r="BH194" s="3">
        <f t="shared" ca="1" si="363"/>
        <v>0</v>
      </c>
      <c r="BI194" s="3">
        <f t="shared" ca="1" si="363"/>
        <v>0</v>
      </c>
      <c r="BJ194" s="3">
        <f t="shared" ca="1" si="363"/>
        <v>0</v>
      </c>
      <c r="BK194" s="3">
        <f t="shared" ca="1" si="363"/>
        <v>0</v>
      </c>
      <c r="BL194" s="3">
        <f t="shared" ca="1" si="363"/>
        <v>0</v>
      </c>
      <c r="BM194" s="3">
        <f t="shared" ca="1" si="363"/>
        <v>0</v>
      </c>
      <c r="BN194" s="3">
        <f t="shared" ca="1" si="363"/>
        <v>0</v>
      </c>
      <c r="BO194" s="3">
        <f t="shared" ca="1" si="363"/>
        <v>0</v>
      </c>
      <c r="BP194" s="3">
        <f t="shared" ca="1" si="363"/>
        <v>0</v>
      </c>
      <c r="BQ194" s="3">
        <f t="shared" ref="BQ194:CJ194" ca="1" si="364">BQ193*$D$186</f>
        <v>0</v>
      </c>
      <c r="BR194" s="3">
        <f t="shared" ca="1" si="364"/>
        <v>0</v>
      </c>
      <c r="BS194" s="3">
        <f t="shared" ca="1" si="364"/>
        <v>0</v>
      </c>
      <c r="BT194" s="3">
        <f t="shared" ca="1" si="364"/>
        <v>0</v>
      </c>
      <c r="BU194" s="3">
        <f t="shared" ca="1" si="364"/>
        <v>0</v>
      </c>
      <c r="BV194" s="3">
        <f t="shared" ca="1" si="364"/>
        <v>0</v>
      </c>
      <c r="BW194" s="3">
        <f t="shared" ca="1" si="364"/>
        <v>0</v>
      </c>
      <c r="BX194" s="3">
        <f t="shared" ca="1" si="364"/>
        <v>0</v>
      </c>
      <c r="BY194" s="3">
        <f t="shared" ca="1" si="364"/>
        <v>0</v>
      </c>
      <c r="BZ194" s="3">
        <f t="shared" ca="1" si="364"/>
        <v>0</v>
      </c>
      <c r="CA194" s="3">
        <f t="shared" ca="1" si="364"/>
        <v>0</v>
      </c>
      <c r="CB194" s="3">
        <f t="shared" ca="1" si="364"/>
        <v>0</v>
      </c>
      <c r="CC194" s="3">
        <f t="shared" ca="1" si="364"/>
        <v>0</v>
      </c>
      <c r="CD194" s="3">
        <f t="shared" ca="1" si="364"/>
        <v>0</v>
      </c>
      <c r="CE194" s="3">
        <f t="shared" ca="1" si="364"/>
        <v>0</v>
      </c>
      <c r="CF194" s="3">
        <f t="shared" ca="1" si="364"/>
        <v>0</v>
      </c>
      <c r="CG194" s="3">
        <f t="shared" si="364"/>
        <v>0</v>
      </c>
      <c r="CH194" s="3">
        <f t="shared" si="364"/>
        <v>0</v>
      </c>
      <c r="CI194" s="3">
        <f t="shared" si="364"/>
        <v>0</v>
      </c>
      <c r="CJ194" s="3">
        <f t="shared" si="364"/>
        <v>0</v>
      </c>
    </row>
    <row r="195" spans="1:88">
      <c r="B195" t="s">
        <v>220</v>
      </c>
      <c r="BF195" s="6">
        <f ca="1">C209-SUM(D194:BF194)</f>
        <v>108947173.78425822</v>
      </c>
    </row>
    <row r="196" spans="1:88">
      <c r="B196" t="s">
        <v>219</v>
      </c>
      <c r="BF196" s="6">
        <f ca="1">D209-SUM(D194:BF194)</f>
        <v>108947173.78425822</v>
      </c>
    </row>
    <row r="197" spans="1:88">
      <c r="BF197" s="6"/>
    </row>
    <row r="198" spans="1:88">
      <c r="B198" t="s">
        <v>246</v>
      </c>
      <c r="D198" s="12">
        <f>D192</f>
        <v>42278</v>
      </c>
      <c r="E198" s="12">
        <f t="shared" ref="E198:BP198" si="365">E192</f>
        <v>42309</v>
      </c>
      <c r="F198" s="12">
        <f t="shared" si="365"/>
        <v>42339</v>
      </c>
      <c r="G198" s="12">
        <f t="shared" si="365"/>
        <v>42370</v>
      </c>
      <c r="H198" s="12">
        <f t="shared" si="365"/>
        <v>42401</v>
      </c>
      <c r="I198" s="12">
        <f t="shared" si="365"/>
        <v>42430</v>
      </c>
      <c r="J198" s="12">
        <f t="shared" si="365"/>
        <v>42461</v>
      </c>
      <c r="K198" s="12">
        <f t="shared" si="365"/>
        <v>42491</v>
      </c>
      <c r="L198" s="12">
        <f t="shared" si="365"/>
        <v>42522</v>
      </c>
      <c r="M198" s="12">
        <f t="shared" si="365"/>
        <v>42552</v>
      </c>
      <c r="N198" s="12">
        <f t="shared" si="365"/>
        <v>42583</v>
      </c>
      <c r="O198" s="12">
        <f t="shared" si="365"/>
        <v>42614</v>
      </c>
      <c r="P198" s="12">
        <f t="shared" si="365"/>
        <v>42644</v>
      </c>
      <c r="Q198" s="12">
        <f t="shared" si="365"/>
        <v>42675</v>
      </c>
      <c r="R198" s="12">
        <f t="shared" si="365"/>
        <v>42705</v>
      </c>
      <c r="S198" s="12">
        <f t="shared" si="365"/>
        <v>42736</v>
      </c>
      <c r="T198" s="12">
        <f t="shared" si="365"/>
        <v>42767</v>
      </c>
      <c r="U198" s="12">
        <f t="shared" si="365"/>
        <v>42795</v>
      </c>
      <c r="V198" s="12">
        <f t="shared" si="365"/>
        <v>42826</v>
      </c>
      <c r="W198" s="12">
        <f t="shared" si="365"/>
        <v>42856</v>
      </c>
      <c r="X198" s="12">
        <f t="shared" si="365"/>
        <v>42887</v>
      </c>
      <c r="Y198" s="12">
        <f t="shared" si="365"/>
        <v>42917</v>
      </c>
      <c r="Z198" s="12">
        <f t="shared" si="365"/>
        <v>42948</v>
      </c>
      <c r="AA198" s="12">
        <f t="shared" si="365"/>
        <v>42979</v>
      </c>
      <c r="AB198" s="12">
        <f t="shared" si="365"/>
        <v>43009</v>
      </c>
      <c r="AC198" s="12">
        <f t="shared" si="365"/>
        <v>43040</v>
      </c>
      <c r="AD198" s="12">
        <f t="shared" si="365"/>
        <v>43070</v>
      </c>
      <c r="AE198" s="12">
        <f t="shared" si="365"/>
        <v>43101</v>
      </c>
      <c r="AF198" s="12">
        <f t="shared" si="365"/>
        <v>43132</v>
      </c>
      <c r="AG198" s="12">
        <f t="shared" si="365"/>
        <v>43160</v>
      </c>
      <c r="AH198" s="12">
        <f t="shared" si="365"/>
        <v>43191</v>
      </c>
      <c r="AI198" s="12">
        <f t="shared" si="365"/>
        <v>43221</v>
      </c>
      <c r="AJ198" s="12">
        <f t="shared" si="365"/>
        <v>43252</v>
      </c>
      <c r="AK198" s="12">
        <f t="shared" si="365"/>
        <v>43282</v>
      </c>
      <c r="AL198" s="12">
        <f t="shared" si="365"/>
        <v>43313</v>
      </c>
      <c r="AM198" s="12">
        <f t="shared" si="365"/>
        <v>43344</v>
      </c>
      <c r="AN198" s="12">
        <f t="shared" si="365"/>
        <v>43374</v>
      </c>
      <c r="AO198" s="12">
        <f t="shared" si="365"/>
        <v>43405</v>
      </c>
      <c r="AP198" s="12">
        <f t="shared" si="365"/>
        <v>43435</v>
      </c>
      <c r="AQ198" s="12">
        <f t="shared" si="365"/>
        <v>43466</v>
      </c>
      <c r="AR198" s="12">
        <f t="shared" si="365"/>
        <v>43497</v>
      </c>
      <c r="AS198" s="12">
        <f t="shared" si="365"/>
        <v>43525</v>
      </c>
      <c r="AT198" s="12">
        <f t="shared" si="365"/>
        <v>43556</v>
      </c>
      <c r="AU198" s="12">
        <f t="shared" si="365"/>
        <v>43586</v>
      </c>
      <c r="AV198" s="12">
        <f t="shared" si="365"/>
        <v>43617</v>
      </c>
      <c r="AW198" s="12">
        <f t="shared" si="365"/>
        <v>43647</v>
      </c>
      <c r="AX198" s="12">
        <f t="shared" si="365"/>
        <v>43678</v>
      </c>
      <c r="AY198" s="12">
        <f t="shared" si="365"/>
        <v>43709</v>
      </c>
      <c r="AZ198" s="12">
        <f t="shared" si="365"/>
        <v>43739</v>
      </c>
      <c r="BA198" s="12">
        <f t="shared" si="365"/>
        <v>43770</v>
      </c>
      <c r="BB198" s="12">
        <f t="shared" si="365"/>
        <v>43800</v>
      </c>
      <c r="BC198" s="12">
        <f t="shared" si="365"/>
        <v>43831</v>
      </c>
      <c r="BD198" s="12">
        <f t="shared" si="365"/>
        <v>43862</v>
      </c>
      <c r="BE198" s="12">
        <f t="shared" si="365"/>
        <v>43891</v>
      </c>
      <c r="BF198" s="12">
        <f t="shared" si="365"/>
        <v>43922</v>
      </c>
      <c r="BG198" s="12">
        <f t="shared" si="365"/>
        <v>43952</v>
      </c>
      <c r="BH198" s="12">
        <f t="shared" si="365"/>
        <v>43983</v>
      </c>
      <c r="BI198" s="12">
        <f t="shared" si="365"/>
        <v>44013</v>
      </c>
      <c r="BJ198" s="12">
        <f t="shared" si="365"/>
        <v>44044</v>
      </c>
      <c r="BK198" s="12">
        <f t="shared" si="365"/>
        <v>44075</v>
      </c>
      <c r="BL198" s="12">
        <f t="shared" si="365"/>
        <v>44105</v>
      </c>
      <c r="BM198" s="12">
        <f t="shared" si="365"/>
        <v>44136</v>
      </c>
      <c r="BN198" s="12">
        <f t="shared" si="365"/>
        <v>44166</v>
      </c>
      <c r="BO198" s="12">
        <f t="shared" si="365"/>
        <v>44197</v>
      </c>
      <c r="BP198" s="12">
        <f t="shared" si="365"/>
        <v>44228</v>
      </c>
      <c r="BQ198" s="12">
        <f t="shared" ref="BQ198:CJ198" si="366">BQ192</f>
        <v>44256</v>
      </c>
      <c r="BR198" s="12">
        <f t="shared" si="366"/>
        <v>44287</v>
      </c>
      <c r="BS198" s="12">
        <f t="shared" si="366"/>
        <v>44317</v>
      </c>
      <c r="BT198" s="12">
        <f t="shared" si="366"/>
        <v>44348</v>
      </c>
      <c r="BU198" s="12">
        <f t="shared" si="366"/>
        <v>44378</v>
      </c>
      <c r="BV198" s="12">
        <f t="shared" si="366"/>
        <v>44409</v>
      </c>
      <c r="BW198" s="12">
        <f t="shared" si="366"/>
        <v>44440</v>
      </c>
      <c r="BX198" s="12">
        <f t="shared" si="366"/>
        <v>44470</v>
      </c>
      <c r="BY198" s="12">
        <f t="shared" si="366"/>
        <v>44501</v>
      </c>
      <c r="BZ198" s="12">
        <f t="shared" si="366"/>
        <v>44531</v>
      </c>
      <c r="CA198" s="12">
        <f t="shared" si="366"/>
        <v>44562</v>
      </c>
      <c r="CB198" s="12">
        <f t="shared" si="366"/>
        <v>44593</v>
      </c>
      <c r="CC198" s="12">
        <f t="shared" si="366"/>
        <v>44621</v>
      </c>
      <c r="CD198" s="12">
        <f t="shared" si="366"/>
        <v>44652</v>
      </c>
      <c r="CE198" s="12">
        <f t="shared" si="366"/>
        <v>44682</v>
      </c>
      <c r="CF198" s="12">
        <f t="shared" si="366"/>
        <v>44713</v>
      </c>
      <c r="CG198" s="12">
        <f t="shared" si="366"/>
        <v>0</v>
      </c>
      <c r="CH198" s="12">
        <f t="shared" si="366"/>
        <v>0</v>
      </c>
      <c r="CI198" s="12">
        <f t="shared" si="366"/>
        <v>0</v>
      </c>
      <c r="CJ198" s="12">
        <f t="shared" si="366"/>
        <v>0</v>
      </c>
    </row>
    <row r="199" spans="1:88">
      <c r="B199" t="s">
        <v>245</v>
      </c>
      <c r="D199">
        <f>IF(D198=$C$14,$C$209,0)</f>
        <v>0</v>
      </c>
      <c r="E199">
        <f t="shared" ref="E199:BP199" si="367">IF(E198=$C$14,$C$209,0)</f>
        <v>0</v>
      </c>
      <c r="F199">
        <f t="shared" si="367"/>
        <v>0</v>
      </c>
      <c r="G199">
        <f t="shared" si="367"/>
        <v>0</v>
      </c>
      <c r="H199">
        <f t="shared" si="367"/>
        <v>0</v>
      </c>
      <c r="I199">
        <f t="shared" si="367"/>
        <v>0</v>
      </c>
      <c r="J199">
        <f t="shared" si="367"/>
        <v>0</v>
      </c>
      <c r="K199">
        <f t="shared" si="367"/>
        <v>0</v>
      </c>
      <c r="L199">
        <f t="shared" si="367"/>
        <v>0</v>
      </c>
      <c r="M199">
        <f t="shared" si="367"/>
        <v>0</v>
      </c>
      <c r="N199">
        <f t="shared" si="367"/>
        <v>0</v>
      </c>
      <c r="O199">
        <f t="shared" si="367"/>
        <v>0</v>
      </c>
      <c r="P199">
        <f t="shared" si="367"/>
        <v>0</v>
      </c>
      <c r="Q199">
        <f t="shared" si="367"/>
        <v>0</v>
      </c>
      <c r="R199">
        <f t="shared" si="367"/>
        <v>0</v>
      </c>
      <c r="S199">
        <f t="shared" si="367"/>
        <v>0</v>
      </c>
      <c r="T199">
        <f t="shared" si="367"/>
        <v>0</v>
      </c>
      <c r="U199">
        <f t="shared" si="367"/>
        <v>0</v>
      </c>
      <c r="V199">
        <f t="shared" si="367"/>
        <v>0</v>
      </c>
      <c r="W199">
        <f t="shared" si="367"/>
        <v>0</v>
      </c>
      <c r="X199">
        <f t="shared" si="367"/>
        <v>0</v>
      </c>
      <c r="Y199">
        <f t="shared" si="367"/>
        <v>0</v>
      </c>
      <c r="Z199">
        <f t="shared" si="367"/>
        <v>0</v>
      </c>
      <c r="AA199">
        <f t="shared" si="367"/>
        <v>0</v>
      </c>
      <c r="AB199">
        <f t="shared" si="367"/>
        <v>0</v>
      </c>
      <c r="AC199">
        <f t="shared" si="367"/>
        <v>0</v>
      </c>
      <c r="AD199">
        <f t="shared" si="367"/>
        <v>0</v>
      </c>
      <c r="AE199">
        <f t="shared" si="367"/>
        <v>0</v>
      </c>
      <c r="AF199">
        <f t="shared" si="367"/>
        <v>0</v>
      </c>
      <c r="AG199">
        <f t="shared" si="367"/>
        <v>0</v>
      </c>
      <c r="AH199">
        <f t="shared" si="367"/>
        <v>0</v>
      </c>
      <c r="AI199">
        <f t="shared" si="367"/>
        <v>0</v>
      </c>
      <c r="AJ199">
        <f t="shared" si="367"/>
        <v>0</v>
      </c>
      <c r="AK199">
        <f t="shared" si="367"/>
        <v>0</v>
      </c>
      <c r="AL199">
        <f t="shared" si="367"/>
        <v>0</v>
      </c>
      <c r="AM199">
        <f t="shared" si="367"/>
        <v>0</v>
      </c>
      <c r="AN199">
        <f t="shared" si="367"/>
        <v>0</v>
      </c>
      <c r="AO199">
        <f t="shared" si="367"/>
        <v>0</v>
      </c>
      <c r="AP199">
        <f t="shared" si="367"/>
        <v>0</v>
      </c>
      <c r="AQ199">
        <f t="shared" si="367"/>
        <v>0</v>
      </c>
      <c r="AR199">
        <f t="shared" si="367"/>
        <v>0</v>
      </c>
      <c r="AS199">
        <f t="shared" si="367"/>
        <v>0</v>
      </c>
      <c r="AT199">
        <f t="shared" si="367"/>
        <v>0</v>
      </c>
      <c r="AU199">
        <f t="shared" si="367"/>
        <v>0</v>
      </c>
      <c r="AV199">
        <f t="shared" si="367"/>
        <v>0</v>
      </c>
      <c r="AW199">
        <f t="shared" ca="1" si="367"/>
        <v>161038066.51153091</v>
      </c>
      <c r="AX199">
        <f t="shared" si="367"/>
        <v>0</v>
      </c>
      <c r="AY199">
        <f t="shared" si="367"/>
        <v>0</v>
      </c>
      <c r="AZ199">
        <f t="shared" si="367"/>
        <v>0</v>
      </c>
      <c r="BA199">
        <f t="shared" si="367"/>
        <v>0</v>
      </c>
      <c r="BB199">
        <f t="shared" si="367"/>
        <v>0</v>
      </c>
      <c r="BC199">
        <f t="shared" si="367"/>
        <v>0</v>
      </c>
      <c r="BD199">
        <f t="shared" si="367"/>
        <v>0</v>
      </c>
      <c r="BE199">
        <f t="shared" si="367"/>
        <v>0</v>
      </c>
      <c r="BF199">
        <f t="shared" si="367"/>
        <v>0</v>
      </c>
      <c r="BG199">
        <f t="shared" si="367"/>
        <v>0</v>
      </c>
      <c r="BH199">
        <f t="shared" si="367"/>
        <v>0</v>
      </c>
      <c r="BI199">
        <f t="shared" si="367"/>
        <v>0</v>
      </c>
      <c r="BJ199">
        <f t="shared" si="367"/>
        <v>0</v>
      </c>
      <c r="BK199">
        <f t="shared" si="367"/>
        <v>0</v>
      </c>
      <c r="BL199">
        <f t="shared" si="367"/>
        <v>0</v>
      </c>
      <c r="BM199">
        <f t="shared" si="367"/>
        <v>0</v>
      </c>
      <c r="BN199">
        <f t="shared" si="367"/>
        <v>0</v>
      </c>
      <c r="BO199">
        <f t="shared" si="367"/>
        <v>0</v>
      </c>
      <c r="BP199">
        <f t="shared" si="367"/>
        <v>0</v>
      </c>
      <c r="BQ199">
        <f t="shared" ref="BQ199:CJ199" si="368">IF(BQ198=$C$14,$C$209,0)</f>
        <v>0</v>
      </c>
      <c r="BR199">
        <f t="shared" si="368"/>
        <v>0</v>
      </c>
      <c r="BS199">
        <f t="shared" si="368"/>
        <v>0</v>
      </c>
      <c r="BT199">
        <f t="shared" si="368"/>
        <v>0</v>
      </c>
      <c r="BU199">
        <f t="shared" si="368"/>
        <v>0</v>
      </c>
      <c r="BV199">
        <f t="shared" si="368"/>
        <v>0</v>
      </c>
      <c r="BW199">
        <f t="shared" si="368"/>
        <v>0</v>
      </c>
      <c r="BX199">
        <f t="shared" si="368"/>
        <v>0</v>
      </c>
      <c r="BY199">
        <f t="shared" si="368"/>
        <v>0</v>
      </c>
      <c r="BZ199">
        <f t="shared" si="368"/>
        <v>0</v>
      </c>
      <c r="CA199">
        <f t="shared" si="368"/>
        <v>0</v>
      </c>
      <c r="CB199">
        <f t="shared" si="368"/>
        <v>0</v>
      </c>
      <c r="CC199">
        <f t="shared" si="368"/>
        <v>0</v>
      </c>
      <c r="CD199">
        <f t="shared" si="368"/>
        <v>0</v>
      </c>
      <c r="CE199">
        <f t="shared" si="368"/>
        <v>0</v>
      </c>
      <c r="CF199">
        <f t="shared" si="368"/>
        <v>0</v>
      </c>
      <c r="CG199">
        <f t="shared" si="368"/>
        <v>0</v>
      </c>
      <c r="CH199">
        <f t="shared" si="368"/>
        <v>0</v>
      </c>
      <c r="CI199">
        <f t="shared" si="368"/>
        <v>0</v>
      </c>
      <c r="CJ199">
        <f t="shared" si="368"/>
        <v>0</v>
      </c>
    </row>
    <row r="200" spans="1:88">
      <c r="C200" s="13"/>
      <c r="D200" s="13"/>
    </row>
    <row r="201" spans="1:88">
      <c r="C201" s="11" t="s">
        <v>218</v>
      </c>
      <c r="D201" s="11" t="s">
        <v>217</v>
      </c>
      <c r="F201" t="s">
        <v>244</v>
      </c>
      <c r="J201" t="s">
        <v>244</v>
      </c>
    </row>
    <row r="202" spans="1:88" ht="17">
      <c r="A202">
        <v>1</v>
      </c>
      <c r="B202" s="19" t="s">
        <v>67</v>
      </c>
      <c r="C202" s="6">
        <f ca="1">SUM(C203:C206)</f>
        <v>1199569535.8706543</v>
      </c>
      <c r="D202" s="6">
        <f ca="1">SUM(D203:D206)</f>
        <v>1199569535.8706543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7">
      <c r="A203">
        <v>2</v>
      </c>
      <c r="B203" s="19" t="s">
        <v>241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7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7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7">
      <c r="A206">
        <v>5</v>
      </c>
      <c r="B206" s="19" t="s">
        <v>70</v>
      </c>
      <c r="C206" s="3">
        <f ca="1">(SUM(D165:BK165)+BK168)*(1+C116)</f>
        <v>58341799.854545429</v>
      </c>
      <c r="D206" s="3">
        <f ca="1">(SUM(D165:BK165)+BK168)*(1+C116)</f>
        <v>58341799.854545429</v>
      </c>
      <c r="J206" s="7">
        <v>2</v>
      </c>
      <c r="K206" s="9">
        <v>0.6</v>
      </c>
      <c r="L206" s="9">
        <v>0.2</v>
      </c>
    </row>
    <row r="207" spans="1:88" ht="17">
      <c r="A207">
        <v>6</v>
      </c>
      <c r="B207" s="19" t="s">
        <v>71</v>
      </c>
      <c r="C207" s="6">
        <f ca="1">SUM(C41:BQ41)/(1+C114)-C202</f>
        <v>536793555.03843641</v>
      </c>
      <c r="D207" s="13">
        <f ca="1">SUM(C41:BQ41)/(1+C114)-D202</f>
        <v>536793555.03843641</v>
      </c>
      <c r="K207" s="7"/>
    </row>
    <row r="208" spans="1:88" ht="17">
      <c r="A208">
        <v>7</v>
      </c>
      <c r="B208" s="19" t="s">
        <v>72</v>
      </c>
      <c r="C208" s="1">
        <f ca="1">C207/C202</f>
        <v>0.44748848564983656</v>
      </c>
      <c r="D208" s="1">
        <f ca="1">D207/D202</f>
        <v>0.44748848564983656</v>
      </c>
    </row>
    <row r="209" spans="1:89" ht="17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161038066.51153091</v>
      </c>
      <c r="D209" s="3">
        <f ca="1">IF(D208&lt;0,0,IF($D$190=F201,D207*VLOOKUP(D208,F202:H205,2,TRUE)-D202*VLOOKUP(D208,F202:H205,3,TRUE),D207*VLOOKUP(D208,J202:L206,2,TRUE)-D202*VLOOKUP(D208,J202:L206,3,TRUE)))</f>
        <v>161038066.51153091</v>
      </c>
    </row>
    <row r="210" spans="1:89" ht="17">
      <c r="A210">
        <v>9</v>
      </c>
      <c r="B210" s="19" t="s">
        <v>74</v>
      </c>
      <c r="C210" s="6">
        <f ca="1">BF195</f>
        <v>108947173.78425822</v>
      </c>
      <c r="D210" s="6">
        <f ca="1">BF196</f>
        <v>108947173.78425822</v>
      </c>
    </row>
    <row r="211" spans="1:89" ht="17">
      <c r="A211">
        <v>10</v>
      </c>
      <c r="B211" s="19" t="s">
        <v>75</v>
      </c>
      <c r="C211" s="21">
        <f ca="1">C210/SUM(C40:BQ40)/(1+C114)</f>
        <v>5.1854930037368886E-2</v>
      </c>
      <c r="D211" s="21">
        <f ca="1">D210/SUM(C40:BQ40)/(1+C114)</f>
        <v>5.1854930037368886E-2</v>
      </c>
    </row>
    <row r="213" spans="1:89">
      <c r="B213" t="s">
        <v>242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369">D192</f>
        <v>42278</v>
      </c>
      <c r="E215" s="12">
        <f t="shared" si="369"/>
        <v>42309</v>
      </c>
      <c r="F215" s="12">
        <f t="shared" si="369"/>
        <v>42339</v>
      </c>
      <c r="G215" s="12">
        <f t="shared" si="369"/>
        <v>42370</v>
      </c>
      <c r="H215" s="12">
        <f t="shared" si="369"/>
        <v>42401</v>
      </c>
      <c r="I215" s="12">
        <f t="shared" si="369"/>
        <v>42430</v>
      </c>
      <c r="J215" s="12">
        <f t="shared" si="369"/>
        <v>42461</v>
      </c>
      <c r="K215" s="12">
        <f t="shared" si="369"/>
        <v>42491</v>
      </c>
      <c r="L215" s="12">
        <f t="shared" si="369"/>
        <v>42522</v>
      </c>
      <c r="M215" s="12">
        <f t="shared" si="369"/>
        <v>42552</v>
      </c>
      <c r="N215" s="12">
        <f t="shared" si="369"/>
        <v>42583</v>
      </c>
      <c r="O215" s="12">
        <f t="shared" si="369"/>
        <v>42614</v>
      </c>
      <c r="P215" s="12">
        <f t="shared" si="369"/>
        <v>42644</v>
      </c>
      <c r="Q215" s="12">
        <f t="shared" si="369"/>
        <v>42675</v>
      </c>
      <c r="R215" s="12">
        <f t="shared" si="369"/>
        <v>42705</v>
      </c>
      <c r="S215" s="12">
        <f t="shared" si="369"/>
        <v>42736</v>
      </c>
      <c r="T215" s="12">
        <f t="shared" si="369"/>
        <v>42767</v>
      </c>
      <c r="U215" s="12">
        <f t="shared" si="369"/>
        <v>42795</v>
      </c>
      <c r="V215" s="12">
        <f t="shared" si="369"/>
        <v>42826</v>
      </c>
      <c r="W215" s="12">
        <f t="shared" si="369"/>
        <v>42856</v>
      </c>
      <c r="X215" s="12">
        <f t="shared" si="369"/>
        <v>42887</v>
      </c>
      <c r="Y215" s="12">
        <f t="shared" si="369"/>
        <v>42917</v>
      </c>
      <c r="Z215" s="12">
        <f t="shared" si="369"/>
        <v>42948</v>
      </c>
      <c r="AA215" s="12">
        <f t="shared" si="369"/>
        <v>42979</v>
      </c>
      <c r="AB215" s="12">
        <f t="shared" si="369"/>
        <v>43009</v>
      </c>
      <c r="AC215" s="12">
        <f t="shared" si="369"/>
        <v>43040</v>
      </c>
      <c r="AD215" s="12">
        <f t="shared" si="369"/>
        <v>43070</v>
      </c>
      <c r="AE215" s="12">
        <f t="shared" si="369"/>
        <v>43101</v>
      </c>
      <c r="AF215" s="12">
        <f t="shared" si="369"/>
        <v>43132</v>
      </c>
      <c r="AG215" s="12">
        <f t="shared" si="369"/>
        <v>43160</v>
      </c>
      <c r="AH215" s="12">
        <f t="shared" si="369"/>
        <v>43191</v>
      </c>
      <c r="AI215" s="12">
        <f t="shared" si="369"/>
        <v>43221</v>
      </c>
      <c r="AJ215" s="12">
        <f t="shared" ref="AJ215:BO215" si="370">AJ192</f>
        <v>43252</v>
      </c>
      <c r="AK215" s="12">
        <f t="shared" si="370"/>
        <v>43282</v>
      </c>
      <c r="AL215" s="12">
        <f t="shared" si="370"/>
        <v>43313</v>
      </c>
      <c r="AM215" s="12">
        <f t="shared" si="370"/>
        <v>43344</v>
      </c>
      <c r="AN215" s="12">
        <f t="shared" si="370"/>
        <v>43374</v>
      </c>
      <c r="AO215" s="12">
        <f t="shared" si="370"/>
        <v>43405</v>
      </c>
      <c r="AP215" s="12">
        <f t="shared" si="370"/>
        <v>43435</v>
      </c>
      <c r="AQ215" s="12">
        <f t="shared" si="370"/>
        <v>43466</v>
      </c>
      <c r="AR215" s="12">
        <f t="shared" si="370"/>
        <v>43497</v>
      </c>
      <c r="AS215" s="12">
        <f t="shared" si="370"/>
        <v>43525</v>
      </c>
      <c r="AT215" s="12">
        <f t="shared" si="370"/>
        <v>43556</v>
      </c>
      <c r="AU215" s="12">
        <f t="shared" si="370"/>
        <v>43586</v>
      </c>
      <c r="AV215" s="12">
        <f t="shared" si="370"/>
        <v>43617</v>
      </c>
      <c r="AW215" s="12">
        <f t="shared" si="370"/>
        <v>43647</v>
      </c>
      <c r="AX215" s="12">
        <f t="shared" si="370"/>
        <v>43678</v>
      </c>
      <c r="AY215" s="12">
        <f t="shared" si="370"/>
        <v>43709</v>
      </c>
      <c r="AZ215" s="12">
        <f t="shared" si="370"/>
        <v>43739</v>
      </c>
      <c r="BA215" s="12">
        <f t="shared" si="370"/>
        <v>43770</v>
      </c>
      <c r="BB215" s="12">
        <f t="shared" si="370"/>
        <v>43800</v>
      </c>
      <c r="BC215" s="12">
        <f t="shared" si="370"/>
        <v>43831</v>
      </c>
      <c r="BD215" s="12">
        <f t="shared" si="370"/>
        <v>43862</v>
      </c>
      <c r="BE215" s="12">
        <f t="shared" si="370"/>
        <v>43891</v>
      </c>
      <c r="BF215" s="12">
        <f t="shared" si="370"/>
        <v>43922</v>
      </c>
      <c r="BG215" s="12">
        <f t="shared" si="370"/>
        <v>43952</v>
      </c>
      <c r="BH215" s="12">
        <f t="shared" si="370"/>
        <v>43983</v>
      </c>
      <c r="BI215" s="12">
        <f t="shared" si="370"/>
        <v>44013</v>
      </c>
      <c r="BJ215" s="12">
        <f t="shared" si="370"/>
        <v>44044</v>
      </c>
      <c r="BK215" s="12">
        <f t="shared" si="370"/>
        <v>44075</v>
      </c>
      <c r="BL215" s="12">
        <f t="shared" si="370"/>
        <v>44105</v>
      </c>
      <c r="BM215" s="12">
        <f t="shared" si="370"/>
        <v>44136</v>
      </c>
      <c r="BN215" s="12">
        <f t="shared" si="370"/>
        <v>44166</v>
      </c>
      <c r="BO215" s="12">
        <f t="shared" si="370"/>
        <v>44197</v>
      </c>
      <c r="BP215" s="12">
        <f t="shared" ref="BP215:CK215" si="371">BP192</f>
        <v>44228</v>
      </c>
      <c r="BQ215" s="12">
        <f t="shared" si="371"/>
        <v>44256</v>
      </c>
      <c r="BR215" s="12">
        <f t="shared" si="371"/>
        <v>44287</v>
      </c>
      <c r="BS215" s="12">
        <f t="shared" si="371"/>
        <v>44317</v>
      </c>
      <c r="BT215" s="12">
        <f t="shared" si="371"/>
        <v>44348</v>
      </c>
      <c r="BU215" s="12">
        <f t="shared" si="371"/>
        <v>44378</v>
      </c>
      <c r="BV215" s="12">
        <f t="shared" si="371"/>
        <v>44409</v>
      </c>
      <c r="BW215" s="12">
        <f t="shared" si="371"/>
        <v>44440</v>
      </c>
      <c r="BX215" s="12">
        <f t="shared" si="371"/>
        <v>44470</v>
      </c>
      <c r="BY215" s="12">
        <f t="shared" si="371"/>
        <v>44501</v>
      </c>
      <c r="BZ215" s="12">
        <f t="shared" si="371"/>
        <v>44531</v>
      </c>
      <c r="CA215" s="12">
        <f t="shared" si="371"/>
        <v>44562</v>
      </c>
      <c r="CB215" s="12">
        <f t="shared" si="371"/>
        <v>44593</v>
      </c>
      <c r="CC215" s="12">
        <f t="shared" si="371"/>
        <v>44621</v>
      </c>
      <c r="CD215" s="12">
        <f t="shared" si="371"/>
        <v>44652</v>
      </c>
      <c r="CE215" s="12">
        <f t="shared" si="371"/>
        <v>44682</v>
      </c>
      <c r="CF215" s="12">
        <f t="shared" si="371"/>
        <v>44713</v>
      </c>
      <c r="CG215" s="12">
        <f t="shared" si="371"/>
        <v>0</v>
      </c>
      <c r="CH215" s="12">
        <f t="shared" si="371"/>
        <v>0</v>
      </c>
      <c r="CI215" s="12">
        <f t="shared" si="371"/>
        <v>0</v>
      </c>
      <c r="CJ215" s="12">
        <f t="shared" si="371"/>
        <v>0</v>
      </c>
      <c r="CK215" s="12">
        <f t="shared" si="371"/>
        <v>0</v>
      </c>
    </row>
    <row r="216" spans="1:89">
      <c r="B216" t="s">
        <v>223</v>
      </c>
      <c r="C216" t="s">
        <v>216</v>
      </c>
      <c r="D216" s="3">
        <f t="shared" ref="D216:AI216" ca="1" si="372">((C41-D165-D168)*$C$213-D171-D194-D196)*$C$214</f>
        <v>0</v>
      </c>
      <c r="E216" s="3">
        <f t="shared" ca="1" si="372"/>
        <v>0</v>
      </c>
      <c r="F216" s="3">
        <f t="shared" ca="1" si="372"/>
        <v>0</v>
      </c>
      <c r="G216" s="3">
        <f t="shared" ca="1" si="372"/>
        <v>0</v>
      </c>
      <c r="H216" s="3">
        <f t="shared" ca="1" si="372"/>
        <v>94388.335363636375</v>
      </c>
      <c r="I216" s="3">
        <f t="shared" ca="1" si="372"/>
        <v>94388.335363636375</v>
      </c>
      <c r="J216" s="3">
        <f t="shared" ca="1" si="372"/>
        <v>283165.00609090907</v>
      </c>
      <c r="K216" s="3">
        <f t="shared" ca="1" si="372"/>
        <v>283165.00609090907</v>
      </c>
      <c r="L216" s="3">
        <f t="shared" ca="1" si="372"/>
        <v>849495.01827272715</v>
      </c>
      <c r="M216" s="3">
        <f t="shared" ca="1" si="372"/>
        <v>849495.01827272715</v>
      </c>
      <c r="N216" s="3">
        <f t="shared" ca="1" si="372"/>
        <v>849495.01827272715</v>
      </c>
      <c r="O216" s="3">
        <f t="shared" ca="1" si="372"/>
        <v>849495.01827272715</v>
      </c>
      <c r="P216" s="3">
        <f t="shared" ca="1" si="372"/>
        <v>849495.01827272715</v>
      </c>
      <c r="Q216" s="3">
        <f t="shared" ca="1" si="372"/>
        <v>849495.01827272715</v>
      </c>
      <c r="R216" s="3">
        <f t="shared" ca="1" si="372"/>
        <v>849496.05654545454</v>
      </c>
      <c r="S216" s="3">
        <f t="shared" ca="1" si="372"/>
        <v>983430.18122727261</v>
      </c>
      <c r="T216" s="3">
        <f t="shared" ca="1" si="372"/>
        <v>1077820.5931363637</v>
      </c>
      <c r="U216" s="3">
        <f t="shared" ca="1" si="372"/>
        <v>1345688.8424999998</v>
      </c>
      <c r="V216" s="3">
        <f t="shared" ca="1" si="372"/>
        <v>1345695.0721363639</v>
      </c>
      <c r="W216" s="3">
        <f t="shared" ca="1" si="372"/>
        <v>2149299.8202272728</v>
      </c>
      <c r="X216" s="3">
        <f t="shared" ca="1" si="372"/>
        <v>2149299.8202272728</v>
      </c>
      <c r="Y216" s="3">
        <f t="shared" ca="1" si="372"/>
        <v>2149299.8202272728</v>
      </c>
      <c r="Z216" s="3">
        <f t="shared" ca="1" si="372"/>
        <v>2149299.8202272728</v>
      </c>
      <c r="AA216" s="3">
        <f t="shared" ca="1" si="372"/>
        <v>2149299.8202272728</v>
      </c>
      <c r="AB216" s="3">
        <f t="shared" ca="1" si="372"/>
        <v>2149299.8202272728</v>
      </c>
      <c r="AC216" s="3">
        <f t="shared" ca="1" si="372"/>
        <v>2149299.8202272728</v>
      </c>
      <c r="AD216" s="3">
        <f t="shared" ca="1" si="372"/>
        <v>2149305.2423181823</v>
      </c>
      <c r="AE216" s="3">
        <f t="shared" ca="1" si="372"/>
        <v>2302119.0298636365</v>
      </c>
      <c r="AF216" s="3">
        <f t="shared" ca="1" si="372"/>
        <v>2302127.7975000013</v>
      </c>
      <c r="AG216" s="3">
        <f t="shared" ca="1" si="372"/>
        <v>2339887.1232272722</v>
      </c>
      <c r="AH216" s="3">
        <f t="shared" ca="1" si="372"/>
        <v>2339913.4261363652</v>
      </c>
      <c r="AI216" s="3">
        <f t="shared" ca="1" si="372"/>
        <v>2453191.4033181816</v>
      </c>
      <c r="AJ216" s="3">
        <f t="shared" ref="AJ216:BO216" ca="1" si="373">((AI41-AJ165-AJ168)*$C$213-AJ171-AJ194-AJ196)*$C$214</f>
        <v>2453191.4033181816</v>
      </c>
      <c r="AK216" s="3">
        <f t="shared" ca="1" si="373"/>
        <v>2453191.4033181816</v>
      </c>
      <c r="AL216" s="3">
        <f t="shared" ca="1" si="373"/>
        <v>2205983.8583181817</v>
      </c>
      <c r="AM216" s="3">
        <f t="shared" ca="1" si="373"/>
        <v>2205983.8583181817</v>
      </c>
      <c r="AN216" s="3">
        <f t="shared" ca="1" si="373"/>
        <v>1711568.7683181821</v>
      </c>
      <c r="AO216" s="3">
        <f t="shared" ca="1" si="373"/>
        <v>1711568.7683181821</v>
      </c>
      <c r="AP216" s="3">
        <f t="shared" ca="1" si="373"/>
        <v>228327.88213636397</v>
      </c>
      <c r="AQ216" s="3">
        <f t="shared" ca="1" si="373"/>
        <v>247207.54499999998</v>
      </c>
      <c r="AR216" s="3">
        <f t="shared" ca="1" si="373"/>
        <v>247207.54499999998</v>
      </c>
      <c r="AS216" s="3">
        <f t="shared" ca="1" si="373"/>
        <v>247207.54499999998</v>
      </c>
      <c r="AT216" s="3">
        <f t="shared" ca="1" si="373"/>
        <v>247207.54499999998</v>
      </c>
      <c r="AU216" s="3">
        <f t="shared" ca="1" si="373"/>
        <v>247207.54499999998</v>
      </c>
      <c r="AV216" s="3">
        <f t="shared" ca="1" si="373"/>
        <v>247207.54499999998</v>
      </c>
      <c r="AW216" s="3">
        <f t="shared" ca="1" si="373"/>
        <v>247207.54499999998</v>
      </c>
      <c r="AX216" s="2">
        <f t="shared" ca="1" si="373"/>
        <v>0</v>
      </c>
      <c r="AY216" s="2">
        <f t="shared" ca="1" si="373"/>
        <v>0</v>
      </c>
      <c r="AZ216" s="2">
        <f t="shared" ca="1" si="373"/>
        <v>0</v>
      </c>
      <c r="BA216" s="2">
        <f t="shared" ca="1" si="373"/>
        <v>0</v>
      </c>
      <c r="BB216" s="3">
        <f t="shared" ca="1" si="373"/>
        <v>-7952028.6989671933</v>
      </c>
      <c r="BC216" s="2">
        <f t="shared" ca="1" si="373"/>
        <v>0</v>
      </c>
      <c r="BD216" s="2">
        <f t="shared" ca="1" si="373"/>
        <v>0</v>
      </c>
      <c r="BE216" s="2">
        <f t="shared" ca="1" si="373"/>
        <v>0</v>
      </c>
      <c r="BF216" s="3">
        <f t="shared" ca="1" si="373"/>
        <v>-27236793.446064554</v>
      </c>
      <c r="BG216" s="2">
        <f t="shared" ca="1" si="373"/>
        <v>0</v>
      </c>
      <c r="BH216" s="2">
        <f t="shared" ca="1" si="373"/>
        <v>0</v>
      </c>
      <c r="BI216" s="2">
        <f t="shared" ca="1" si="373"/>
        <v>0</v>
      </c>
      <c r="BJ216" s="2">
        <f t="shared" ca="1" si="373"/>
        <v>0</v>
      </c>
      <c r="BK216" s="2">
        <f t="shared" ca="1" si="373"/>
        <v>0</v>
      </c>
      <c r="BL216" s="2">
        <f t="shared" ca="1" si="373"/>
        <v>0</v>
      </c>
      <c r="BM216" s="2">
        <f t="shared" ca="1" si="373"/>
        <v>0</v>
      </c>
      <c r="BN216" s="2">
        <f t="shared" ca="1" si="373"/>
        <v>0</v>
      </c>
      <c r="BO216" s="2">
        <f t="shared" ca="1" si="373"/>
        <v>0</v>
      </c>
      <c r="BP216" s="2">
        <f t="shared" ref="BP216:CK216" ca="1" si="374">((BO41-BP165-BP168)*$C$213-BP171-BP194-BP196)*$C$214</f>
        <v>0</v>
      </c>
      <c r="BQ216" s="2">
        <f t="shared" ca="1" si="374"/>
        <v>0</v>
      </c>
      <c r="BR216" s="2">
        <f t="shared" ca="1" si="374"/>
        <v>0</v>
      </c>
      <c r="BS216" s="2">
        <f t="shared" ca="1" si="374"/>
        <v>0</v>
      </c>
      <c r="BT216" s="2">
        <f t="shared" ca="1" si="374"/>
        <v>0</v>
      </c>
      <c r="BU216" s="2">
        <f t="shared" ca="1" si="374"/>
        <v>0</v>
      </c>
      <c r="BV216" s="2">
        <f t="shared" ca="1" si="374"/>
        <v>0</v>
      </c>
      <c r="BW216" s="2">
        <f t="shared" ca="1" si="374"/>
        <v>0</v>
      </c>
      <c r="BX216" s="2">
        <f t="shared" ca="1" si="374"/>
        <v>0</v>
      </c>
      <c r="BY216" s="2">
        <f t="shared" ca="1" si="374"/>
        <v>0</v>
      </c>
      <c r="BZ216" s="2">
        <f t="shared" ca="1" si="374"/>
        <v>0</v>
      </c>
      <c r="CA216" s="2">
        <f t="shared" ca="1" si="374"/>
        <v>0</v>
      </c>
      <c r="CB216" s="2">
        <f t="shared" ca="1" si="374"/>
        <v>0</v>
      </c>
      <c r="CC216" s="2">
        <f t="shared" ca="1" si="374"/>
        <v>0</v>
      </c>
      <c r="CD216" s="2">
        <f t="shared" ca="1" si="374"/>
        <v>0</v>
      </c>
      <c r="CE216" s="2">
        <f t="shared" ca="1" si="374"/>
        <v>0</v>
      </c>
      <c r="CF216" s="2">
        <f t="shared" ca="1" si="374"/>
        <v>0</v>
      </c>
      <c r="CG216" s="2">
        <f t="shared" ca="1" si="374"/>
        <v>0</v>
      </c>
      <c r="CH216" s="2">
        <f t="shared" si="374"/>
        <v>0</v>
      </c>
      <c r="CI216" s="2">
        <f t="shared" si="374"/>
        <v>0</v>
      </c>
      <c r="CJ216" s="2">
        <f t="shared" si="374"/>
        <v>0</v>
      </c>
      <c r="CK216" s="2">
        <f t="shared" si="374"/>
        <v>0</v>
      </c>
    </row>
    <row r="217" spans="1:89">
      <c r="B217" t="s">
        <v>221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178665084.70656723</v>
      </c>
    </row>
    <row r="218" spans="1:89">
      <c r="B218" t="s">
        <v>224</v>
      </c>
      <c r="D218" s="3">
        <f t="shared" ref="D218:AI218" ca="1" si="375">((C41-D165-D168)*$C$213-D171-D194-D195)*$C$214</f>
        <v>0</v>
      </c>
      <c r="E218" s="3">
        <f t="shared" ca="1" si="375"/>
        <v>0</v>
      </c>
      <c r="F218" s="3">
        <f t="shared" ca="1" si="375"/>
        <v>0</v>
      </c>
      <c r="G218" s="3">
        <f t="shared" ca="1" si="375"/>
        <v>0</v>
      </c>
      <c r="H218" s="3">
        <f t="shared" ca="1" si="375"/>
        <v>94388.335363636375</v>
      </c>
      <c r="I218" s="3">
        <f t="shared" ca="1" si="375"/>
        <v>94388.335363636375</v>
      </c>
      <c r="J218" s="3">
        <f t="shared" ca="1" si="375"/>
        <v>283165.00609090907</v>
      </c>
      <c r="K218" s="3">
        <f t="shared" ca="1" si="375"/>
        <v>283165.00609090907</v>
      </c>
      <c r="L218" s="3">
        <f t="shared" ca="1" si="375"/>
        <v>849495.01827272715</v>
      </c>
      <c r="M218" s="3">
        <f t="shared" ca="1" si="375"/>
        <v>849495.01827272715</v>
      </c>
      <c r="N218" s="3">
        <f t="shared" ca="1" si="375"/>
        <v>849495.01827272715</v>
      </c>
      <c r="O218" s="3">
        <f t="shared" ca="1" si="375"/>
        <v>849495.01827272715</v>
      </c>
      <c r="P218" s="3">
        <f t="shared" ca="1" si="375"/>
        <v>849495.01827272715</v>
      </c>
      <c r="Q218" s="3">
        <f t="shared" ca="1" si="375"/>
        <v>849495.01827272715</v>
      </c>
      <c r="R218" s="3">
        <f t="shared" ca="1" si="375"/>
        <v>849496.05654545454</v>
      </c>
      <c r="S218" s="3">
        <f t="shared" ca="1" si="375"/>
        <v>983430.18122727261</v>
      </c>
      <c r="T218" s="3">
        <f t="shared" ca="1" si="375"/>
        <v>1077820.5931363637</v>
      </c>
      <c r="U218" s="3">
        <f t="shared" ca="1" si="375"/>
        <v>1345688.8424999998</v>
      </c>
      <c r="V218" s="3">
        <f t="shared" ca="1" si="375"/>
        <v>1345695.0721363639</v>
      </c>
      <c r="W218" s="3">
        <f t="shared" ca="1" si="375"/>
        <v>2149299.8202272728</v>
      </c>
      <c r="X218" s="3">
        <f t="shared" ca="1" si="375"/>
        <v>2149299.8202272728</v>
      </c>
      <c r="Y218" s="3">
        <f t="shared" ca="1" si="375"/>
        <v>2149299.8202272728</v>
      </c>
      <c r="Z218" s="3">
        <f t="shared" ca="1" si="375"/>
        <v>2149299.8202272728</v>
      </c>
      <c r="AA218" s="3">
        <f t="shared" ca="1" si="375"/>
        <v>2149299.8202272728</v>
      </c>
      <c r="AB218" s="3">
        <f t="shared" ca="1" si="375"/>
        <v>2149299.8202272728</v>
      </c>
      <c r="AC218" s="3">
        <f t="shared" ca="1" si="375"/>
        <v>2149299.8202272728</v>
      </c>
      <c r="AD218" s="3">
        <f t="shared" ca="1" si="375"/>
        <v>2149305.2423181823</v>
      </c>
      <c r="AE218" s="3">
        <f t="shared" ca="1" si="375"/>
        <v>2302119.0298636365</v>
      </c>
      <c r="AF218" s="3">
        <f t="shared" ca="1" si="375"/>
        <v>2302127.7975000013</v>
      </c>
      <c r="AG218" s="3">
        <f t="shared" ca="1" si="375"/>
        <v>2339887.1232272722</v>
      </c>
      <c r="AH218" s="3">
        <f t="shared" ca="1" si="375"/>
        <v>2339913.4261363652</v>
      </c>
      <c r="AI218" s="3">
        <f t="shared" ca="1" si="375"/>
        <v>2453191.4033181816</v>
      </c>
      <c r="AJ218" s="3">
        <f t="shared" ref="AJ218:BO218" ca="1" si="376">((AI41-AJ165-AJ168)*$C$213-AJ171-AJ194-AJ195)*$C$214</f>
        <v>2453191.4033181816</v>
      </c>
      <c r="AK218" s="3">
        <f t="shared" ca="1" si="376"/>
        <v>2453191.4033181816</v>
      </c>
      <c r="AL218" s="3">
        <f t="shared" ca="1" si="376"/>
        <v>2205983.8583181817</v>
      </c>
      <c r="AM218" s="3">
        <f t="shared" ca="1" si="376"/>
        <v>2205983.8583181817</v>
      </c>
      <c r="AN218" s="3">
        <f t="shared" ca="1" si="376"/>
        <v>1711568.7683181821</v>
      </c>
      <c r="AO218" s="3">
        <f t="shared" ca="1" si="376"/>
        <v>1711568.7683181821</v>
      </c>
      <c r="AP218" s="3">
        <f t="shared" ca="1" si="376"/>
        <v>228327.88213636397</v>
      </c>
      <c r="AQ218" s="3">
        <f t="shared" ca="1" si="376"/>
        <v>247207.54499999998</v>
      </c>
      <c r="AR218" s="3">
        <f t="shared" ca="1" si="376"/>
        <v>247207.54499999998</v>
      </c>
      <c r="AS218" s="3">
        <f t="shared" ca="1" si="376"/>
        <v>247207.54499999998</v>
      </c>
      <c r="AT218" s="3">
        <f t="shared" ca="1" si="376"/>
        <v>247207.54499999998</v>
      </c>
      <c r="AU218" s="3">
        <f t="shared" ca="1" si="376"/>
        <v>247207.54499999998</v>
      </c>
      <c r="AV218" s="3">
        <f t="shared" ca="1" si="376"/>
        <v>247207.54499999998</v>
      </c>
      <c r="AW218" s="3">
        <f t="shared" ca="1" si="376"/>
        <v>247207.54499999998</v>
      </c>
      <c r="AX218" s="3">
        <f t="shared" ca="1" si="376"/>
        <v>0</v>
      </c>
      <c r="AY218" s="3">
        <f t="shared" ca="1" si="376"/>
        <v>0</v>
      </c>
      <c r="AZ218" s="3">
        <f t="shared" ca="1" si="376"/>
        <v>0</v>
      </c>
      <c r="BA218" s="3">
        <f t="shared" ca="1" si="376"/>
        <v>0</v>
      </c>
      <c r="BB218" s="3">
        <f t="shared" ca="1" si="376"/>
        <v>-7952028.6989671933</v>
      </c>
      <c r="BC218" s="3">
        <f t="shared" ca="1" si="376"/>
        <v>0</v>
      </c>
      <c r="BD218" s="3">
        <f t="shared" ca="1" si="376"/>
        <v>0</v>
      </c>
      <c r="BE218" s="3">
        <f t="shared" ca="1" si="376"/>
        <v>0</v>
      </c>
      <c r="BF218" s="3">
        <f t="shared" ca="1" si="376"/>
        <v>-27236793.446064554</v>
      </c>
      <c r="BG218" s="3">
        <f t="shared" ca="1" si="376"/>
        <v>0</v>
      </c>
      <c r="BH218" s="3">
        <f t="shared" ca="1" si="376"/>
        <v>0</v>
      </c>
      <c r="BI218" s="3">
        <f t="shared" ca="1" si="376"/>
        <v>0</v>
      </c>
      <c r="BJ218" s="3">
        <f t="shared" ca="1" si="376"/>
        <v>0</v>
      </c>
      <c r="BK218" s="3">
        <f t="shared" ca="1" si="376"/>
        <v>0</v>
      </c>
      <c r="BL218" s="3">
        <f t="shared" ca="1" si="376"/>
        <v>0</v>
      </c>
      <c r="BM218" s="3">
        <f t="shared" ca="1" si="376"/>
        <v>0</v>
      </c>
      <c r="BN218" s="3">
        <f t="shared" ca="1" si="376"/>
        <v>0</v>
      </c>
      <c r="BO218" s="3">
        <f t="shared" ca="1" si="376"/>
        <v>0</v>
      </c>
      <c r="BP218" s="3">
        <f t="shared" ref="BP218:CK218" ca="1" si="377">((BO41-BP165-BP168)*$C$213-BP171-BP194-BP195)*$C$214</f>
        <v>0</v>
      </c>
      <c r="BQ218" s="3">
        <f t="shared" ca="1" si="377"/>
        <v>0</v>
      </c>
      <c r="BR218" s="3">
        <f t="shared" ca="1" si="377"/>
        <v>0</v>
      </c>
      <c r="BS218" s="3">
        <f t="shared" ca="1" si="377"/>
        <v>0</v>
      </c>
      <c r="BT218" s="3">
        <f t="shared" ca="1" si="377"/>
        <v>0</v>
      </c>
      <c r="BU218" s="3">
        <f t="shared" ca="1" si="377"/>
        <v>0</v>
      </c>
      <c r="BV218" s="3">
        <f t="shared" ca="1" si="377"/>
        <v>0</v>
      </c>
      <c r="BW218" s="3">
        <f t="shared" ca="1" si="377"/>
        <v>0</v>
      </c>
      <c r="BX218" s="3">
        <f t="shared" ca="1" si="377"/>
        <v>0</v>
      </c>
      <c r="BY218" s="3">
        <f t="shared" ca="1" si="377"/>
        <v>0</v>
      </c>
      <c r="BZ218" s="3">
        <f t="shared" ca="1" si="377"/>
        <v>0</v>
      </c>
      <c r="CA218" s="3">
        <f t="shared" ca="1" si="377"/>
        <v>0</v>
      </c>
      <c r="CB218" s="3">
        <f t="shared" ca="1" si="377"/>
        <v>0</v>
      </c>
      <c r="CC218" s="3">
        <f t="shared" ca="1" si="377"/>
        <v>0</v>
      </c>
      <c r="CD218" s="3">
        <f t="shared" ca="1" si="377"/>
        <v>0</v>
      </c>
      <c r="CE218" s="3">
        <f t="shared" ca="1" si="377"/>
        <v>0</v>
      </c>
      <c r="CF218" s="3">
        <f t="shared" ca="1" si="377"/>
        <v>0</v>
      </c>
      <c r="CG218" s="3">
        <f t="shared" ca="1" si="377"/>
        <v>0</v>
      </c>
      <c r="CH218" s="3">
        <f t="shared" si="377"/>
        <v>0</v>
      </c>
      <c r="CI218" s="3">
        <f t="shared" si="377"/>
        <v>0</v>
      </c>
      <c r="CJ218" s="3">
        <f t="shared" si="377"/>
        <v>0</v>
      </c>
      <c r="CK218" s="3">
        <f t="shared" si="377"/>
        <v>0</v>
      </c>
    </row>
    <row r="219" spans="1:89">
      <c r="B219" t="s">
        <v>222</v>
      </c>
      <c r="BR219" s="13">
        <f ca="1">'利润表-1'!C21-SUM(Sheet1!D218:BR218)</f>
        <v>178665084.70656723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378">D139</f>
        <v>42278</v>
      </c>
      <c r="E233" s="12">
        <f t="shared" si="378"/>
        <v>42309</v>
      </c>
      <c r="F233" s="12">
        <f t="shared" si="378"/>
        <v>42339</v>
      </c>
      <c r="G233" s="12">
        <f t="shared" si="378"/>
        <v>42370</v>
      </c>
      <c r="H233" s="12">
        <f t="shared" si="378"/>
        <v>42401</v>
      </c>
      <c r="I233" s="12">
        <f t="shared" si="378"/>
        <v>42430</v>
      </c>
      <c r="J233" s="12">
        <f t="shared" si="378"/>
        <v>42461</v>
      </c>
      <c r="K233" s="12">
        <f t="shared" si="378"/>
        <v>42491</v>
      </c>
      <c r="L233" s="12">
        <f t="shared" si="378"/>
        <v>42522</v>
      </c>
      <c r="M233" s="12">
        <f t="shared" si="378"/>
        <v>42552</v>
      </c>
      <c r="N233" s="12">
        <f t="shared" si="378"/>
        <v>42583</v>
      </c>
      <c r="O233" s="12">
        <f t="shared" si="378"/>
        <v>42614</v>
      </c>
      <c r="P233" s="12">
        <f t="shared" si="378"/>
        <v>42644</v>
      </c>
      <c r="Q233" s="12">
        <f t="shared" si="378"/>
        <v>42675</v>
      </c>
      <c r="R233" s="12">
        <f t="shared" si="378"/>
        <v>42705</v>
      </c>
      <c r="S233" s="12">
        <f t="shared" si="378"/>
        <v>42736</v>
      </c>
      <c r="T233" s="12">
        <f t="shared" si="378"/>
        <v>42767</v>
      </c>
      <c r="U233" s="12">
        <f t="shared" si="378"/>
        <v>42795</v>
      </c>
      <c r="V233" s="12">
        <f t="shared" si="378"/>
        <v>42826</v>
      </c>
      <c r="W233" s="12">
        <f t="shared" si="378"/>
        <v>42856</v>
      </c>
      <c r="X233" s="12">
        <f t="shared" si="378"/>
        <v>42887</v>
      </c>
      <c r="Y233" s="12">
        <f t="shared" si="378"/>
        <v>42917</v>
      </c>
      <c r="Z233" s="12">
        <f t="shared" si="378"/>
        <v>42948</v>
      </c>
      <c r="AA233" s="12">
        <f t="shared" si="378"/>
        <v>42979</v>
      </c>
      <c r="AB233" s="12">
        <f t="shared" si="378"/>
        <v>43009</v>
      </c>
      <c r="AC233" s="12">
        <f t="shared" si="378"/>
        <v>43040</v>
      </c>
      <c r="AD233" s="12">
        <f t="shared" si="378"/>
        <v>43070</v>
      </c>
      <c r="AE233" s="12">
        <f t="shared" si="378"/>
        <v>43101</v>
      </c>
      <c r="AF233" s="12">
        <f t="shared" si="378"/>
        <v>43132</v>
      </c>
      <c r="AG233" s="12">
        <f t="shared" si="378"/>
        <v>43160</v>
      </c>
      <c r="AH233" s="12">
        <f t="shared" si="378"/>
        <v>43191</v>
      </c>
      <c r="AI233" s="12">
        <f t="shared" si="378"/>
        <v>43221</v>
      </c>
      <c r="AJ233" s="12">
        <f t="shared" ref="AJ233:BQ233" si="379">AJ139</f>
        <v>43252</v>
      </c>
      <c r="AK233" s="12">
        <f t="shared" si="379"/>
        <v>43282</v>
      </c>
      <c r="AL233" s="12">
        <f t="shared" si="379"/>
        <v>43313</v>
      </c>
      <c r="AM233" s="12">
        <f t="shared" si="379"/>
        <v>43344</v>
      </c>
      <c r="AN233" s="12">
        <f t="shared" si="379"/>
        <v>43374</v>
      </c>
      <c r="AO233" s="12">
        <f t="shared" si="379"/>
        <v>43405</v>
      </c>
      <c r="AP233" s="12">
        <f t="shared" si="379"/>
        <v>43435</v>
      </c>
      <c r="AQ233" s="12">
        <f t="shared" si="379"/>
        <v>43466</v>
      </c>
      <c r="AR233" s="12">
        <f t="shared" si="379"/>
        <v>43497</v>
      </c>
      <c r="AS233" s="12">
        <f t="shared" si="379"/>
        <v>43525</v>
      </c>
      <c r="AT233" s="12">
        <f t="shared" si="379"/>
        <v>43556</v>
      </c>
      <c r="AU233" s="12">
        <f t="shared" si="379"/>
        <v>43586</v>
      </c>
      <c r="AV233" s="12">
        <f t="shared" si="379"/>
        <v>43617</v>
      </c>
      <c r="AW233" s="12">
        <f t="shared" si="379"/>
        <v>43647</v>
      </c>
      <c r="AX233" s="12">
        <f t="shared" si="379"/>
        <v>43678</v>
      </c>
      <c r="AY233" s="12">
        <f t="shared" si="379"/>
        <v>43709</v>
      </c>
      <c r="AZ233" s="12">
        <f t="shared" si="379"/>
        <v>43739</v>
      </c>
      <c r="BA233" s="12">
        <f t="shared" si="379"/>
        <v>43770</v>
      </c>
      <c r="BB233" s="12">
        <f t="shared" si="379"/>
        <v>43800</v>
      </c>
      <c r="BC233" s="12">
        <f t="shared" si="379"/>
        <v>43831</v>
      </c>
      <c r="BD233" s="12">
        <f t="shared" si="379"/>
        <v>43862</v>
      </c>
      <c r="BE233" s="12">
        <f t="shared" si="379"/>
        <v>43891</v>
      </c>
      <c r="BF233" s="12">
        <f t="shared" si="379"/>
        <v>43922</v>
      </c>
      <c r="BG233" s="12">
        <f t="shared" si="379"/>
        <v>43952</v>
      </c>
      <c r="BH233" s="12">
        <f t="shared" si="379"/>
        <v>43983</v>
      </c>
      <c r="BI233" s="12">
        <f t="shared" si="379"/>
        <v>44013</v>
      </c>
      <c r="BJ233" s="12">
        <f t="shared" si="379"/>
        <v>44044</v>
      </c>
      <c r="BK233" s="12">
        <f t="shared" si="379"/>
        <v>44075</v>
      </c>
      <c r="BL233" s="12">
        <f t="shared" si="379"/>
        <v>44105</v>
      </c>
      <c r="BM233" s="12">
        <f t="shared" si="379"/>
        <v>44136</v>
      </c>
      <c r="BN233" s="12">
        <f t="shared" si="379"/>
        <v>44166</v>
      </c>
      <c r="BO233" s="12">
        <f t="shared" si="379"/>
        <v>44197</v>
      </c>
      <c r="BP233" s="12">
        <f t="shared" si="379"/>
        <v>44228</v>
      </c>
      <c r="BQ233" s="12">
        <f t="shared" si="379"/>
        <v>44256</v>
      </c>
    </row>
    <row r="234" spans="1:69" s="48" customFormat="1">
      <c r="B234" s="48" t="s">
        <v>111</v>
      </c>
      <c r="D234" s="197">
        <f t="shared" ref="D234:AI234" ca="1" si="380">$C$221*D140</f>
        <v>0</v>
      </c>
      <c r="E234" s="197">
        <f t="shared" ca="1" si="380"/>
        <v>0</v>
      </c>
      <c r="F234" s="197">
        <f t="shared" ca="1" si="380"/>
        <v>0</v>
      </c>
      <c r="G234" s="197">
        <f t="shared" ca="1" si="380"/>
        <v>0</v>
      </c>
      <c r="H234" s="197">
        <f t="shared" ca="1" si="380"/>
        <v>654544.80000000005</v>
      </c>
      <c r="I234" s="197">
        <f t="shared" ca="1" si="380"/>
        <v>654544.80000000005</v>
      </c>
      <c r="J234" s="197">
        <f t="shared" ca="1" si="380"/>
        <v>654544.80000000005</v>
      </c>
      <c r="K234" s="197">
        <f t="shared" ca="1" si="380"/>
        <v>654544.80000000005</v>
      </c>
      <c r="L234" s="197">
        <f t="shared" ca="1" si="380"/>
        <v>654544.80000000005</v>
      </c>
      <c r="M234" s="197">
        <f t="shared" ca="1" si="380"/>
        <v>654544.80000000005</v>
      </c>
      <c r="N234" s="197">
        <f t="shared" ca="1" si="380"/>
        <v>654544.80000000005</v>
      </c>
      <c r="O234" s="197">
        <f t="shared" ca="1" si="380"/>
        <v>654544.80000000005</v>
      </c>
      <c r="P234" s="197">
        <f t="shared" ca="1" si="380"/>
        <v>654544.80000000005</v>
      </c>
      <c r="Q234" s="197">
        <f t="shared" ca="1" si="380"/>
        <v>654544.80000000005</v>
      </c>
      <c r="R234" s="197">
        <f t="shared" ca="1" si="380"/>
        <v>654552.00000000035</v>
      </c>
      <c r="S234" s="197">
        <f t="shared" ca="1" si="380"/>
        <v>1583330.8</v>
      </c>
      <c r="T234" s="197">
        <f t="shared" ca="1" si="380"/>
        <v>1583330.8</v>
      </c>
      <c r="U234" s="197">
        <f t="shared" ca="1" si="380"/>
        <v>1583330.8</v>
      </c>
      <c r="V234" s="197">
        <f t="shared" ca="1" si="380"/>
        <v>1583330.8</v>
      </c>
      <c r="W234" s="197">
        <f t="shared" ca="1" si="380"/>
        <v>1583330.8</v>
      </c>
      <c r="X234" s="197">
        <f t="shared" ca="1" si="380"/>
        <v>1583330.8</v>
      </c>
      <c r="Y234" s="197">
        <f t="shared" ca="1" si="380"/>
        <v>1583330.8</v>
      </c>
      <c r="Z234" s="197">
        <f t="shared" ca="1" si="380"/>
        <v>1583330.8</v>
      </c>
      <c r="AA234" s="197">
        <f t="shared" ca="1" si="380"/>
        <v>1583330.8</v>
      </c>
      <c r="AB234" s="197">
        <f t="shared" ca="1" si="380"/>
        <v>1583330.8</v>
      </c>
      <c r="AC234" s="197">
        <f t="shared" ca="1" si="380"/>
        <v>1583330.8</v>
      </c>
      <c r="AD234" s="197">
        <f t="shared" ca="1" si="380"/>
        <v>1583361.200000002</v>
      </c>
      <c r="AE234" s="197">
        <f t="shared" ca="1" si="380"/>
        <v>1714284</v>
      </c>
      <c r="AF234" s="197">
        <f t="shared" ca="1" si="380"/>
        <v>1714284</v>
      </c>
      <c r="AG234" s="197">
        <f t="shared" ca="1" si="380"/>
        <v>1714284</v>
      </c>
      <c r="AH234" s="197">
        <f t="shared" ca="1" si="380"/>
        <v>1714284</v>
      </c>
      <c r="AI234" s="197">
        <f t="shared" ca="1" si="380"/>
        <v>1714284</v>
      </c>
      <c r="AJ234" s="197">
        <f t="shared" ref="AJ234:BQ234" ca="1" si="381">$C$221*AJ140</f>
        <v>1714284</v>
      </c>
      <c r="AK234" s="197">
        <f t="shared" ca="1" si="381"/>
        <v>1714284</v>
      </c>
      <c r="AL234" s="197">
        <f t="shared" ca="1" si="381"/>
        <v>0</v>
      </c>
      <c r="AM234" s="197">
        <f t="shared" ca="1" si="381"/>
        <v>0</v>
      </c>
      <c r="AN234" s="197">
        <f t="shared" ca="1" si="381"/>
        <v>0</v>
      </c>
      <c r="AO234" s="197">
        <f t="shared" ca="1" si="381"/>
        <v>0</v>
      </c>
      <c r="AP234" s="197">
        <f t="shared" ca="1" si="381"/>
        <v>0</v>
      </c>
      <c r="AQ234" s="197">
        <f t="shared" ca="1" si="381"/>
        <v>0</v>
      </c>
      <c r="AR234" s="197">
        <f t="shared" ca="1" si="381"/>
        <v>0</v>
      </c>
      <c r="AS234" s="197">
        <f t="shared" ca="1" si="381"/>
        <v>0</v>
      </c>
      <c r="AT234" s="197">
        <f t="shared" ca="1" si="381"/>
        <v>0</v>
      </c>
      <c r="AU234" s="197">
        <f t="shared" si="381"/>
        <v>0</v>
      </c>
      <c r="AV234" s="197">
        <f t="shared" si="381"/>
        <v>0</v>
      </c>
      <c r="AW234" s="197">
        <f t="shared" si="381"/>
        <v>0</v>
      </c>
      <c r="AX234" s="197">
        <f t="shared" si="381"/>
        <v>0</v>
      </c>
      <c r="AY234" s="197">
        <f t="shared" si="381"/>
        <v>0</v>
      </c>
      <c r="AZ234" s="197">
        <f t="shared" si="381"/>
        <v>0</v>
      </c>
      <c r="BA234" s="197">
        <f t="shared" si="381"/>
        <v>0</v>
      </c>
      <c r="BB234" s="197">
        <f t="shared" si="381"/>
        <v>0</v>
      </c>
      <c r="BC234" s="197">
        <f t="shared" si="381"/>
        <v>0</v>
      </c>
      <c r="BD234" s="197">
        <f t="shared" si="381"/>
        <v>0</v>
      </c>
      <c r="BE234" s="197">
        <f t="shared" si="381"/>
        <v>0</v>
      </c>
      <c r="BF234" s="197">
        <f t="shared" si="381"/>
        <v>0</v>
      </c>
      <c r="BG234" s="197">
        <f t="shared" si="381"/>
        <v>0</v>
      </c>
      <c r="BH234" s="197">
        <f t="shared" si="381"/>
        <v>0</v>
      </c>
      <c r="BI234" s="197">
        <f t="shared" si="381"/>
        <v>0</v>
      </c>
      <c r="BJ234" s="197">
        <f t="shared" si="381"/>
        <v>0</v>
      </c>
      <c r="BK234" s="197">
        <f t="shared" si="381"/>
        <v>0</v>
      </c>
      <c r="BL234" s="197">
        <f t="shared" si="381"/>
        <v>0</v>
      </c>
      <c r="BM234" s="197">
        <f t="shared" si="381"/>
        <v>0</v>
      </c>
      <c r="BN234" s="197">
        <f t="shared" si="381"/>
        <v>0</v>
      </c>
      <c r="BO234" s="197">
        <f t="shared" si="381"/>
        <v>0</v>
      </c>
      <c r="BP234" s="197">
        <f t="shared" si="381"/>
        <v>0</v>
      </c>
      <c r="BQ234" s="197">
        <f t="shared" si="381"/>
        <v>0</v>
      </c>
    </row>
    <row r="235" spans="1:69" s="48" customFormat="1">
      <c r="B235" s="48" t="s">
        <v>112</v>
      </c>
      <c r="D235" s="190">
        <f t="shared" ref="D235:AI235" ca="1" si="382">$C$222*(SUM($C$70:$C$78)*C38)</f>
        <v>0</v>
      </c>
      <c r="E235" s="190">
        <f t="shared" ca="1" si="382"/>
        <v>0</v>
      </c>
      <c r="F235" s="190">
        <f t="shared" ca="1" si="382"/>
        <v>0</v>
      </c>
      <c r="G235" s="190">
        <f t="shared" ca="1" si="382"/>
        <v>0</v>
      </c>
      <c r="H235" s="190">
        <f t="shared" ca="1" si="382"/>
        <v>197265.72168557587</v>
      </c>
      <c r="I235" s="190">
        <f t="shared" ca="1" si="382"/>
        <v>197265.72168557587</v>
      </c>
      <c r="J235" s="190">
        <f t="shared" ca="1" si="382"/>
        <v>197265.72168557587</v>
      </c>
      <c r="K235" s="190">
        <f t="shared" ca="1" si="382"/>
        <v>197265.72168557587</v>
      </c>
      <c r="L235" s="190">
        <f t="shared" ca="1" si="382"/>
        <v>197265.72168557587</v>
      </c>
      <c r="M235" s="190">
        <f t="shared" ca="1" si="382"/>
        <v>197265.72168557587</v>
      </c>
      <c r="N235" s="190">
        <f t="shared" ca="1" si="382"/>
        <v>197265.72168557587</v>
      </c>
      <c r="O235" s="190">
        <f t="shared" ca="1" si="382"/>
        <v>197265.72168557587</v>
      </c>
      <c r="P235" s="190">
        <f t="shared" ca="1" si="382"/>
        <v>197265.72168557587</v>
      </c>
      <c r="Q235" s="190">
        <f t="shared" ca="1" si="382"/>
        <v>197265.72168557587</v>
      </c>
      <c r="R235" s="190">
        <f t="shared" ca="1" si="382"/>
        <v>197267.89161068443</v>
      </c>
      <c r="S235" s="190">
        <f t="shared" ca="1" si="382"/>
        <v>452067.00762213953</v>
      </c>
      <c r="T235" s="190">
        <f t="shared" ca="1" si="382"/>
        <v>452067.00762213953</v>
      </c>
      <c r="U235" s="190">
        <f t="shared" ca="1" si="382"/>
        <v>452067.00762213953</v>
      </c>
      <c r="V235" s="190">
        <f t="shared" ca="1" si="382"/>
        <v>452067.00762213953</v>
      </c>
      <c r="W235" s="190">
        <f t="shared" ca="1" si="382"/>
        <v>452067.00762213953</v>
      </c>
      <c r="X235" s="190">
        <f t="shared" ca="1" si="382"/>
        <v>452067.00762213953</v>
      </c>
      <c r="Y235" s="190">
        <f t="shared" ca="1" si="382"/>
        <v>452067.00762213953</v>
      </c>
      <c r="Z235" s="190">
        <f t="shared" ca="1" si="382"/>
        <v>452067.00762213953</v>
      </c>
      <c r="AA235" s="190">
        <f t="shared" ca="1" si="382"/>
        <v>452067.00762213953</v>
      </c>
      <c r="AB235" s="190">
        <f t="shared" ca="1" si="382"/>
        <v>452067.00762213953</v>
      </c>
      <c r="AC235" s="190">
        <f t="shared" ca="1" si="382"/>
        <v>452067.00762213953</v>
      </c>
      <c r="AD235" s="190">
        <f t="shared" ca="1" si="382"/>
        <v>452075.68732257397</v>
      </c>
      <c r="AE235" s="190">
        <f t="shared" ca="1" si="382"/>
        <v>464983.48683028604</v>
      </c>
      <c r="AF235" s="190">
        <f t="shared" ca="1" si="382"/>
        <v>464983.48683028604</v>
      </c>
      <c r="AG235" s="190">
        <f t="shared" ca="1" si="382"/>
        <v>464983.48683028604</v>
      </c>
      <c r="AH235" s="190">
        <f t="shared" ca="1" si="382"/>
        <v>464983.48683028604</v>
      </c>
      <c r="AI235" s="190">
        <f t="shared" ca="1" si="382"/>
        <v>464983.48683028604</v>
      </c>
      <c r="AJ235" s="190">
        <f t="shared" ref="AJ235:BQ235" ca="1" si="383">$C$222*(SUM($C$70:$C$78)*AI38)</f>
        <v>464983.48683028604</v>
      </c>
      <c r="AK235" s="190">
        <f t="shared" ca="1" si="383"/>
        <v>464983.48683028604</v>
      </c>
      <c r="AL235" s="190">
        <f t="shared" ca="1" si="383"/>
        <v>0</v>
      </c>
      <c r="AM235" s="190">
        <f t="shared" ca="1" si="383"/>
        <v>0</v>
      </c>
      <c r="AN235" s="190">
        <f t="shared" ca="1" si="383"/>
        <v>0</v>
      </c>
      <c r="AO235" s="190">
        <f t="shared" ca="1" si="383"/>
        <v>0</v>
      </c>
      <c r="AP235" s="190">
        <f t="shared" ca="1" si="383"/>
        <v>0</v>
      </c>
      <c r="AQ235" s="190">
        <f t="shared" ca="1" si="383"/>
        <v>0</v>
      </c>
      <c r="AR235" s="190">
        <f t="shared" ca="1" si="383"/>
        <v>0</v>
      </c>
      <c r="AS235" s="190">
        <f t="shared" ca="1" si="383"/>
        <v>0</v>
      </c>
      <c r="AT235" s="190">
        <f t="shared" ca="1" si="383"/>
        <v>0</v>
      </c>
      <c r="AU235" s="190">
        <f t="shared" ca="1" si="383"/>
        <v>0</v>
      </c>
      <c r="AV235" s="190">
        <f t="shared" ca="1" si="383"/>
        <v>0</v>
      </c>
      <c r="AW235" s="190">
        <f t="shared" ca="1" si="383"/>
        <v>0</v>
      </c>
      <c r="AX235" s="190">
        <f t="shared" ca="1" si="383"/>
        <v>0</v>
      </c>
      <c r="AY235" s="190">
        <f t="shared" ca="1" si="383"/>
        <v>0</v>
      </c>
      <c r="AZ235" s="190">
        <f t="shared" ca="1" si="383"/>
        <v>0</v>
      </c>
      <c r="BA235" s="190">
        <f t="shared" ca="1" si="383"/>
        <v>0</v>
      </c>
      <c r="BB235" s="190">
        <f t="shared" ca="1" si="383"/>
        <v>0</v>
      </c>
      <c r="BC235" s="190">
        <f t="shared" ca="1" si="383"/>
        <v>0</v>
      </c>
      <c r="BD235" s="190">
        <f t="shared" ca="1" si="383"/>
        <v>0</v>
      </c>
      <c r="BE235" s="190">
        <f t="shared" ca="1" si="383"/>
        <v>0</v>
      </c>
      <c r="BF235" s="190">
        <f t="shared" ca="1" si="383"/>
        <v>0</v>
      </c>
      <c r="BG235" s="190">
        <f t="shared" ca="1" si="383"/>
        <v>0</v>
      </c>
      <c r="BH235" s="190">
        <f t="shared" ca="1" si="383"/>
        <v>0</v>
      </c>
      <c r="BI235" s="190">
        <f t="shared" ca="1" si="383"/>
        <v>0</v>
      </c>
      <c r="BJ235" s="190">
        <f t="shared" ca="1" si="383"/>
        <v>0</v>
      </c>
      <c r="BK235" s="190">
        <f t="shared" ca="1" si="383"/>
        <v>0</v>
      </c>
      <c r="BL235" s="190">
        <f t="shared" ca="1" si="383"/>
        <v>0</v>
      </c>
      <c r="BM235" s="190">
        <f t="shared" ca="1" si="383"/>
        <v>0</v>
      </c>
      <c r="BN235" s="190">
        <f t="shared" ca="1" si="383"/>
        <v>0</v>
      </c>
      <c r="BO235" s="190">
        <f t="shared" ca="1" si="383"/>
        <v>0</v>
      </c>
      <c r="BP235" s="190">
        <f t="shared" ca="1" si="383"/>
        <v>0</v>
      </c>
      <c r="BQ235" s="190">
        <f t="shared" ca="1" si="383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384">$C$224*D144</f>
        <v>0</v>
      </c>
      <c r="E237" s="190">
        <f t="shared" ca="1" si="384"/>
        <v>0</v>
      </c>
      <c r="F237" s="190">
        <f t="shared" ca="1" si="384"/>
        <v>0</v>
      </c>
      <c r="G237" s="190">
        <f t="shared" ca="1" si="384"/>
        <v>0</v>
      </c>
      <c r="H237" s="190">
        <f t="shared" ca="1" si="384"/>
        <v>0</v>
      </c>
      <c r="I237" s="190">
        <f t="shared" ca="1" si="384"/>
        <v>0</v>
      </c>
      <c r="J237" s="190">
        <f t="shared" ca="1" si="384"/>
        <v>0</v>
      </c>
      <c r="K237" s="190">
        <f t="shared" ca="1" si="384"/>
        <v>0</v>
      </c>
      <c r="L237" s="190">
        <f t="shared" ca="1" si="384"/>
        <v>0</v>
      </c>
      <c r="M237" s="190">
        <f t="shared" ca="1" si="384"/>
        <v>0</v>
      </c>
      <c r="N237" s="190">
        <f t="shared" ca="1" si="384"/>
        <v>0</v>
      </c>
      <c r="O237" s="190">
        <f t="shared" ca="1" si="384"/>
        <v>0</v>
      </c>
      <c r="P237" s="190">
        <f t="shared" ca="1" si="384"/>
        <v>0</v>
      </c>
      <c r="Q237" s="190">
        <f t="shared" ca="1" si="384"/>
        <v>0</v>
      </c>
      <c r="R237" s="190">
        <f t="shared" ca="1" si="384"/>
        <v>0</v>
      </c>
      <c r="S237" s="190">
        <f t="shared" ca="1" si="384"/>
        <v>0</v>
      </c>
      <c r="T237" s="190">
        <f t="shared" ca="1" si="384"/>
        <v>0</v>
      </c>
      <c r="U237" s="190">
        <f t="shared" ca="1" si="384"/>
        <v>0</v>
      </c>
      <c r="V237" s="190">
        <f t="shared" ca="1" si="384"/>
        <v>0</v>
      </c>
      <c r="W237" s="190">
        <f t="shared" ca="1" si="384"/>
        <v>0</v>
      </c>
      <c r="X237" s="190">
        <f t="shared" ca="1" si="384"/>
        <v>25049977.199999999</v>
      </c>
      <c r="Y237" s="190">
        <f t="shared" ca="1" si="384"/>
        <v>0</v>
      </c>
      <c r="Z237" s="190">
        <f t="shared" ca="1" si="384"/>
        <v>0</v>
      </c>
      <c r="AA237" s="190">
        <f t="shared" ca="1" si="384"/>
        <v>0</v>
      </c>
      <c r="AB237" s="190">
        <f t="shared" ca="1" si="384"/>
        <v>0</v>
      </c>
      <c r="AC237" s="190">
        <f t="shared" ca="1" si="384"/>
        <v>2374996.1999999997</v>
      </c>
      <c r="AD237" s="190">
        <f t="shared" ca="1" si="384"/>
        <v>2374996.1999999997</v>
      </c>
      <c r="AE237" s="190">
        <f t="shared" ca="1" si="384"/>
        <v>2374996.1999999997</v>
      </c>
      <c r="AF237" s="190">
        <f t="shared" ca="1" si="384"/>
        <v>2374996.1999999997</v>
      </c>
      <c r="AG237" s="190">
        <f t="shared" ca="1" si="384"/>
        <v>2374996.1999999997</v>
      </c>
      <c r="AH237" s="190">
        <f t="shared" ca="1" si="384"/>
        <v>2375041.8000000031</v>
      </c>
      <c r="AI237" s="190">
        <f t="shared" ca="1" si="384"/>
        <v>2571426</v>
      </c>
      <c r="AJ237" s="190">
        <f t="shared" ref="AJ237:BQ237" ca="1" si="385">$C$224*AJ144</f>
        <v>2571426</v>
      </c>
      <c r="AK237" s="190">
        <f t="shared" ca="1" si="385"/>
        <v>2571426</v>
      </c>
      <c r="AL237" s="190">
        <f t="shared" ca="1" si="385"/>
        <v>2571426</v>
      </c>
      <c r="AM237" s="190">
        <f t="shared" ca="1" si="385"/>
        <v>2571426</v>
      </c>
      <c r="AN237" s="190">
        <f t="shared" ca="1" si="385"/>
        <v>2571426</v>
      </c>
      <c r="AO237" s="190">
        <f t="shared" ca="1" si="385"/>
        <v>2571426</v>
      </c>
      <c r="AP237" s="190">
        <f t="shared" ca="1" si="385"/>
        <v>0</v>
      </c>
      <c r="AQ237" s="190">
        <f t="shared" ca="1" si="385"/>
        <v>0</v>
      </c>
      <c r="AR237" s="190">
        <f t="shared" ca="1" si="385"/>
        <v>0</v>
      </c>
      <c r="AS237" s="190">
        <f t="shared" ca="1" si="385"/>
        <v>0</v>
      </c>
      <c r="AT237" s="190">
        <f t="shared" ca="1" si="385"/>
        <v>0</v>
      </c>
      <c r="AU237" s="190">
        <f t="shared" ca="1" si="385"/>
        <v>0</v>
      </c>
      <c r="AV237" s="190">
        <f t="shared" ca="1" si="385"/>
        <v>0</v>
      </c>
      <c r="AW237" s="190">
        <f t="shared" ca="1" si="385"/>
        <v>0</v>
      </c>
      <c r="AX237" s="190">
        <f t="shared" ca="1" si="385"/>
        <v>0</v>
      </c>
      <c r="AY237" s="190">
        <f t="shared" ca="1" si="385"/>
        <v>0</v>
      </c>
      <c r="AZ237" s="190">
        <f t="shared" ca="1" si="385"/>
        <v>0</v>
      </c>
      <c r="BA237" s="190">
        <f t="shared" ca="1" si="385"/>
        <v>0</v>
      </c>
      <c r="BB237" s="190">
        <f t="shared" ca="1" si="385"/>
        <v>0</v>
      </c>
      <c r="BC237" s="190">
        <f t="shared" ca="1" si="385"/>
        <v>0</v>
      </c>
      <c r="BD237" s="190">
        <f t="shared" ca="1" si="385"/>
        <v>0</v>
      </c>
      <c r="BE237" s="190">
        <f t="shared" ca="1" si="385"/>
        <v>0</v>
      </c>
      <c r="BF237" s="190">
        <f t="shared" ca="1" si="385"/>
        <v>0</v>
      </c>
      <c r="BG237" s="190">
        <f t="shared" ca="1" si="385"/>
        <v>0</v>
      </c>
      <c r="BH237" s="190">
        <f t="shared" ca="1" si="385"/>
        <v>0</v>
      </c>
      <c r="BI237" s="190">
        <f t="shared" ca="1" si="385"/>
        <v>0</v>
      </c>
      <c r="BJ237" s="190">
        <f t="shared" ca="1" si="385"/>
        <v>0</v>
      </c>
      <c r="BK237" s="190">
        <f t="shared" ca="1" si="385"/>
        <v>0</v>
      </c>
      <c r="BL237" s="190">
        <f t="shared" ca="1" si="385"/>
        <v>0</v>
      </c>
      <c r="BM237" s="190">
        <f t="shared" ca="1" si="385"/>
        <v>0</v>
      </c>
      <c r="BN237" s="190">
        <f t="shared" ca="1" si="385"/>
        <v>0</v>
      </c>
      <c r="BO237" s="190">
        <f t="shared" ca="1" si="385"/>
        <v>0</v>
      </c>
      <c r="BP237" s="190">
        <f t="shared" ca="1" si="385"/>
        <v>0</v>
      </c>
      <c r="BQ237" s="190">
        <f t="shared" ca="1" si="385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386">IF(D233&lt;$C$7,0,IFERROR(HLOOKUP(YEAR(D$233),$C$226:$J$231,$A238,FALSE)/HLOOKUP(YEAR(D$233),$C$226:$J$232,7,FALSE),0))</f>
        <v>7747.7466666666669</v>
      </c>
      <c r="E238" s="188">
        <f t="shared" si="386"/>
        <v>7747.7466666666669</v>
      </c>
      <c r="F238" s="188">
        <f t="shared" si="386"/>
        <v>7747.7466666666669</v>
      </c>
      <c r="G238" s="188">
        <f t="shared" si="386"/>
        <v>1936.9366666666667</v>
      </c>
      <c r="H238" s="188">
        <f t="shared" si="386"/>
        <v>1936.9366666666667</v>
      </c>
      <c r="I238" s="188">
        <f t="shared" si="386"/>
        <v>1936.9366666666667</v>
      </c>
      <c r="J238" s="188">
        <f t="shared" si="386"/>
        <v>1936.9366666666667</v>
      </c>
      <c r="K238" s="188">
        <f t="shared" si="386"/>
        <v>1936.9366666666667</v>
      </c>
      <c r="L238" s="188">
        <f t="shared" si="386"/>
        <v>1936.9366666666667</v>
      </c>
      <c r="M238" s="188">
        <f t="shared" si="386"/>
        <v>1936.9366666666667</v>
      </c>
      <c r="N238" s="188">
        <f t="shared" si="386"/>
        <v>1936.9366666666667</v>
      </c>
      <c r="O238" s="188">
        <f t="shared" si="386"/>
        <v>1936.9366666666667</v>
      </c>
      <c r="P238" s="188">
        <f t="shared" si="386"/>
        <v>1936.9366666666667</v>
      </c>
      <c r="Q238" s="188">
        <f t="shared" si="386"/>
        <v>1936.9366666666667</v>
      </c>
      <c r="R238" s="188">
        <f t="shared" si="386"/>
        <v>1936.9366666666667</v>
      </c>
      <c r="S238" s="188">
        <f t="shared" si="386"/>
        <v>1936.9366666666667</v>
      </c>
      <c r="T238" s="188">
        <f t="shared" si="386"/>
        <v>1936.9366666666667</v>
      </c>
      <c r="U238" s="188">
        <f t="shared" si="386"/>
        <v>1936.9366666666667</v>
      </c>
      <c r="V238" s="188">
        <f t="shared" si="386"/>
        <v>1936.9366666666667</v>
      </c>
      <c r="W238" s="188">
        <f t="shared" si="386"/>
        <v>1936.9366666666667</v>
      </c>
      <c r="X238" s="188">
        <f t="shared" si="386"/>
        <v>1936.9366666666667</v>
      </c>
      <c r="Y238" s="188">
        <f t="shared" si="386"/>
        <v>1936.9366666666667</v>
      </c>
      <c r="Z238" s="188">
        <f t="shared" si="386"/>
        <v>1936.9366666666667</v>
      </c>
      <c r="AA238" s="188">
        <f t="shared" si="386"/>
        <v>1936.9366666666667</v>
      </c>
      <c r="AB238" s="188">
        <f t="shared" si="386"/>
        <v>1936.9366666666667</v>
      </c>
      <c r="AC238" s="188">
        <f t="shared" si="386"/>
        <v>1936.9366666666667</v>
      </c>
      <c r="AD238" s="188">
        <f t="shared" si="386"/>
        <v>1936.9366666666667</v>
      </c>
      <c r="AE238" s="188">
        <f t="shared" si="386"/>
        <v>1936.9366666666667</v>
      </c>
      <c r="AF238" s="188">
        <f t="shared" si="386"/>
        <v>1936.9366666666667</v>
      </c>
      <c r="AG238" s="188">
        <f t="shared" si="386"/>
        <v>1936.9366666666667</v>
      </c>
      <c r="AH238" s="188">
        <f t="shared" si="386"/>
        <v>1936.9366666666667</v>
      </c>
      <c r="AI238" s="188">
        <f t="shared" si="386"/>
        <v>1936.9366666666667</v>
      </c>
      <c r="AJ238" s="188">
        <f t="shared" ref="AJ238:BQ238" si="387">IF(AJ233&lt;$C$7,0,IFERROR(HLOOKUP(YEAR(AJ$233),$C$226:$J$231,$A238,FALSE)/HLOOKUP(YEAR(AJ$233),$C$226:$J$232,7,FALSE),0))</f>
        <v>1936.9366666666667</v>
      </c>
      <c r="AK238" s="188">
        <f t="shared" si="387"/>
        <v>1936.9366666666667</v>
      </c>
      <c r="AL238" s="188">
        <f t="shared" si="387"/>
        <v>1936.9366666666667</v>
      </c>
      <c r="AM238" s="188">
        <f t="shared" si="387"/>
        <v>1936.9366666666667</v>
      </c>
      <c r="AN238" s="188">
        <f t="shared" si="387"/>
        <v>1936.9366666666667</v>
      </c>
      <c r="AO238" s="188">
        <f t="shared" si="387"/>
        <v>1936.9366666666667</v>
      </c>
      <c r="AP238" s="188">
        <f t="shared" si="387"/>
        <v>1936.9366666666667</v>
      </c>
      <c r="AQ238" s="188">
        <f t="shared" si="387"/>
        <v>1936.9366666666667</v>
      </c>
      <c r="AR238" s="188">
        <f t="shared" si="387"/>
        <v>1936.9366666666667</v>
      </c>
      <c r="AS238" s="188">
        <f t="shared" si="387"/>
        <v>1936.9366666666667</v>
      </c>
      <c r="AT238" s="188">
        <f t="shared" si="387"/>
        <v>1936.9366666666667</v>
      </c>
      <c r="AU238" s="188">
        <f t="shared" si="387"/>
        <v>1936.9366666666667</v>
      </c>
      <c r="AV238" s="188">
        <f t="shared" si="387"/>
        <v>1936.9366666666667</v>
      </c>
      <c r="AW238" s="188">
        <f t="shared" si="387"/>
        <v>1936.9366666666667</v>
      </c>
      <c r="AX238" s="188">
        <f t="shared" si="387"/>
        <v>1936.9366666666667</v>
      </c>
      <c r="AY238" s="188">
        <f t="shared" si="387"/>
        <v>1936.9366666666667</v>
      </c>
      <c r="AZ238" s="188">
        <f t="shared" si="387"/>
        <v>1936.9366666666667</v>
      </c>
      <c r="BA238" s="188">
        <f t="shared" si="387"/>
        <v>1936.9366666666667</v>
      </c>
      <c r="BB238" s="188">
        <f t="shared" si="387"/>
        <v>1936.9366666666667</v>
      </c>
      <c r="BC238" s="188">
        <f t="shared" si="387"/>
        <v>0</v>
      </c>
      <c r="BD238" s="188">
        <f t="shared" si="387"/>
        <v>0</v>
      </c>
      <c r="BE238" s="188">
        <f t="shared" si="387"/>
        <v>0</v>
      </c>
      <c r="BF238" s="188">
        <f t="shared" si="387"/>
        <v>0</v>
      </c>
      <c r="BG238" s="188">
        <f t="shared" si="387"/>
        <v>0</v>
      </c>
      <c r="BH238" s="188">
        <f t="shared" si="387"/>
        <v>0</v>
      </c>
      <c r="BI238" s="188">
        <f t="shared" si="387"/>
        <v>0</v>
      </c>
      <c r="BJ238" s="188">
        <f t="shared" si="387"/>
        <v>0</v>
      </c>
      <c r="BK238" s="188">
        <f t="shared" si="387"/>
        <v>0</v>
      </c>
      <c r="BL238" s="188">
        <f t="shared" si="387"/>
        <v>0</v>
      </c>
      <c r="BM238" s="188">
        <f t="shared" si="387"/>
        <v>0</v>
      </c>
      <c r="BN238" s="188">
        <f t="shared" si="387"/>
        <v>0</v>
      </c>
      <c r="BO238" s="188">
        <f t="shared" si="387"/>
        <v>0</v>
      </c>
      <c r="BP238" s="188">
        <f t="shared" si="387"/>
        <v>0</v>
      </c>
      <c r="BQ238" s="188">
        <f t="shared" si="387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388">IF(D233&lt;$C$7,0,IFERROR(HLOOKUP(YEAR(D$233),$C$226:$J$231,$A239,FALSE)/HLOOKUP(YEAR(D$233),$C$226:$J$232,7,FALSE),0))</f>
        <v>11081.51</v>
      </c>
      <c r="E239" s="188">
        <f t="shared" si="388"/>
        <v>11081.51</v>
      </c>
      <c r="F239" s="188">
        <f t="shared" si="388"/>
        <v>11081.51</v>
      </c>
      <c r="G239" s="188">
        <f t="shared" si="388"/>
        <v>2770.3775000000001</v>
      </c>
      <c r="H239" s="188">
        <f t="shared" si="388"/>
        <v>2770.3775000000001</v>
      </c>
      <c r="I239" s="188">
        <f t="shared" si="388"/>
        <v>2770.3775000000001</v>
      </c>
      <c r="J239" s="188">
        <f t="shared" si="388"/>
        <v>2770.3775000000001</v>
      </c>
      <c r="K239" s="188">
        <f t="shared" si="388"/>
        <v>2770.3775000000001</v>
      </c>
      <c r="L239" s="188">
        <f t="shared" si="388"/>
        <v>2770.3775000000001</v>
      </c>
      <c r="M239" s="188">
        <f t="shared" si="388"/>
        <v>2770.3775000000001</v>
      </c>
      <c r="N239" s="188">
        <f t="shared" si="388"/>
        <v>2770.3775000000001</v>
      </c>
      <c r="O239" s="188">
        <f t="shared" si="388"/>
        <v>2770.3775000000001</v>
      </c>
      <c r="P239" s="188">
        <f t="shared" si="388"/>
        <v>2770.3775000000001</v>
      </c>
      <c r="Q239" s="188">
        <f t="shared" si="388"/>
        <v>2770.3775000000001</v>
      </c>
      <c r="R239" s="188">
        <f t="shared" si="388"/>
        <v>2770.3775000000001</v>
      </c>
      <c r="S239" s="188">
        <f t="shared" si="388"/>
        <v>2770.3775000000001</v>
      </c>
      <c r="T239" s="188">
        <f t="shared" si="388"/>
        <v>2770.3775000000001</v>
      </c>
      <c r="U239" s="188">
        <f t="shared" si="388"/>
        <v>2770.3775000000001</v>
      </c>
      <c r="V239" s="188">
        <f t="shared" si="388"/>
        <v>2770.3775000000001</v>
      </c>
      <c r="W239" s="188">
        <f t="shared" si="388"/>
        <v>2770.3775000000001</v>
      </c>
      <c r="X239" s="188">
        <f t="shared" si="388"/>
        <v>2770.3775000000001</v>
      </c>
      <c r="Y239" s="188">
        <f t="shared" si="388"/>
        <v>2770.3775000000001</v>
      </c>
      <c r="Z239" s="188">
        <f t="shared" si="388"/>
        <v>2770.3775000000001</v>
      </c>
      <c r="AA239" s="188">
        <f t="shared" si="388"/>
        <v>2770.3775000000001</v>
      </c>
      <c r="AB239" s="188">
        <f t="shared" si="388"/>
        <v>2770.3775000000001</v>
      </c>
      <c r="AC239" s="188">
        <f t="shared" si="388"/>
        <v>2770.3775000000001</v>
      </c>
      <c r="AD239" s="188">
        <f t="shared" si="388"/>
        <v>2770.3775000000001</v>
      </c>
      <c r="AE239" s="188">
        <f t="shared" si="388"/>
        <v>2770.3775000000001</v>
      </c>
      <c r="AF239" s="188">
        <f t="shared" si="388"/>
        <v>2770.3775000000001</v>
      </c>
      <c r="AG239" s="188">
        <f t="shared" si="388"/>
        <v>2770.3775000000001</v>
      </c>
      <c r="AH239" s="188">
        <f t="shared" si="388"/>
        <v>2770.3775000000001</v>
      </c>
      <c r="AI239" s="188">
        <f t="shared" si="388"/>
        <v>2770.3775000000001</v>
      </c>
      <c r="AJ239" s="188">
        <f t="shared" ref="AJ239:BQ239" si="389">IF(AJ233&lt;$C$7,0,IFERROR(HLOOKUP(YEAR(AJ$233),$C$226:$J$231,$A239,FALSE)/HLOOKUP(YEAR(AJ$233),$C$226:$J$232,7,FALSE),0))</f>
        <v>2770.3775000000001</v>
      </c>
      <c r="AK239" s="188">
        <f t="shared" si="389"/>
        <v>2770.3775000000001</v>
      </c>
      <c r="AL239" s="188">
        <f t="shared" si="389"/>
        <v>2770.3775000000001</v>
      </c>
      <c r="AM239" s="188">
        <f t="shared" si="389"/>
        <v>2770.3775000000001</v>
      </c>
      <c r="AN239" s="188">
        <f t="shared" si="389"/>
        <v>2770.3775000000001</v>
      </c>
      <c r="AO239" s="188">
        <f t="shared" si="389"/>
        <v>2770.3775000000001</v>
      </c>
      <c r="AP239" s="188">
        <f t="shared" si="389"/>
        <v>2770.3775000000001</v>
      </c>
      <c r="AQ239" s="188">
        <f t="shared" si="389"/>
        <v>2770.3775000000001</v>
      </c>
      <c r="AR239" s="188">
        <f t="shared" si="389"/>
        <v>2770.3775000000001</v>
      </c>
      <c r="AS239" s="188">
        <f t="shared" si="389"/>
        <v>2770.3775000000001</v>
      </c>
      <c r="AT239" s="188">
        <f t="shared" si="389"/>
        <v>2770.3775000000001</v>
      </c>
      <c r="AU239" s="188">
        <f t="shared" si="389"/>
        <v>2770.3775000000001</v>
      </c>
      <c r="AV239" s="188">
        <f t="shared" si="389"/>
        <v>2770.3775000000001</v>
      </c>
      <c r="AW239" s="188">
        <f t="shared" si="389"/>
        <v>2770.3775000000001</v>
      </c>
      <c r="AX239" s="188">
        <f t="shared" si="389"/>
        <v>2770.3775000000001</v>
      </c>
      <c r="AY239" s="188">
        <f t="shared" si="389"/>
        <v>2770.3775000000001</v>
      </c>
      <c r="AZ239" s="188">
        <f t="shared" si="389"/>
        <v>2770.3775000000001</v>
      </c>
      <c r="BA239" s="188">
        <f t="shared" si="389"/>
        <v>2770.3775000000001</v>
      </c>
      <c r="BB239" s="188">
        <f t="shared" si="389"/>
        <v>2770.3775000000001</v>
      </c>
      <c r="BC239" s="188">
        <f t="shared" si="389"/>
        <v>0</v>
      </c>
      <c r="BD239" s="188">
        <f t="shared" si="389"/>
        <v>0</v>
      </c>
      <c r="BE239" s="188">
        <f t="shared" si="389"/>
        <v>0</v>
      </c>
      <c r="BF239" s="188">
        <f t="shared" si="389"/>
        <v>0</v>
      </c>
      <c r="BG239" s="188">
        <f t="shared" si="389"/>
        <v>0</v>
      </c>
      <c r="BH239" s="188">
        <f t="shared" si="389"/>
        <v>0</v>
      </c>
      <c r="BI239" s="188">
        <f t="shared" si="389"/>
        <v>0</v>
      </c>
      <c r="BJ239" s="188">
        <f t="shared" si="389"/>
        <v>0</v>
      </c>
      <c r="BK239" s="188">
        <f t="shared" si="389"/>
        <v>0</v>
      </c>
      <c r="BL239" s="188">
        <f t="shared" si="389"/>
        <v>0</v>
      </c>
      <c r="BM239" s="188">
        <f t="shared" si="389"/>
        <v>0</v>
      </c>
      <c r="BN239" s="188">
        <f t="shared" si="389"/>
        <v>0</v>
      </c>
      <c r="BO239" s="188">
        <f t="shared" si="389"/>
        <v>0</v>
      </c>
      <c r="BP239" s="188">
        <f t="shared" si="389"/>
        <v>0</v>
      </c>
      <c r="BQ239" s="188">
        <f t="shared" si="389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390">IF(D233&lt;$C$7,0,IFERROR(HLOOKUP(YEAR(D$233),$C$226:$J$231,$A240,FALSE)/HLOOKUP(YEAR(D$233),$C$226:$J$232,7,FALSE),0))</f>
        <v>7807.666666666667</v>
      </c>
      <c r="E240" s="188">
        <f t="shared" si="390"/>
        <v>7807.666666666667</v>
      </c>
      <c r="F240" s="188">
        <f t="shared" si="390"/>
        <v>7807.666666666667</v>
      </c>
      <c r="G240" s="188">
        <f t="shared" si="390"/>
        <v>1951.9166666666667</v>
      </c>
      <c r="H240" s="188">
        <f t="shared" si="390"/>
        <v>1951.9166666666667</v>
      </c>
      <c r="I240" s="188">
        <f t="shared" si="390"/>
        <v>1951.9166666666667</v>
      </c>
      <c r="J240" s="188">
        <f t="shared" si="390"/>
        <v>1951.9166666666667</v>
      </c>
      <c r="K240" s="188">
        <f t="shared" si="390"/>
        <v>1951.9166666666667</v>
      </c>
      <c r="L240" s="188">
        <f t="shared" si="390"/>
        <v>1951.9166666666667</v>
      </c>
      <c r="M240" s="188">
        <f t="shared" si="390"/>
        <v>1951.9166666666667</v>
      </c>
      <c r="N240" s="188">
        <f t="shared" si="390"/>
        <v>1951.9166666666667</v>
      </c>
      <c r="O240" s="188">
        <f t="shared" si="390"/>
        <v>1951.9166666666667</v>
      </c>
      <c r="P240" s="188">
        <f t="shared" si="390"/>
        <v>1951.9166666666667</v>
      </c>
      <c r="Q240" s="188">
        <f t="shared" si="390"/>
        <v>1951.9166666666667</v>
      </c>
      <c r="R240" s="188">
        <f t="shared" si="390"/>
        <v>1951.9166666666667</v>
      </c>
      <c r="S240" s="188">
        <f t="shared" si="390"/>
        <v>1951.9166666666667</v>
      </c>
      <c r="T240" s="188">
        <f t="shared" si="390"/>
        <v>1951.9166666666667</v>
      </c>
      <c r="U240" s="188">
        <f t="shared" si="390"/>
        <v>1951.9166666666667</v>
      </c>
      <c r="V240" s="188">
        <f t="shared" si="390"/>
        <v>1951.9166666666667</v>
      </c>
      <c r="W240" s="188">
        <f t="shared" si="390"/>
        <v>1951.9166666666667</v>
      </c>
      <c r="X240" s="188">
        <f t="shared" si="390"/>
        <v>1951.9166666666667</v>
      </c>
      <c r="Y240" s="188">
        <f t="shared" si="390"/>
        <v>1951.9166666666667</v>
      </c>
      <c r="Z240" s="188">
        <f t="shared" si="390"/>
        <v>1951.9166666666667</v>
      </c>
      <c r="AA240" s="188">
        <f t="shared" si="390"/>
        <v>1951.9166666666667</v>
      </c>
      <c r="AB240" s="188">
        <f t="shared" si="390"/>
        <v>1951.9166666666667</v>
      </c>
      <c r="AC240" s="188">
        <f t="shared" si="390"/>
        <v>1951.9166666666667</v>
      </c>
      <c r="AD240" s="188">
        <f t="shared" si="390"/>
        <v>1951.9166666666667</v>
      </c>
      <c r="AE240" s="188">
        <f t="shared" si="390"/>
        <v>1951.9166666666667</v>
      </c>
      <c r="AF240" s="188">
        <f t="shared" si="390"/>
        <v>1951.9166666666667</v>
      </c>
      <c r="AG240" s="188">
        <f t="shared" si="390"/>
        <v>1951.9166666666667</v>
      </c>
      <c r="AH240" s="188">
        <f t="shared" si="390"/>
        <v>1951.9166666666667</v>
      </c>
      <c r="AI240" s="188">
        <f t="shared" si="390"/>
        <v>1951.9166666666667</v>
      </c>
      <c r="AJ240" s="188">
        <f t="shared" ref="AJ240:BQ240" si="391">IF(AJ233&lt;$C$7,0,IFERROR(HLOOKUP(YEAR(AJ$233),$C$226:$J$231,$A240,FALSE)/HLOOKUP(YEAR(AJ$233),$C$226:$J$232,7,FALSE),0))</f>
        <v>1951.9166666666667</v>
      </c>
      <c r="AK240" s="188">
        <f t="shared" si="391"/>
        <v>1951.9166666666667</v>
      </c>
      <c r="AL240" s="188">
        <f t="shared" si="391"/>
        <v>1951.9166666666667</v>
      </c>
      <c r="AM240" s="188">
        <f t="shared" si="391"/>
        <v>1951.9166666666667</v>
      </c>
      <c r="AN240" s="188">
        <f t="shared" si="391"/>
        <v>1951.9166666666667</v>
      </c>
      <c r="AO240" s="188">
        <f t="shared" si="391"/>
        <v>1951.9166666666667</v>
      </c>
      <c r="AP240" s="188">
        <f t="shared" si="391"/>
        <v>1951.9166666666667</v>
      </c>
      <c r="AQ240" s="188">
        <f t="shared" si="391"/>
        <v>1951.9166666666667</v>
      </c>
      <c r="AR240" s="188">
        <f t="shared" si="391"/>
        <v>1951.9166666666667</v>
      </c>
      <c r="AS240" s="188">
        <f t="shared" si="391"/>
        <v>1951.9166666666667</v>
      </c>
      <c r="AT240" s="188">
        <f t="shared" si="391"/>
        <v>1951.9166666666667</v>
      </c>
      <c r="AU240" s="188">
        <f t="shared" si="391"/>
        <v>1951.9166666666667</v>
      </c>
      <c r="AV240" s="188">
        <f t="shared" si="391"/>
        <v>1951.9166666666667</v>
      </c>
      <c r="AW240" s="188">
        <f t="shared" si="391"/>
        <v>1951.9166666666667</v>
      </c>
      <c r="AX240" s="188">
        <f t="shared" si="391"/>
        <v>1951.9166666666667</v>
      </c>
      <c r="AY240" s="188">
        <f t="shared" si="391"/>
        <v>1951.9166666666667</v>
      </c>
      <c r="AZ240" s="188">
        <f t="shared" si="391"/>
        <v>1951.9166666666667</v>
      </c>
      <c r="BA240" s="188">
        <f t="shared" si="391"/>
        <v>1951.9166666666667</v>
      </c>
      <c r="BB240" s="188">
        <f t="shared" si="391"/>
        <v>1951.9166666666667</v>
      </c>
      <c r="BC240" s="188">
        <f t="shared" si="391"/>
        <v>0</v>
      </c>
      <c r="BD240" s="188">
        <f t="shared" si="391"/>
        <v>0</v>
      </c>
      <c r="BE240" s="188">
        <f t="shared" si="391"/>
        <v>0</v>
      </c>
      <c r="BF240" s="188">
        <f t="shared" si="391"/>
        <v>0</v>
      </c>
      <c r="BG240" s="188">
        <f t="shared" si="391"/>
        <v>0</v>
      </c>
      <c r="BH240" s="188">
        <f t="shared" si="391"/>
        <v>0</v>
      </c>
      <c r="BI240" s="188">
        <f t="shared" si="391"/>
        <v>0</v>
      </c>
      <c r="BJ240" s="188">
        <f t="shared" si="391"/>
        <v>0</v>
      </c>
      <c r="BK240" s="188">
        <f t="shared" si="391"/>
        <v>0</v>
      </c>
      <c r="BL240" s="188">
        <f t="shared" si="391"/>
        <v>0</v>
      </c>
      <c r="BM240" s="188">
        <f t="shared" si="391"/>
        <v>0</v>
      </c>
      <c r="BN240" s="188">
        <f t="shared" si="391"/>
        <v>0</v>
      </c>
      <c r="BO240" s="188">
        <f t="shared" si="391"/>
        <v>0</v>
      </c>
      <c r="BP240" s="188">
        <f t="shared" si="391"/>
        <v>0</v>
      </c>
      <c r="BQ240" s="188">
        <f t="shared" si="391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392">IF(D233&lt;$C$7,0,IFERROR(HLOOKUP(YEAR(D$233),$C$226:$J$231,$A241,FALSE)/HLOOKUP(YEAR(D$233),$C$226:$J$232,7,FALSE),0))</f>
        <v>10817.333333333334</v>
      </c>
      <c r="E241" s="188">
        <f t="shared" si="392"/>
        <v>10817.333333333334</v>
      </c>
      <c r="F241" s="188">
        <f t="shared" si="392"/>
        <v>10817.333333333334</v>
      </c>
      <c r="G241" s="188">
        <f t="shared" si="392"/>
        <v>2704.3333333333335</v>
      </c>
      <c r="H241" s="188">
        <f t="shared" si="392"/>
        <v>2704.3333333333335</v>
      </c>
      <c r="I241" s="188">
        <f t="shared" si="392"/>
        <v>2704.3333333333335</v>
      </c>
      <c r="J241" s="188">
        <f t="shared" si="392"/>
        <v>2704.3333333333335</v>
      </c>
      <c r="K241" s="188">
        <f t="shared" si="392"/>
        <v>2704.3333333333335</v>
      </c>
      <c r="L241" s="188">
        <f t="shared" si="392"/>
        <v>2704.3333333333335</v>
      </c>
      <c r="M241" s="188">
        <f t="shared" si="392"/>
        <v>2704.3333333333335</v>
      </c>
      <c r="N241" s="188">
        <f t="shared" si="392"/>
        <v>2704.3333333333335</v>
      </c>
      <c r="O241" s="188">
        <f t="shared" si="392"/>
        <v>2704.3333333333335</v>
      </c>
      <c r="P241" s="188">
        <f t="shared" si="392"/>
        <v>2704.3333333333335</v>
      </c>
      <c r="Q241" s="188">
        <f t="shared" si="392"/>
        <v>2704.3333333333335</v>
      </c>
      <c r="R241" s="188">
        <f t="shared" si="392"/>
        <v>2704.3333333333335</v>
      </c>
      <c r="S241" s="188">
        <f t="shared" si="392"/>
        <v>2704.3333333333335</v>
      </c>
      <c r="T241" s="188">
        <f t="shared" si="392"/>
        <v>2704.3333333333335</v>
      </c>
      <c r="U241" s="188">
        <f t="shared" si="392"/>
        <v>2704.3333333333335</v>
      </c>
      <c r="V241" s="188">
        <f t="shared" si="392"/>
        <v>2704.3333333333335</v>
      </c>
      <c r="W241" s="188">
        <f t="shared" si="392"/>
        <v>2704.3333333333335</v>
      </c>
      <c r="X241" s="188">
        <f t="shared" si="392"/>
        <v>2704.3333333333335</v>
      </c>
      <c r="Y241" s="188">
        <f t="shared" si="392"/>
        <v>2704.3333333333335</v>
      </c>
      <c r="Z241" s="188">
        <f t="shared" si="392"/>
        <v>2704.3333333333335</v>
      </c>
      <c r="AA241" s="188">
        <f t="shared" si="392"/>
        <v>2704.3333333333335</v>
      </c>
      <c r="AB241" s="188">
        <f t="shared" si="392"/>
        <v>2704.3333333333335</v>
      </c>
      <c r="AC241" s="188">
        <f t="shared" si="392"/>
        <v>2704.3333333333335</v>
      </c>
      <c r="AD241" s="188">
        <f t="shared" si="392"/>
        <v>2704.3333333333335</v>
      </c>
      <c r="AE241" s="188">
        <f t="shared" si="392"/>
        <v>2704.3333333333335</v>
      </c>
      <c r="AF241" s="188">
        <f t="shared" si="392"/>
        <v>2704.3333333333335</v>
      </c>
      <c r="AG241" s="188">
        <f t="shared" si="392"/>
        <v>2704.3333333333335</v>
      </c>
      <c r="AH241" s="188">
        <f t="shared" si="392"/>
        <v>2704.3333333333335</v>
      </c>
      <c r="AI241" s="188">
        <f t="shared" si="392"/>
        <v>2704.3333333333335</v>
      </c>
      <c r="AJ241" s="188">
        <f t="shared" ref="AJ241:BQ241" si="393">IF(AJ233&lt;$C$7,0,IFERROR(HLOOKUP(YEAR(AJ$233),$C$226:$J$231,$A241,FALSE)/HLOOKUP(YEAR(AJ$233),$C$226:$J$232,7,FALSE),0))</f>
        <v>2704.3333333333335</v>
      </c>
      <c r="AK241" s="188">
        <f t="shared" si="393"/>
        <v>2704.3333333333335</v>
      </c>
      <c r="AL241" s="188">
        <f t="shared" si="393"/>
        <v>2704.3333333333335</v>
      </c>
      <c r="AM241" s="188">
        <f t="shared" si="393"/>
        <v>2704.3333333333335</v>
      </c>
      <c r="AN241" s="188">
        <f t="shared" si="393"/>
        <v>2704.3333333333335</v>
      </c>
      <c r="AO241" s="188">
        <f t="shared" si="393"/>
        <v>2704.3333333333335</v>
      </c>
      <c r="AP241" s="188">
        <f t="shared" si="393"/>
        <v>2704.3333333333335</v>
      </c>
      <c r="AQ241" s="188">
        <f t="shared" si="393"/>
        <v>2704.3333333333335</v>
      </c>
      <c r="AR241" s="188">
        <f t="shared" si="393"/>
        <v>2704.3333333333335</v>
      </c>
      <c r="AS241" s="188">
        <f t="shared" si="393"/>
        <v>2704.3333333333335</v>
      </c>
      <c r="AT241" s="188">
        <f t="shared" si="393"/>
        <v>2704.3333333333335</v>
      </c>
      <c r="AU241" s="188">
        <f t="shared" si="393"/>
        <v>2704.3333333333335</v>
      </c>
      <c r="AV241" s="188">
        <f t="shared" si="393"/>
        <v>2704.3333333333335</v>
      </c>
      <c r="AW241" s="188">
        <f t="shared" si="393"/>
        <v>2704.3333333333335</v>
      </c>
      <c r="AX241" s="188">
        <f t="shared" si="393"/>
        <v>2704.3333333333335</v>
      </c>
      <c r="AY241" s="188">
        <f t="shared" si="393"/>
        <v>2704.3333333333335</v>
      </c>
      <c r="AZ241" s="188">
        <f t="shared" si="393"/>
        <v>2704.3333333333335</v>
      </c>
      <c r="BA241" s="188">
        <f t="shared" si="393"/>
        <v>2704.3333333333335</v>
      </c>
      <c r="BB241" s="188">
        <f t="shared" si="393"/>
        <v>2704.3333333333335</v>
      </c>
      <c r="BC241" s="188">
        <f t="shared" si="393"/>
        <v>0</v>
      </c>
      <c r="BD241" s="188">
        <f t="shared" si="393"/>
        <v>0</v>
      </c>
      <c r="BE241" s="188">
        <f t="shared" si="393"/>
        <v>0</v>
      </c>
      <c r="BF241" s="188">
        <f t="shared" si="393"/>
        <v>0</v>
      </c>
      <c r="BG241" s="188">
        <f t="shared" si="393"/>
        <v>0</v>
      </c>
      <c r="BH241" s="188">
        <f t="shared" si="393"/>
        <v>0</v>
      </c>
      <c r="BI241" s="188">
        <f t="shared" si="393"/>
        <v>0</v>
      </c>
      <c r="BJ241" s="188">
        <f t="shared" si="393"/>
        <v>0</v>
      </c>
      <c r="BK241" s="188">
        <f t="shared" si="393"/>
        <v>0</v>
      </c>
      <c r="BL241" s="188">
        <f t="shared" si="393"/>
        <v>0</v>
      </c>
      <c r="BM241" s="188">
        <f t="shared" si="393"/>
        <v>0</v>
      </c>
      <c r="BN241" s="188">
        <f t="shared" si="393"/>
        <v>0</v>
      </c>
      <c r="BO241" s="188">
        <f t="shared" si="393"/>
        <v>0</v>
      </c>
      <c r="BP241" s="188">
        <f t="shared" si="393"/>
        <v>0</v>
      </c>
      <c r="BQ241" s="188">
        <f t="shared" si="393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394">IF(D233&lt;$C$7,0,IFERROR(HLOOKUP(YEAR(D$233),$C$226:$J$231,$A242,FALSE)/HLOOKUP(YEAR(D$233),$C$226:$J$232,7,FALSE),0))</f>
        <v>115145</v>
      </c>
      <c r="E242" s="188">
        <f t="shared" si="394"/>
        <v>115145</v>
      </c>
      <c r="F242" s="188">
        <f t="shared" si="394"/>
        <v>115145</v>
      </c>
      <c r="G242" s="188">
        <f t="shared" si="394"/>
        <v>28786.25</v>
      </c>
      <c r="H242" s="188">
        <f t="shared" si="394"/>
        <v>28786.25</v>
      </c>
      <c r="I242" s="188">
        <f t="shared" si="394"/>
        <v>28786.25</v>
      </c>
      <c r="J242" s="188">
        <f t="shared" si="394"/>
        <v>28786.25</v>
      </c>
      <c r="K242" s="188">
        <f t="shared" si="394"/>
        <v>28786.25</v>
      </c>
      <c r="L242" s="188">
        <f t="shared" si="394"/>
        <v>28786.25</v>
      </c>
      <c r="M242" s="188">
        <f t="shared" si="394"/>
        <v>28786.25</v>
      </c>
      <c r="N242" s="188">
        <f t="shared" si="394"/>
        <v>28786.25</v>
      </c>
      <c r="O242" s="188">
        <f t="shared" si="394"/>
        <v>28786.25</v>
      </c>
      <c r="P242" s="188">
        <f t="shared" si="394"/>
        <v>28786.25</v>
      </c>
      <c r="Q242" s="188">
        <f t="shared" si="394"/>
        <v>28786.25</v>
      </c>
      <c r="R242" s="188">
        <f t="shared" si="394"/>
        <v>28786.25</v>
      </c>
      <c r="S242" s="188">
        <f t="shared" si="394"/>
        <v>28786.25</v>
      </c>
      <c r="T242" s="188">
        <f t="shared" si="394"/>
        <v>28786.25</v>
      </c>
      <c r="U242" s="188">
        <f t="shared" si="394"/>
        <v>28786.25</v>
      </c>
      <c r="V242" s="188">
        <f t="shared" si="394"/>
        <v>28786.25</v>
      </c>
      <c r="W242" s="188">
        <f t="shared" si="394"/>
        <v>28786.25</v>
      </c>
      <c r="X242" s="188">
        <f t="shared" si="394"/>
        <v>28786.25</v>
      </c>
      <c r="Y242" s="188">
        <f t="shared" si="394"/>
        <v>28786.25</v>
      </c>
      <c r="Z242" s="188">
        <f t="shared" si="394"/>
        <v>28786.25</v>
      </c>
      <c r="AA242" s="188">
        <f t="shared" si="394"/>
        <v>28786.25</v>
      </c>
      <c r="AB242" s="188">
        <f t="shared" si="394"/>
        <v>28786.25</v>
      </c>
      <c r="AC242" s="188">
        <f t="shared" si="394"/>
        <v>28786.25</v>
      </c>
      <c r="AD242" s="188">
        <f t="shared" si="394"/>
        <v>28786.25</v>
      </c>
      <c r="AE242" s="188">
        <f t="shared" si="394"/>
        <v>28786.25</v>
      </c>
      <c r="AF242" s="188">
        <f t="shared" si="394"/>
        <v>28786.25</v>
      </c>
      <c r="AG242" s="188">
        <f t="shared" si="394"/>
        <v>28786.25</v>
      </c>
      <c r="AH242" s="188">
        <f t="shared" si="394"/>
        <v>28786.25</v>
      </c>
      <c r="AI242" s="188">
        <f t="shared" si="394"/>
        <v>28786.25</v>
      </c>
      <c r="AJ242" s="188">
        <f t="shared" ref="AJ242:BQ242" si="395">IF(AJ233&lt;$C$7,0,IFERROR(HLOOKUP(YEAR(AJ$233),$C$226:$J$231,$A242,FALSE)/HLOOKUP(YEAR(AJ$233),$C$226:$J$232,7,FALSE),0))</f>
        <v>28786.25</v>
      </c>
      <c r="AK242" s="188">
        <f t="shared" si="395"/>
        <v>28786.25</v>
      </c>
      <c r="AL242" s="188">
        <f t="shared" si="395"/>
        <v>28786.25</v>
      </c>
      <c r="AM242" s="188">
        <f t="shared" si="395"/>
        <v>28786.25</v>
      </c>
      <c r="AN242" s="188">
        <f t="shared" si="395"/>
        <v>28786.25</v>
      </c>
      <c r="AO242" s="188">
        <f t="shared" si="395"/>
        <v>28786.25</v>
      </c>
      <c r="AP242" s="188">
        <f t="shared" si="395"/>
        <v>28786.25</v>
      </c>
      <c r="AQ242" s="188">
        <f t="shared" si="395"/>
        <v>28786.25</v>
      </c>
      <c r="AR242" s="188">
        <f t="shared" si="395"/>
        <v>28786.25</v>
      </c>
      <c r="AS242" s="188">
        <f t="shared" si="395"/>
        <v>28786.25</v>
      </c>
      <c r="AT242" s="188">
        <f t="shared" si="395"/>
        <v>28786.25</v>
      </c>
      <c r="AU242" s="188">
        <f t="shared" si="395"/>
        <v>28786.25</v>
      </c>
      <c r="AV242" s="188">
        <f t="shared" si="395"/>
        <v>28786.25</v>
      </c>
      <c r="AW242" s="188">
        <f t="shared" si="395"/>
        <v>28786.25</v>
      </c>
      <c r="AX242" s="188">
        <f t="shared" si="395"/>
        <v>28786.25</v>
      </c>
      <c r="AY242" s="188">
        <f t="shared" si="395"/>
        <v>28786.25</v>
      </c>
      <c r="AZ242" s="188">
        <f t="shared" si="395"/>
        <v>28786.25</v>
      </c>
      <c r="BA242" s="188">
        <f t="shared" si="395"/>
        <v>28786.25</v>
      </c>
      <c r="BB242" s="188">
        <f t="shared" si="395"/>
        <v>28786.25</v>
      </c>
      <c r="BC242" s="188">
        <f t="shared" si="395"/>
        <v>0</v>
      </c>
      <c r="BD242" s="188">
        <f t="shared" si="395"/>
        <v>0</v>
      </c>
      <c r="BE242" s="188">
        <f t="shared" si="395"/>
        <v>0</v>
      </c>
      <c r="BF242" s="188">
        <f t="shared" si="395"/>
        <v>0</v>
      </c>
      <c r="BG242" s="188">
        <f t="shared" si="395"/>
        <v>0</v>
      </c>
      <c r="BH242" s="188">
        <f t="shared" si="395"/>
        <v>0</v>
      </c>
      <c r="BI242" s="188">
        <f t="shared" si="395"/>
        <v>0</v>
      </c>
      <c r="BJ242" s="188">
        <f t="shared" si="395"/>
        <v>0</v>
      </c>
      <c r="BK242" s="188">
        <f t="shared" si="395"/>
        <v>0</v>
      </c>
      <c r="BL242" s="188">
        <f t="shared" si="395"/>
        <v>0</v>
      </c>
      <c r="BM242" s="188">
        <f t="shared" si="395"/>
        <v>0</v>
      </c>
      <c r="BN242" s="188">
        <f t="shared" si="395"/>
        <v>0</v>
      </c>
      <c r="BO242" s="188">
        <f t="shared" si="395"/>
        <v>0</v>
      </c>
      <c r="BP242" s="188">
        <f t="shared" si="395"/>
        <v>0</v>
      </c>
      <c r="BQ242" s="188">
        <f t="shared" si="395"/>
        <v>0</v>
      </c>
    </row>
    <row r="246" spans="1:69">
      <c r="B246" t="s">
        <v>292</v>
      </c>
    </row>
  </sheetData>
  <conditionalFormatting sqref="A35:XFD35">
    <cfRule type="cellIs" dxfId="29" priority="9" operator="equal">
      <formula>$C$11</formula>
    </cfRule>
    <cfRule type="cellIs" dxfId="28" priority="10" operator="equal">
      <formula>$C$10</formula>
    </cfRule>
  </conditionalFormatting>
  <conditionalFormatting sqref="A139:XFD155 A156 C156:XFD156 C165:C169 A158:XFD164">
    <cfRule type="cellIs" dxfId="27" priority="8" operator="equal">
      <formula>$C$13</formula>
    </cfRule>
  </conditionalFormatting>
  <conditionalFormatting sqref="A192:XFD193">
    <cfRule type="cellIs" dxfId="26" priority="7" operator="equal">
      <formula>$C$14</formula>
    </cfRule>
  </conditionalFormatting>
  <conditionalFormatting sqref="A215 D215:XFD215 B214:C214">
    <cfRule type="cellIs" dxfId="25" priority="6" operator="equal">
      <formula>$C$15</formula>
    </cfRule>
  </conditionalFormatting>
  <conditionalFormatting sqref="B156:B157">
    <cfRule type="cellIs" dxfId="24" priority="5" operator="equal">
      <formula>$C$13</formula>
    </cfRule>
  </conditionalFormatting>
  <conditionalFormatting sqref="B177:B180 A177:C177 CG176:XFD177 A176:CF176">
    <cfRule type="cellIs" dxfId="23" priority="4" operator="equal">
      <formula>$C$13</formula>
    </cfRule>
  </conditionalFormatting>
  <conditionalFormatting sqref="A33:B33 G33:XFD33 C29:F29">
    <cfRule type="cellIs" dxfId="22" priority="3" operator="greaterThan">
      <formula>$C$52</formula>
    </cfRule>
  </conditionalFormatting>
  <conditionalFormatting sqref="A48:XFD48">
    <cfRule type="cellIs" dxfId="21" priority="1" operator="equal">
      <formula>$C$11</formula>
    </cfRule>
    <cfRule type="cellIs" dxfId="20" priority="2" operator="equal">
      <formula>$C$10</formula>
    </cfRule>
  </conditionalFormatting>
  <dataValidations count="3">
    <dataValidation type="list" allowBlank="1" showInputMessage="1" showErrorMessage="1" sqref="D190" xr:uid="{8CE80A5F-023B-C043-AC65-F0F2EDC72616}">
      <formula1>"普通住宅,非普通住宅"</formula1>
    </dataValidation>
    <dataValidation type="list" allowBlank="1" showInputMessage="1" showErrorMessage="1" sqref="C50:C51" xr:uid="{C810E75F-A13D-BC48-B535-672CF2D0774A}">
      <formula1>"Yes,No"</formula1>
    </dataValidation>
    <dataValidation type="list" allowBlank="1" showInputMessage="1" showErrorMessage="1" sqref="F187" xr:uid="{2FC76834-A3FE-6D47-B164-C3AADA8C2821}">
      <formula1>$H$187:$H$188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89E4-EBEF-3243-836B-4090C6FB7A34}">
  <dimension ref="A1:CK246"/>
  <sheetViews>
    <sheetView showGridLines="0" topLeftCell="A217" workbookViewId="0">
      <selection activeCell="C7" sqref="C7"/>
    </sheetView>
  </sheetViews>
  <sheetFormatPr baseColWidth="10" defaultRowHeight="16"/>
  <cols>
    <col min="2" max="2" width="25.6640625" customWidth="1"/>
    <col min="3" max="3" width="16.8320312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640625" bestFit="1" customWidth="1"/>
    <col min="26" max="39" width="16.6640625" bestFit="1" customWidth="1"/>
    <col min="40" max="69" width="16.83203125" bestFit="1" customWidth="1"/>
    <col min="70" max="84" width="16.6640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422</v>
      </c>
      <c r="F2" s="175">
        <f ca="1">'现金流表-晤桥'!C54</f>
        <v>0.31009187771059743</v>
      </c>
      <c r="H2" s="89" t="s">
        <v>390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421</v>
      </c>
      <c r="F3" s="175">
        <f ca="1">'现金流表-晤桥'!C55</f>
        <v>0.29251673361756403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400</v>
      </c>
      <c r="F4" s="175">
        <f ca="1">'现金流表-晤桥'!C56</f>
        <v>0.32103002825179772</v>
      </c>
      <c r="H4" s="89" t="s">
        <v>54</v>
      </c>
      <c r="I4" s="102">
        <v>0</v>
      </c>
      <c r="K4" t="s">
        <v>227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401</v>
      </c>
      <c r="F5" s="7">
        <f ca="1">'利润表-1'!C29</f>
        <v>0.50375159006758063</v>
      </c>
      <c r="H5" s="89" t="s">
        <v>36</v>
      </c>
      <c r="I5" s="102">
        <v>0</v>
      </c>
      <c r="K5" t="s">
        <v>228</v>
      </c>
      <c r="L5" s="10">
        <v>200</v>
      </c>
      <c r="N5" s="5"/>
    </row>
    <row r="6" spans="1:22">
      <c r="C6" s="8"/>
      <c r="E6" t="s">
        <v>423</v>
      </c>
      <c r="F6" s="7">
        <f ca="1">'利润表-1'!C30</f>
        <v>0.12593789751689516</v>
      </c>
      <c r="H6" s="89" t="s">
        <v>391</v>
      </c>
      <c r="I6" s="102">
        <v>0</v>
      </c>
      <c r="K6" t="s">
        <v>229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413</v>
      </c>
      <c r="F7" s="3">
        <f ca="1">'利润表-1'!C22</f>
        <v>595687144.86187983</v>
      </c>
      <c r="G7" s="9">
        <v>0.05</v>
      </c>
      <c r="H7" s="89" t="s">
        <v>264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424</v>
      </c>
      <c r="F8" s="7">
        <f ca="1">'利润表-1'!C31</f>
        <v>0.34306600271605731</v>
      </c>
      <c r="G8" s="9">
        <v>0.05</v>
      </c>
      <c r="H8" s="89" t="s">
        <v>265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425</v>
      </c>
      <c r="F9" s="3">
        <f ca="1">'利润表-1'!C20</f>
        <v>794327217.22583902</v>
      </c>
      <c r="G9" s="9">
        <v>0.05</v>
      </c>
      <c r="H9" s="89" t="s">
        <v>266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291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 ca="1">IF(C46&gt;=$C$52,$C$52,0)</f>
        <v>0</v>
      </c>
      <c r="D47" s="1">
        <f t="shared" ref="D47:BO47" ca="1" si="20">IF(D46&gt;=$C$52,$C$52,0)</f>
        <v>0</v>
      </c>
      <c r="E47" s="1">
        <f t="shared" ca="1" si="20"/>
        <v>0</v>
      </c>
      <c r="F47" s="1">
        <f t="shared" ca="1" si="20"/>
        <v>0</v>
      </c>
      <c r="G47" s="1">
        <f t="shared" ca="1" si="20"/>
        <v>0</v>
      </c>
      <c r="H47" s="1">
        <f t="shared" ca="1" si="20"/>
        <v>0</v>
      </c>
      <c r="I47" s="1">
        <f t="shared" ca="1" si="20"/>
        <v>0</v>
      </c>
      <c r="J47" s="1">
        <f t="shared" ca="1" si="20"/>
        <v>0</v>
      </c>
      <c r="K47" s="1">
        <f t="shared" ca="1" si="20"/>
        <v>0</v>
      </c>
      <c r="L47" s="1">
        <f t="shared" ca="1" si="20"/>
        <v>0</v>
      </c>
      <c r="M47" s="1">
        <f t="shared" ca="1" si="20"/>
        <v>0.5</v>
      </c>
      <c r="N47" s="1">
        <f t="shared" ca="1" si="20"/>
        <v>0.5</v>
      </c>
      <c r="O47" s="1">
        <f t="shared" ca="1" si="20"/>
        <v>0.5</v>
      </c>
      <c r="P47" s="1">
        <f t="shared" ca="1" si="20"/>
        <v>0.5</v>
      </c>
      <c r="Q47" s="1">
        <f t="shared" ca="1" si="20"/>
        <v>0.5</v>
      </c>
      <c r="R47" s="1">
        <f t="shared" ca="1" si="20"/>
        <v>0.5</v>
      </c>
      <c r="S47" s="1">
        <f t="shared" ca="1" si="20"/>
        <v>0.5</v>
      </c>
      <c r="T47" s="1">
        <f t="shared" ca="1" si="20"/>
        <v>0.5</v>
      </c>
      <c r="U47" s="1">
        <f t="shared" ca="1" si="20"/>
        <v>0.5</v>
      </c>
      <c r="V47" s="1">
        <f t="shared" ca="1" si="20"/>
        <v>0.5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IF(BP46&gt;=$C$52,$C$52,0)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382</v>
      </c>
      <c r="D50" s="12">
        <f>IF(C50="Yes",C10,0)</f>
        <v>42795</v>
      </c>
    </row>
    <row r="51" spans="1:69">
      <c r="A51" s="50"/>
      <c r="B51" s="38" t="s">
        <v>7</v>
      </c>
      <c r="C51" s="189" t="s">
        <v>382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388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389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225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226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227</v>
      </c>
      <c r="C66" s="170">
        <f>L4*(1+$I$4)</f>
        <v>3896.3433983821101</v>
      </c>
      <c r="D66" t="s">
        <v>230</v>
      </c>
    </row>
    <row r="67" spans="1:4">
      <c r="A67" s="52"/>
      <c r="B67" t="s">
        <v>228</v>
      </c>
      <c r="C67" s="170">
        <f t="shared" ref="C67:C68" si="33">L5*(1+$I$4)</f>
        <v>200</v>
      </c>
      <c r="D67" t="s">
        <v>230</v>
      </c>
    </row>
    <row r="68" spans="1:4">
      <c r="A68" s="52"/>
      <c r="B68" t="s">
        <v>229</v>
      </c>
      <c r="C68" s="170">
        <f t="shared" si="33"/>
        <v>15</v>
      </c>
      <c r="D68" t="s">
        <v>230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230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230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230</v>
      </c>
    </row>
    <row r="73" spans="1:4">
      <c r="A73" s="52"/>
      <c r="B73" s="15" t="s">
        <v>41</v>
      </c>
      <c r="C73" s="171">
        <f t="shared" si="34"/>
        <v>0</v>
      </c>
      <c r="D73" t="s">
        <v>230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230</v>
      </c>
    </row>
    <row r="75" spans="1:4">
      <c r="A75" s="52"/>
      <c r="B75" s="15" t="s">
        <v>43</v>
      </c>
      <c r="C75" s="171">
        <f t="shared" si="34"/>
        <v>0</v>
      </c>
      <c r="D75" t="s">
        <v>230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230</v>
      </c>
    </row>
    <row r="77" spans="1:4">
      <c r="A77" s="52"/>
      <c r="B77" s="16" t="s">
        <v>171</v>
      </c>
      <c r="C77" s="171">
        <f t="shared" si="34"/>
        <v>0</v>
      </c>
      <c r="D77" t="s">
        <v>230</v>
      </c>
    </row>
    <row r="78" spans="1:4">
      <c r="A78" s="52"/>
      <c r="B78" s="16" t="s">
        <v>172</v>
      </c>
      <c r="C78" s="171">
        <f t="shared" si="34"/>
        <v>0</v>
      </c>
      <c r="D78" t="s">
        <v>230</v>
      </c>
    </row>
    <row r="79" spans="1:4">
      <c r="A79" s="52"/>
      <c r="B79" s="14" t="s">
        <v>46</v>
      </c>
      <c r="C79" s="171">
        <f t="shared" si="34"/>
        <v>0</v>
      </c>
      <c r="D79" t="s">
        <v>230</v>
      </c>
    </row>
    <row r="80" spans="1:4">
      <c r="A80" s="52"/>
      <c r="C80" s="6">
        <f>SUM(C70:C79)</f>
        <v>5424.8127711661082</v>
      </c>
      <c r="D80" t="s">
        <v>230</v>
      </c>
    </row>
    <row r="81" spans="1:43">
      <c r="A81" s="52"/>
      <c r="B81" s="14" t="s">
        <v>45</v>
      </c>
      <c r="C81" s="172">
        <v>495.90322862170746</v>
      </c>
      <c r="D81" t="s">
        <v>230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215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214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227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228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229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251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252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253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254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255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256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257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Z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258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259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260</v>
      </c>
      <c r="C108" s="3">
        <f ca="1">'Capital Structure'!E43</f>
        <v>113451.63134373839</v>
      </c>
      <c r="D108" s="3">
        <f ca="1">'Capital Structure'!F43</f>
        <v>227375.97781807568</v>
      </c>
      <c r="E108" s="3">
        <f ca="1">'Capital Structure'!G43</f>
        <v>341775.00906938937</v>
      </c>
      <c r="F108" s="3">
        <f ca="1">'Capital Structure'!H43</f>
        <v>456324.67899258359</v>
      </c>
      <c r="G108" s="3">
        <f ca="1">'Capital Structure'!I43</f>
        <v>562052.92867778393</v>
      </c>
      <c r="H108" s="3">
        <f ca="1">'Capital Structure'!J43</f>
        <v>668221.71273667272</v>
      </c>
      <c r="I108" s="3">
        <f ca="1">'Capital Structure'!K43</f>
        <v>749137.02465641277</v>
      </c>
      <c r="J108" s="3">
        <f ca="1">'Capital Structure'!L43</f>
        <v>830389.48370915186</v>
      </c>
      <c r="K108" s="3">
        <f ca="1">'Capital Structure'!M43</f>
        <v>834892.96845642896</v>
      </c>
      <c r="L108" s="3">
        <f ca="1">'Capital Structure'!N43</f>
        <v>839415.21772348636</v>
      </c>
      <c r="M108" s="3">
        <f ca="1">'Capital Structure'!O43</f>
        <v>843956.30969582312</v>
      </c>
      <c r="N108" s="3">
        <f ca="1">'Capital Structure'!P43</f>
        <v>848516.32288471132</v>
      </c>
      <c r="O108" s="3">
        <f ca="1">'Capital Structure'!Q43</f>
        <v>853095.33612855326</v>
      </c>
      <c r="P108" s="3">
        <f ca="1">'Capital Structure'!R43</f>
        <v>857693.42859424429</v>
      </c>
      <c r="Q108" s="3">
        <f ca="1">'Capital Structure'!S43</f>
        <v>862310.57749262452</v>
      </c>
      <c r="R108" s="3">
        <f ca="1">'Capital Structure'!T43</f>
        <v>865903.53823217715</v>
      </c>
      <c r="S108" s="3">
        <f ca="1">'Capital Structure'!U43</f>
        <v>844999.86739701789</v>
      </c>
      <c r="T108" s="3">
        <f ca="1">'Capital Structure'!V43</f>
        <v>798312.69055156072</v>
      </c>
      <c r="U108" s="3">
        <f ca="1">'Capital Structure'!W43</f>
        <v>678507.77559651993</v>
      </c>
      <c r="V108" s="3">
        <f ca="1">'Capital Structure'!X43</f>
        <v>558201.97756856063</v>
      </c>
      <c r="W108" s="3">
        <f ca="1">'Capital Structure'!Y43</f>
        <v>218625.28076396961</v>
      </c>
      <c r="X108" s="3">
        <f ca="1">'Capital Structure'!Z43</f>
        <v>0</v>
      </c>
      <c r="Y108" s="3">
        <f ca="1">'Capital Structure'!AA43</f>
        <v>0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261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227</v>
      </c>
      <c r="C121" s="9">
        <v>0.1</v>
      </c>
      <c r="D121" s="13">
        <f>C121*C66</f>
        <v>389.63433983821102</v>
      </c>
    </row>
    <row r="122" spans="1:4">
      <c r="A122" s="53"/>
      <c r="B122" t="s">
        <v>228</v>
      </c>
      <c r="C122" s="9">
        <v>0.1</v>
      </c>
      <c r="D122" s="13">
        <f>C122*C67</f>
        <v>20</v>
      </c>
    </row>
    <row r="123" spans="1:4">
      <c r="A123" s="53"/>
      <c r="B123" t="s">
        <v>229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231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232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233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234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DR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237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231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>
      <c r="A165" s="53"/>
      <c r="B165" s="18" t="s">
        <v>235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0</v>
      </c>
      <c r="D167" s="2">
        <f ca="1">C38*D137</f>
        <v>0</v>
      </c>
      <c r="E167" s="2">
        <f t="shared" ref="E167:BP167" ca="1" si="88">D38*E137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0</v>
      </c>
      <c r="I167" s="2">
        <f t="shared" ca="1" si="88"/>
        <v>0</v>
      </c>
      <c r="J167" s="2">
        <f t="shared" ca="1" si="88"/>
        <v>0</v>
      </c>
      <c r="K167" s="2">
        <f t="shared" ca="1" si="88"/>
        <v>0</v>
      </c>
      <c r="L167" s="2">
        <f t="shared" ca="1" si="88"/>
        <v>0</v>
      </c>
      <c r="M167" s="2">
        <f t="shared" ca="1" si="88"/>
        <v>0</v>
      </c>
      <c r="N167" s="2">
        <f t="shared" ca="1" si="88"/>
        <v>0</v>
      </c>
      <c r="O167" s="2">
        <f t="shared" ca="1" si="88"/>
        <v>0</v>
      </c>
      <c r="P167" s="2">
        <f t="shared" ca="1" si="88"/>
        <v>0</v>
      </c>
      <c r="Q167" s="2">
        <f t="shared" ca="1" si="88"/>
        <v>0</v>
      </c>
      <c r="R167" s="2">
        <f t="shared" ca="1" si="88"/>
        <v>0</v>
      </c>
      <c r="S167" s="2">
        <f t="shared" ca="1" si="88"/>
        <v>0</v>
      </c>
      <c r="T167" s="2">
        <f t="shared" ca="1" si="88"/>
        <v>0</v>
      </c>
      <c r="U167" s="2">
        <f t="shared" ca="1" si="88"/>
        <v>0</v>
      </c>
      <c r="V167" s="2">
        <f t="shared" ca="1" si="88"/>
        <v>0</v>
      </c>
      <c r="W167" s="2">
        <f t="shared" ca="1" si="88"/>
        <v>0</v>
      </c>
      <c r="X167" s="2">
        <f t="shared" ca="1" si="88"/>
        <v>0</v>
      </c>
      <c r="Y167" s="2">
        <f t="shared" ca="1" si="88"/>
        <v>0</v>
      </c>
      <c r="Z167" s="2">
        <f t="shared" ca="1" si="88"/>
        <v>0</v>
      </c>
      <c r="AA167" s="2">
        <f t="shared" ca="1" si="88"/>
        <v>0</v>
      </c>
      <c r="AB167" s="2">
        <f t="shared" ca="1" si="88"/>
        <v>0</v>
      </c>
      <c r="AC167" s="2">
        <f t="shared" ca="1" si="88"/>
        <v>0</v>
      </c>
      <c r="AD167" s="2">
        <f t="shared" ca="1" si="88"/>
        <v>0</v>
      </c>
      <c r="AE167" s="2">
        <f t="shared" ca="1" si="88"/>
        <v>0</v>
      </c>
      <c r="AF167" s="2">
        <f t="shared" ca="1" si="88"/>
        <v>0</v>
      </c>
      <c r="AG167" s="2">
        <f t="shared" ca="1" si="88"/>
        <v>0</v>
      </c>
      <c r="AH167" s="2">
        <f t="shared" ca="1" si="88"/>
        <v>0</v>
      </c>
      <c r="AI167" s="2">
        <f t="shared" ca="1" si="88"/>
        <v>0</v>
      </c>
      <c r="AJ167" s="2">
        <f t="shared" ca="1" si="88"/>
        <v>0</v>
      </c>
      <c r="AK167" s="2">
        <f t="shared" ca="1" si="88"/>
        <v>0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BP38*BQ137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117807832.57729176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117807832.57729176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211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117807832.57729176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9.7847464158900221E-2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14136939.90927501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236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211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74275052.916917205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7042041.0774855819</v>
      </c>
      <c r="AD179" s="198">
        <f t="shared" ca="1" si="102"/>
        <v>7042041.0774855819</v>
      </c>
      <c r="AE179" s="198">
        <f t="shared" ca="1" si="102"/>
        <v>7042041.0774855819</v>
      </c>
      <c r="AF179" s="198">
        <f t="shared" ca="1" si="102"/>
        <v>7042041.0774855819</v>
      </c>
      <c r="AG179" s="198">
        <f t="shared" ca="1" si="102"/>
        <v>7042041.0774855819</v>
      </c>
      <c r="AH179" s="198">
        <f t="shared" ca="1" si="102"/>
        <v>7042176.2848906117</v>
      </c>
      <c r="AI179" s="198">
        <f t="shared" ca="1" si="102"/>
        <v>7624470.1021898231</v>
      </c>
      <c r="AJ179" s="198">
        <f t="shared" ca="1" si="102"/>
        <v>7624470.1021898231</v>
      </c>
      <c r="AK179" s="198">
        <f t="shared" ca="1" si="102"/>
        <v>7624470.1021898231</v>
      </c>
      <c r="AL179" s="198">
        <f t="shared" ca="1" si="102"/>
        <v>7624470.1021898231</v>
      </c>
      <c r="AM179" s="198">
        <f t="shared" ca="1" si="102"/>
        <v>7624470.1021898231</v>
      </c>
      <c r="AN179" s="198">
        <f t="shared" ca="1" si="102"/>
        <v>7624470.1021898231</v>
      </c>
      <c r="AO179" s="198">
        <f t="shared" ca="1" si="102"/>
        <v>7624470.1021898231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8913006.3500300646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845044.9292982698</v>
      </c>
      <c r="AD180" s="2">
        <f t="shared" ca="1" si="104"/>
        <v>845044.9292982698</v>
      </c>
      <c r="AE180" s="2">
        <f t="shared" ca="1" si="104"/>
        <v>845044.9292982698</v>
      </c>
      <c r="AF180" s="2">
        <f t="shared" ca="1" si="104"/>
        <v>845044.9292982698</v>
      </c>
      <c r="AG180" s="2">
        <f t="shared" ca="1" si="104"/>
        <v>845044.9292982698</v>
      </c>
      <c r="AH180" s="2">
        <f t="shared" ca="1" si="104"/>
        <v>845061.15418687335</v>
      </c>
      <c r="AI180" s="2">
        <f t="shared" ca="1" si="104"/>
        <v>914936.41226277873</v>
      </c>
      <c r="AJ180" s="2">
        <f t="shared" ca="1" si="104"/>
        <v>914936.41226277873</v>
      </c>
      <c r="AK180" s="2">
        <f t="shared" ca="1" si="104"/>
        <v>914936.41226277873</v>
      </c>
      <c r="AL180" s="2">
        <f t="shared" ca="1" si="104"/>
        <v>914936.41226277873</v>
      </c>
      <c r="AM180" s="2">
        <f t="shared" ca="1" si="104"/>
        <v>914936.41226277873</v>
      </c>
      <c r="AN180" s="2">
        <f t="shared" ca="1" si="104"/>
        <v>914936.41226277873</v>
      </c>
      <c r="AO180" s="2">
        <f t="shared" ca="1" si="104"/>
        <v>914936.41226277873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218</v>
      </c>
      <c r="E185" t="s">
        <v>217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420</v>
      </c>
    </row>
    <row r="188" spans="2:88">
      <c r="B188" t="s">
        <v>238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243</v>
      </c>
      <c r="D190" s="9" t="s">
        <v>244</v>
      </c>
    </row>
    <row r="192" spans="2:88">
      <c r="B192" t="s">
        <v>240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232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239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220</v>
      </c>
      <c r="BF195" s="6">
        <f ca="1">C209-SUM(D194:BF194)</f>
        <v>108947173.78425822</v>
      </c>
    </row>
    <row r="196" spans="1:88">
      <c r="B196" t="s">
        <v>219</v>
      </c>
      <c r="BF196" s="6">
        <f ca="1">D209-SUM(D194:BF194)</f>
        <v>108947173.78425822</v>
      </c>
    </row>
    <row r="197" spans="1:88">
      <c r="BF197" s="6"/>
    </row>
    <row r="198" spans="1:88">
      <c r="B198" t="s">
        <v>246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245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161038066.51153091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218</v>
      </c>
      <c r="D201" s="11" t="s">
        <v>217</v>
      </c>
      <c r="F201" t="s">
        <v>244</v>
      </c>
      <c r="J201" t="s">
        <v>244</v>
      </c>
    </row>
    <row r="202" spans="1:88" ht="17">
      <c r="A202">
        <v>1</v>
      </c>
      <c r="B202" s="19" t="s">
        <v>67</v>
      </c>
      <c r="C202" s="6">
        <f ca="1">SUM(C203:C206)</f>
        <v>1199569535.8706543</v>
      </c>
      <c r="D202" s="6">
        <f ca="1">SUM(D203:D206)</f>
        <v>1199569535.8706543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7">
      <c r="A203">
        <v>2</v>
      </c>
      <c r="B203" s="19" t="s">
        <v>241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7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7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7">
      <c r="A206">
        <v>5</v>
      </c>
      <c r="B206" s="19" t="s">
        <v>70</v>
      </c>
      <c r="C206" s="3">
        <f ca="1">(SUM(D165:BK165)+BK168)*(1+C116)</f>
        <v>58341799.854545429</v>
      </c>
      <c r="D206" s="3">
        <f ca="1">(SUM(D165:BK165)+BK168)*(1+C116)</f>
        <v>58341799.854545429</v>
      </c>
      <c r="J206" s="7">
        <v>2</v>
      </c>
      <c r="K206" s="9">
        <v>0.6</v>
      </c>
      <c r="L206" s="9">
        <v>0.2</v>
      </c>
    </row>
    <row r="207" spans="1:88" ht="17">
      <c r="A207">
        <v>6</v>
      </c>
      <c r="B207" s="19" t="s">
        <v>71</v>
      </c>
      <c r="C207" s="6">
        <f ca="1">SUM(C41:BQ41)/(1+C114)-C202</f>
        <v>536793555.03843641</v>
      </c>
      <c r="D207" s="13">
        <f ca="1">SUM(C41:BQ41)/(1+C114)-D202</f>
        <v>536793555.03843641</v>
      </c>
      <c r="K207" s="7"/>
    </row>
    <row r="208" spans="1:88" ht="17">
      <c r="A208">
        <v>7</v>
      </c>
      <c r="B208" s="19" t="s">
        <v>72</v>
      </c>
      <c r="C208" s="1">
        <f ca="1">C207/C202</f>
        <v>0.44748848564983656</v>
      </c>
      <c r="D208" s="1">
        <f ca="1">D207/D202</f>
        <v>0.44748848564983656</v>
      </c>
    </row>
    <row r="209" spans="1:89" ht="17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161038066.51153091</v>
      </c>
      <c r="D209" s="3">
        <f ca="1">IF(D208&lt;0,0,IF($D$190=F201,D207*VLOOKUP(D208,F202:H205,2,TRUE)-D202*VLOOKUP(D208,F202:H205,3,TRUE),D207*VLOOKUP(D208,J202:L206,2,TRUE)-D202*VLOOKUP(D208,J202:L206,3,TRUE)))</f>
        <v>161038066.51153091</v>
      </c>
    </row>
    <row r="210" spans="1:89" ht="17">
      <c r="A210">
        <v>9</v>
      </c>
      <c r="B210" s="19" t="s">
        <v>74</v>
      </c>
      <c r="C210" s="6">
        <f ca="1">BF195</f>
        <v>108947173.78425822</v>
      </c>
      <c r="D210" s="6">
        <f ca="1">BF196</f>
        <v>108947173.78425822</v>
      </c>
    </row>
    <row r="211" spans="1:89" ht="17">
      <c r="A211">
        <v>10</v>
      </c>
      <c r="B211" s="19" t="s">
        <v>75</v>
      </c>
      <c r="C211" s="21">
        <f ca="1">C210/SUM(C40:BQ40)/(1+C114)</f>
        <v>5.1854930037368886E-2</v>
      </c>
      <c r="D211" s="21">
        <f ca="1">D210/SUM(C40:BQ40)/(1+C114)</f>
        <v>5.1854930037368886E-2</v>
      </c>
    </row>
    <row r="213" spans="1:89">
      <c r="B213" t="s">
        <v>242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223</v>
      </c>
      <c r="C216" t="s">
        <v>216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-7952028.6989671933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-27236793.446064554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178665084.70656723</v>
      </c>
    </row>
    <row r="218" spans="1:89">
      <c r="B218" t="s">
        <v>224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-7952028.6989671933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-27236793.446064554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222</v>
      </c>
      <c r="BR219" s="13">
        <f ca="1">'利润表-1'!C21-SUM(Sheet1!D218:BR218)</f>
        <v>178665084.70656723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CW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CW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CW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CW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CW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CW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CW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CW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292</v>
      </c>
    </row>
  </sheetData>
  <conditionalFormatting sqref="A35:XFD35">
    <cfRule type="cellIs" dxfId="19" priority="9" operator="equal">
      <formula>$C$11</formula>
    </cfRule>
    <cfRule type="cellIs" dxfId="18" priority="10" operator="equal">
      <formula>$C$10</formula>
    </cfRule>
  </conditionalFormatting>
  <conditionalFormatting sqref="A139:XFD155 A156 C156:XFD156 C165:C169 A158:XFD164">
    <cfRule type="cellIs" dxfId="17" priority="8" operator="equal">
      <formula>$C$13</formula>
    </cfRule>
  </conditionalFormatting>
  <conditionalFormatting sqref="A192:XFD193">
    <cfRule type="cellIs" dxfId="16" priority="7" operator="equal">
      <formula>$C$14</formula>
    </cfRule>
  </conditionalFormatting>
  <conditionalFormatting sqref="A215 D215:XFD215 B214:C214">
    <cfRule type="cellIs" dxfId="15" priority="6" operator="equal">
      <formula>$C$15</formula>
    </cfRule>
  </conditionalFormatting>
  <conditionalFormatting sqref="B156:B157">
    <cfRule type="cellIs" dxfId="14" priority="5" operator="equal">
      <formula>$C$13</formula>
    </cfRule>
  </conditionalFormatting>
  <conditionalFormatting sqref="B177:B180 A177 C177 CG176:XFD177 A176:CF176">
    <cfRule type="cellIs" dxfId="13" priority="4" operator="equal">
      <formula>$C$13</formula>
    </cfRule>
  </conditionalFormatting>
  <conditionalFormatting sqref="A33:B33 G33:XFD33 C29:F29">
    <cfRule type="cellIs" dxfId="12" priority="3" operator="greaterThan">
      <formula>$C$52</formula>
    </cfRule>
  </conditionalFormatting>
  <conditionalFormatting sqref="A48:XFD48">
    <cfRule type="cellIs" dxfId="11" priority="1" operator="equal">
      <formula>$C$11</formula>
    </cfRule>
    <cfRule type="cellIs" dxfId="10" priority="2" operator="equal">
      <formula>$C$10</formula>
    </cfRule>
  </conditionalFormatting>
  <dataValidations count="3">
    <dataValidation type="list" allowBlank="1" showInputMessage="1" showErrorMessage="1" sqref="F187" xr:uid="{20445312-31A8-BA45-BA8F-31090EB1EC2B}">
      <formula1>$H$187:$H$188</formula1>
    </dataValidation>
    <dataValidation type="list" allowBlank="1" showInputMessage="1" showErrorMessage="1" sqref="C50:C51" xr:uid="{DE44FD3A-F59E-1740-AB1A-AA794C054A56}">
      <formula1>"Yes,No"</formula1>
    </dataValidation>
    <dataValidation type="list" allowBlank="1" showInputMessage="1" showErrorMessage="1" sqref="D190" xr:uid="{3F3BD52E-3639-1C44-8668-10794A81EC4D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A2AC-ABC3-6E43-B286-85D714ABCF6C}">
  <sheetPr>
    <tabColor rgb="FFC00000"/>
  </sheetPr>
  <dimension ref="A1:XFD218"/>
  <sheetViews>
    <sheetView showGridLines="0" topLeftCell="A142" zoomScaleNormal="125" zoomScalePageLayoutView="125" workbookViewId="0">
      <selection activeCell="E161" sqref="E161"/>
    </sheetView>
  </sheetViews>
  <sheetFormatPr baseColWidth="10" defaultColWidth="11" defaultRowHeight="16"/>
  <cols>
    <col min="1" max="1" width="11" style="105"/>
    <col min="2" max="2" width="46.33203125" style="105" customWidth="1"/>
    <col min="3" max="3" width="13.83203125" style="105" customWidth="1"/>
    <col min="4" max="4" width="14.5" style="105" bestFit="1" customWidth="1"/>
    <col min="5" max="5" width="17.1640625" style="105" bestFit="1" customWidth="1"/>
    <col min="6" max="16" width="16.6640625" style="105" bestFit="1" customWidth="1"/>
    <col min="17" max="17" width="16.5" style="105" bestFit="1" customWidth="1"/>
    <col min="18" max="28" width="16.6640625" style="105" bestFit="1" customWidth="1"/>
    <col min="29" max="29" width="17" style="105" bestFit="1" customWidth="1"/>
    <col min="30" max="39" width="16.6640625" style="105" bestFit="1" customWidth="1"/>
    <col min="40" max="40" width="17.5" style="105" bestFit="1" customWidth="1"/>
    <col min="41" max="43" width="16.6640625" style="105" bestFit="1" customWidth="1"/>
    <col min="44" max="44" width="16" style="105" customWidth="1"/>
    <col min="45" max="67" width="16.6640625" style="105" bestFit="1" customWidth="1"/>
    <col min="68" max="76" width="15.33203125" style="105" bestFit="1" customWidth="1"/>
    <col min="77" max="77" width="16.83203125" style="105" bestFit="1" customWidth="1"/>
    <col min="78" max="78" width="17.83203125" style="105" bestFit="1" customWidth="1"/>
    <col min="79" max="79" width="14" style="105" customWidth="1"/>
    <col min="80" max="158" width="10.33203125" style="105" customWidth="1"/>
    <col min="159" max="163" width="15" style="105" bestFit="1" customWidth="1"/>
    <col min="164" max="170" width="11.16406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7" thickBot="1">
      <c r="C2" s="88" t="s">
        <v>303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293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294</v>
      </c>
      <c r="E4" s="89">
        <v>1</v>
      </c>
      <c r="F4" s="89"/>
      <c r="G4" s="89" t="s">
        <v>295</v>
      </c>
      <c r="H4" s="89">
        <v>1</v>
      </c>
      <c r="I4" s="89"/>
      <c r="J4" s="89"/>
      <c r="K4" s="89" t="s">
        <v>296</v>
      </c>
      <c r="L4" s="89"/>
      <c r="M4" s="89"/>
      <c r="N4" s="89"/>
      <c r="O4" s="90"/>
      <c r="P4" s="81"/>
      <c r="Q4" s="91" t="s">
        <v>297</v>
      </c>
      <c r="R4" s="91">
        <v>2</v>
      </c>
      <c r="S4" s="91"/>
      <c r="T4" s="91"/>
      <c r="U4" s="89" t="s">
        <v>298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299</v>
      </c>
      <c r="V5" s="92"/>
    </row>
    <row r="6" spans="3:22" customFormat="1">
      <c r="C6" s="88"/>
      <c r="D6" s="89" t="s">
        <v>300</v>
      </c>
      <c r="E6" s="89" t="s">
        <v>301</v>
      </c>
      <c r="F6" s="89" t="s">
        <v>379</v>
      </c>
      <c r="G6" s="89" t="s">
        <v>300</v>
      </c>
      <c r="H6" s="89" t="s">
        <v>301</v>
      </c>
      <c r="I6" s="89"/>
      <c r="J6" s="89" t="s">
        <v>379</v>
      </c>
      <c r="K6" s="89" t="s">
        <v>300</v>
      </c>
      <c r="L6" s="89" t="s">
        <v>301</v>
      </c>
      <c r="M6" s="89" t="s">
        <v>379</v>
      </c>
      <c r="N6" s="89"/>
      <c r="O6" s="90"/>
      <c r="P6" s="81"/>
      <c r="Q6" s="91" t="s">
        <v>300</v>
      </c>
      <c r="R6" s="91" t="s">
        <v>301</v>
      </c>
      <c r="S6" s="91"/>
      <c r="T6" s="89" t="s">
        <v>379</v>
      </c>
      <c r="U6" s="89" t="s">
        <v>302</v>
      </c>
      <c r="V6" s="92"/>
    </row>
    <row r="7" spans="3:22" customFormat="1">
      <c r="C7" s="88" t="s">
        <v>304</v>
      </c>
      <c r="D7" s="95">
        <v>43466</v>
      </c>
      <c r="E7" s="95">
        <v>44470</v>
      </c>
      <c r="F7" s="157" t="s">
        <v>382</v>
      </c>
      <c r="G7" s="95">
        <v>43739</v>
      </c>
      <c r="H7" s="95">
        <v>44531</v>
      </c>
      <c r="I7" s="91">
        <f>DATEDIF(G7,H7,"M")</f>
        <v>26</v>
      </c>
      <c r="J7" s="157" t="s">
        <v>380</v>
      </c>
      <c r="K7" s="95">
        <v>42278</v>
      </c>
      <c r="L7" s="96">
        <v>44896</v>
      </c>
      <c r="M7" s="157" t="s">
        <v>380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380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294</v>
      </c>
      <c r="D10" s="132">
        <f>Sheet1!C69*Sheet1!C4</f>
        <v>411134339.83821106</v>
      </c>
      <c r="E10" s="89"/>
      <c r="F10" s="89"/>
      <c r="G10" s="89" t="s">
        <v>305</v>
      </c>
      <c r="H10" s="159">
        <f>Sheet1!C4*Sheet1!C80</f>
        <v>542481277.11661077</v>
      </c>
      <c r="I10" s="98"/>
      <c r="J10" s="98"/>
      <c r="K10" s="160" t="s">
        <v>305</v>
      </c>
      <c r="L10" s="161">
        <f>Sheet1!C4*Sheet1!C80</f>
        <v>542481277.11661077</v>
      </c>
      <c r="M10" s="93"/>
      <c r="N10" s="89"/>
      <c r="O10" s="90" t="s">
        <v>298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299</v>
      </c>
      <c r="P11" s="81"/>
      <c r="Q11" s="99" t="s">
        <v>297</v>
      </c>
      <c r="R11" s="100" t="s">
        <v>306</v>
      </c>
      <c r="S11" s="89" t="s">
        <v>307</v>
      </c>
      <c r="T11" s="89" t="s">
        <v>306</v>
      </c>
      <c r="U11" s="91"/>
      <c r="V11" s="101"/>
    </row>
    <row r="12" spans="3:22" customFormat="1">
      <c r="C12" s="88" t="s">
        <v>308</v>
      </c>
      <c r="D12" s="102">
        <v>0.5</v>
      </c>
      <c r="E12" s="89"/>
      <c r="F12" s="89"/>
      <c r="G12" s="89" t="s">
        <v>308</v>
      </c>
      <c r="H12" s="102">
        <v>0.5</v>
      </c>
      <c r="I12" s="89"/>
      <c r="J12" s="89"/>
      <c r="K12" s="89" t="s">
        <v>309</v>
      </c>
      <c r="L12" s="89"/>
      <c r="M12" s="102">
        <v>0.5</v>
      </c>
      <c r="N12" s="89"/>
      <c r="O12" s="90"/>
      <c r="P12" s="81"/>
      <c r="Q12" s="89" t="s">
        <v>305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310</v>
      </c>
      <c r="D13" s="131">
        <v>61000000</v>
      </c>
      <c r="E13" s="89"/>
      <c r="F13" s="89"/>
      <c r="G13" s="89" t="s">
        <v>310</v>
      </c>
      <c r="H13" s="133">
        <v>88200000</v>
      </c>
      <c r="I13" s="89"/>
      <c r="J13" s="89"/>
      <c r="K13" s="89" t="s">
        <v>311</v>
      </c>
      <c r="L13" s="89"/>
      <c r="M13" s="102">
        <v>0.5</v>
      </c>
      <c r="N13" s="89"/>
      <c r="O13" s="90"/>
      <c r="P13" s="81"/>
      <c r="Q13" s="89" t="s">
        <v>312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310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313</v>
      </c>
      <c r="H15" s="100" t="s">
        <v>314</v>
      </c>
      <c r="I15" s="89"/>
      <c r="J15" s="89"/>
      <c r="K15" s="89" t="s">
        <v>315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316</v>
      </c>
      <c r="D16" s="102">
        <f>Sheet1!G7+Sheet1!I7+Sheet1!I6</f>
        <v>0.05</v>
      </c>
      <c r="E16" s="89"/>
      <c r="F16" s="89"/>
      <c r="G16" s="89" t="s">
        <v>317</v>
      </c>
      <c r="H16" s="89"/>
      <c r="I16" s="89"/>
      <c r="J16" s="89"/>
      <c r="K16" s="89" t="s">
        <v>305</v>
      </c>
      <c r="L16" s="89"/>
      <c r="M16" s="103">
        <f>L10</f>
        <v>542481277.11661077</v>
      </c>
      <c r="N16" s="89"/>
      <c r="O16" s="90"/>
      <c r="P16" s="81"/>
      <c r="Q16" s="89" t="s">
        <v>316</v>
      </c>
      <c r="R16" s="104">
        <v>0.05</v>
      </c>
      <c r="S16" s="91"/>
      <c r="T16" s="91"/>
      <c r="U16" s="91"/>
      <c r="V16" s="90"/>
    </row>
    <row r="17" spans="3:22" customFormat="1">
      <c r="C17" s="88" t="s">
        <v>318</v>
      </c>
      <c r="D17" s="100" t="s">
        <v>299</v>
      </c>
      <c r="E17" s="89" t="s">
        <v>299</v>
      </c>
      <c r="F17" s="89"/>
      <c r="G17" s="89" t="s">
        <v>319</v>
      </c>
      <c r="H17" s="89"/>
      <c r="I17" s="89"/>
      <c r="J17" s="89"/>
      <c r="K17" s="89" t="s">
        <v>320</v>
      </c>
      <c r="L17" s="89"/>
      <c r="M17" s="132">
        <f>M16*M12</f>
        <v>271240638.55830538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298</v>
      </c>
      <c r="F18" s="89"/>
      <c r="G18" s="89" t="s">
        <v>314</v>
      </c>
      <c r="H18" s="89"/>
      <c r="I18" s="89"/>
      <c r="J18" s="89"/>
      <c r="K18" s="89" t="s">
        <v>321</v>
      </c>
      <c r="L18" s="89"/>
      <c r="M18" s="100" t="s">
        <v>299</v>
      </c>
      <c r="N18" s="89"/>
      <c r="O18" s="90"/>
      <c r="P18" s="81"/>
      <c r="Q18" s="89" t="s">
        <v>318</v>
      </c>
      <c r="R18" s="100" t="s">
        <v>298</v>
      </c>
      <c r="S18" s="91"/>
      <c r="T18" s="91"/>
      <c r="U18" s="91"/>
      <c r="V18" s="90"/>
    </row>
    <row r="19" spans="3:22" customFormat="1">
      <c r="C19" s="88" t="s">
        <v>322</v>
      </c>
      <c r="D19" s="98">
        <v>1</v>
      </c>
      <c r="E19" s="89"/>
      <c r="F19" s="89"/>
      <c r="G19" s="89" t="s">
        <v>323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324</v>
      </c>
      <c r="E20" s="89" t="s">
        <v>325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322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316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324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326</v>
      </c>
      <c r="R22" s="95">
        <v>42736</v>
      </c>
      <c r="S22" s="91"/>
      <c r="T22" s="91"/>
      <c r="U22" s="91"/>
      <c r="V22" s="90"/>
    </row>
    <row r="23" spans="3:22" customFormat="1">
      <c r="C23" s="88" t="s">
        <v>327</v>
      </c>
      <c r="D23" s="94">
        <f>E7</f>
        <v>44470</v>
      </c>
      <c r="E23" s="89"/>
      <c r="F23" s="89"/>
      <c r="G23" s="89" t="s">
        <v>318</v>
      </c>
      <c r="H23" s="100" t="s">
        <v>299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328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322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324</v>
      </c>
      <c r="I26" s="89" t="s">
        <v>329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328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330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331</v>
      </c>
      <c r="D38" s="108"/>
      <c r="E38" s="136">
        <f>IF(OR(E37&lt;'Capital Structure'!$D$7,E37&gt;'Capital Structure'!$E$7),0,E63-E64-E66)</f>
        <v>0</v>
      </c>
      <c r="F38" s="136">
        <f>IF(OR(F37&lt;'Capital Structure'!$D$7,F37&gt;'Capital Structure'!$E$7),0,F63-F64-F66)</f>
        <v>0</v>
      </c>
      <c r="G38" s="136">
        <f>IF(OR(G37&lt;'Capital Structure'!$D$7,G37&gt;'Capital Structure'!$E$7),0,G63-G64-G66)</f>
        <v>0</v>
      </c>
      <c r="H38" s="136">
        <f>IF(OR(H37&lt;'Capital Structure'!$D$7,H37&gt;'Capital Structure'!$E$7),0,H63-H64-H66)</f>
        <v>0</v>
      </c>
      <c r="I38" s="136">
        <f>IF(OR(I37&lt;'Capital Structure'!$D$7,I37&gt;'Capital Structure'!$E$7),0,I63-I64-I66)</f>
        <v>0</v>
      </c>
      <c r="J38" s="136">
        <f>IF(OR(J37&lt;'Capital Structure'!$D$7,J37&gt;'Capital Structure'!$E$7),0,J63-J64-J66)</f>
        <v>0</v>
      </c>
      <c r="K38" s="136">
        <f>IF(OR(K37&lt;'Capital Structure'!$D$7,K37&gt;'Capital Structure'!$E$7),0,K63-K64-K66)</f>
        <v>0</v>
      </c>
      <c r="L38" s="136">
        <f>IF(OR(L37&lt;'Capital Structure'!$D$7,L37&gt;'Capital Structure'!$E$7),0,L63-L64-L66)</f>
        <v>0</v>
      </c>
      <c r="M38" s="136">
        <f>IF(OR(M37&lt;'Capital Structure'!$D$7,M37&gt;'Capital Structure'!$E$7),0,M63-M64-M66)</f>
        <v>0</v>
      </c>
      <c r="N38" s="136">
        <f>IF(OR(N37&lt;'Capital Structure'!$D$7,N37&gt;'Capital Structure'!$E$7),0,N63-N64-N66)</f>
        <v>0</v>
      </c>
      <c r="O38" s="136">
        <f>IF(OR(O37&lt;'Capital Structure'!$D$7,O37&gt;'Capital Structure'!$E$7),0,O63-O64-O66)</f>
        <v>0</v>
      </c>
      <c r="P38" s="136">
        <f>IF(OR(P37&lt;'Capital Structure'!$D$7,P37&gt;'Capital Structure'!$E$7),0,P63-P64-P66)</f>
        <v>0</v>
      </c>
      <c r="Q38" s="136">
        <f>IF(OR(Q37&lt;'Capital Structure'!$D$7,Q37&gt;'Capital Structure'!$E$7),0,Q63-Q64-Q66)</f>
        <v>0</v>
      </c>
      <c r="R38" s="136">
        <f>IF(OR(R37&lt;'Capital Structure'!$D$7,R37&gt;'Capital Structure'!$E$7),0,R63-R64-R66)</f>
        <v>0</v>
      </c>
      <c r="S38" s="136">
        <f>IF(OR(S37&lt;'Capital Structure'!$D$7,S37&gt;'Capital Structure'!$E$7),0,S63-S64-S66)</f>
        <v>0</v>
      </c>
      <c r="T38" s="136">
        <f>IF(OR(T37&lt;'Capital Structure'!$D$7,T37&gt;'Capital Structure'!$E$7),0,T63-T64-T66)</f>
        <v>0</v>
      </c>
      <c r="U38" s="136">
        <f>IF(OR(U37&lt;'Capital Structure'!$D$7,U37&gt;'Capital Structure'!$E$7),0,U63-U64-U66)</f>
        <v>0</v>
      </c>
      <c r="V38" s="136">
        <f>IF(OR(V37&lt;'Capital Structure'!$D$7,V37&gt;'Capital Structure'!$E$7),0,V63-V64-V66)</f>
        <v>0</v>
      </c>
      <c r="W38" s="136">
        <f>IF(OR(W37&lt;'Capital Structure'!$D$7,W37&gt;'Capital Structure'!$E$7),0,W63-W64-W66)</f>
        <v>0</v>
      </c>
      <c r="X38" s="136">
        <f>IF(OR(X37&lt;'Capital Structure'!$D$7,X37&gt;'Capital Structure'!$E$7),0,X63-X64-X66)</f>
        <v>0</v>
      </c>
      <c r="Y38" s="136">
        <f>IF(OR(Y37&lt;'Capital Structure'!$D$7,Y37&gt;'Capital Structure'!$E$7),0,Y63-Y64-Y66)</f>
        <v>0</v>
      </c>
      <c r="Z38" s="136">
        <f>IF(OR(Z37&lt;'Capital Structure'!$D$7,Z37&gt;'Capital Structure'!$E$7),0,Z63-Z64-Z66)</f>
        <v>0</v>
      </c>
      <c r="AA38" s="136">
        <f>IF(OR(AA37&lt;'Capital Structure'!$D$7,AA37&gt;'Capital Structure'!$E$7),0,AA63-AA64-AA66)</f>
        <v>0</v>
      </c>
      <c r="AB38" s="136">
        <f>IF(OR(AB37&lt;'Capital Structure'!$D$7,AB37&gt;'Capital Structure'!$E$7),0,AB63-AB64-AB66)</f>
        <v>0</v>
      </c>
      <c r="AC38" s="136">
        <f>IF(OR(AC37&lt;'Capital Structure'!$D$7,AC37&gt;'Capital Structure'!$E$7),0,AC63-AC64-AC66)</f>
        <v>0</v>
      </c>
      <c r="AD38" s="136">
        <f>IF(OR(AD37&lt;'Capital Structure'!$D$7,AD37&gt;'Capital Structure'!$E$7),0,AD63-AD64-AD66)</f>
        <v>0</v>
      </c>
      <c r="AE38" s="136">
        <f>IF(OR(AE37&lt;'Capital Structure'!$D$7,AE37&gt;'Capital Structure'!$E$7),0,AE63-AE64-AE66)</f>
        <v>0</v>
      </c>
      <c r="AF38" s="136">
        <f>IF(OR(AF37&lt;'Capital Structure'!$D$7,AF37&gt;'Capital Structure'!$E$7),0,AF63-AF64-AF66)</f>
        <v>0</v>
      </c>
      <c r="AG38" s="136">
        <f>IF(OR(AG37&lt;'Capital Structure'!$D$7,AG37&gt;'Capital Structure'!$E$7),0,AG63-AG64-AG66)</f>
        <v>0</v>
      </c>
      <c r="AH38" s="136">
        <f>IF(OR(AH37&lt;'Capital Structure'!$D$7,AH37&gt;'Capital Structure'!$E$7),0,AH63-AH64-AH66)</f>
        <v>0</v>
      </c>
      <c r="AI38" s="136">
        <f>IF(OR(AI37&lt;'Capital Structure'!$D$7,AI37&gt;'Capital Structure'!$E$7),0,AI63-AI64-AI66)</f>
        <v>0</v>
      </c>
      <c r="AJ38" s="136">
        <f>IF(OR(AJ37&lt;'Capital Structure'!$D$7,AJ37&gt;'Capital Structure'!$E$7),0,AJ63-AJ64-AJ66)</f>
        <v>0</v>
      </c>
      <c r="AK38" s="136">
        <f>IF(OR(AK37&lt;'Capital Structure'!$D$7,AK37&gt;'Capital Structure'!$E$7),0,AK63-AK64-AK66)</f>
        <v>0</v>
      </c>
      <c r="AL38" s="136">
        <f>IF(OR(AL37&lt;'Capital Structure'!$D$7,AL37&gt;'Capital Structure'!$E$7),0,AL63-AL64-AL66)</f>
        <v>0</v>
      </c>
      <c r="AM38" s="136">
        <f>IF(OR(AM37&lt;'Capital Structure'!$D$7,AM37&gt;'Capital Structure'!$E$7),0,AM63-AM64-AM66)</f>
        <v>0</v>
      </c>
      <c r="AN38" s="136">
        <f>IF(OR(AN37&lt;'Capital Structure'!$D$7,AN37&gt;'Capital Structure'!$E$7),0,AN63-AN64-AN66)</f>
        <v>0</v>
      </c>
      <c r="AO38" s="136">
        <f>IF(OR(AO37&lt;'Capital Structure'!$D$7,AO37&gt;'Capital Structure'!$E$7),0,AO63-AO64-AO66)</f>
        <v>0</v>
      </c>
      <c r="AP38" s="136">
        <f>IF(OR(AP37&lt;'Capital Structure'!$D$7,AP37&gt;'Capital Structure'!$E$7),0,AP63-AP64-AP66)</f>
        <v>0</v>
      </c>
      <c r="AQ38" s="136">
        <f>IF(OR(AQ37&lt;'Capital Structure'!$D$7,AQ37&gt;'Capital Structure'!$E$7),0,AQ63-AQ64-AQ66)</f>
        <v>0</v>
      </c>
      <c r="AR38" s="136">
        <f>IF(OR(AR37&lt;'Capital Structure'!$D$7,AR37&gt;'Capital Structure'!$E$7),0,AR63-AR64-AR66)</f>
        <v>61000000</v>
      </c>
      <c r="AS38" s="136">
        <f>IF(OR(AS37&lt;'Capital Structure'!$D$7,AS37&gt;'Capital Structure'!$E$7),0,AS63-AS64-AS66)</f>
        <v>0</v>
      </c>
      <c r="AT38" s="136">
        <f>IF(OR(AT37&lt;'Capital Structure'!$D$7,AT37&gt;'Capital Structure'!$E$7),0,AT63-AT64-AT66)</f>
        <v>0</v>
      </c>
      <c r="AU38" s="136">
        <f>IF(OR(AU37&lt;'Capital Structure'!$D$7,AU37&gt;'Capital Structure'!$E$7),0,AU63-AU64-AU66)</f>
        <v>0</v>
      </c>
      <c r="AV38" s="136">
        <f>IF(OR(AV37&lt;'Capital Structure'!$D$7,AV37&gt;'Capital Structure'!$E$7),0,AV63-AV64-AV66)</f>
        <v>0</v>
      </c>
      <c r="AW38" s="136">
        <f>IF(OR(AW37&lt;'Capital Structure'!$D$7,AW37&gt;'Capital Structure'!$E$7),0,AW63-AW64-AW66)</f>
        <v>0</v>
      </c>
      <c r="AX38" s="136">
        <f>IF(OR(AX37&lt;'Capital Structure'!$D$7,AX37&gt;'Capital Structure'!$E$7),0,AX63-AX64-AX66)</f>
        <v>0</v>
      </c>
      <c r="AY38" s="136">
        <f>IF(OR(AY37&lt;'Capital Structure'!$D$7,AY37&gt;'Capital Structure'!$E$7),0,AY63-AY64-AY66)</f>
        <v>0</v>
      </c>
      <c r="AZ38" s="136">
        <f>IF(OR(AZ37&lt;'Capital Structure'!$D$7,AZ37&gt;'Capital Structure'!$E$7),0,AZ63-AZ64-AZ66)</f>
        <v>0</v>
      </c>
      <c r="BA38" s="136">
        <f>IF(OR(BA37&lt;'Capital Structure'!$D$7,BA37&gt;'Capital Structure'!$E$7),0,BA63-BA64-BA66)</f>
        <v>0</v>
      </c>
      <c r="BB38" s="136">
        <f>IF(OR(BB37&lt;'Capital Structure'!$D$7,BB37&gt;'Capital Structure'!$E$7),0,BB63-BB64-BB66)</f>
        <v>0</v>
      </c>
      <c r="BC38" s="136">
        <f>IF(OR(BC37&lt;'Capital Structure'!$D$7,BC37&gt;'Capital Structure'!$E$7),0,BC63-BC64-BC66)</f>
        <v>0</v>
      </c>
      <c r="BD38" s="136">
        <f>IF(OR(BD37&lt;'Capital Structure'!$D$7,BD37&gt;'Capital Structure'!$E$7),0,BD63-BD64-BD66)</f>
        <v>0</v>
      </c>
      <c r="BE38" s="136">
        <f>IF(OR(BE37&lt;'Capital Structure'!$D$7,BE37&gt;'Capital Structure'!$E$7),0,BE63-BE64-BE66)</f>
        <v>0</v>
      </c>
      <c r="BF38" s="136">
        <f>IF(OR(BF37&lt;'Capital Structure'!$D$7,BF37&gt;'Capital Structure'!$E$7),0,BF63-BF64-BF66)</f>
        <v>0</v>
      </c>
      <c r="BG38" s="136">
        <f>IF(OR(BG37&lt;'Capital Structure'!$D$7,BG37&gt;'Capital Structure'!$E$7),0,BG63-BG64-BG66)</f>
        <v>0</v>
      </c>
      <c r="BH38" s="136">
        <f>IF(OR(BH37&lt;'Capital Structure'!$D$7,BH37&gt;'Capital Structure'!$E$7),0,BH63-BH64-BH66)</f>
        <v>0</v>
      </c>
      <c r="BI38" s="136">
        <f>IF(OR(BI37&lt;'Capital Structure'!$D$7,BI37&gt;'Capital Structure'!$E$7),0,BI63-BI64-BI66)</f>
        <v>0</v>
      </c>
      <c r="BJ38" s="136">
        <f>IF(OR(BJ37&lt;'Capital Structure'!$D$7,BJ37&gt;'Capital Structure'!$E$7),0,BJ63-BJ64-BJ66)</f>
        <v>0</v>
      </c>
      <c r="BK38" s="136">
        <f>IF(OR(BK37&lt;'Capital Structure'!$D$7,BK37&gt;'Capital Structure'!$E$7),0,BK63-BK64-BK66)</f>
        <v>0</v>
      </c>
      <c r="BL38" s="136">
        <f>IF(OR(BL37&lt;'Capital Structure'!$D$7,BL37&gt;'Capital Structure'!$E$7),0,BL63-BL64-BL66)</f>
        <v>0</v>
      </c>
      <c r="BM38" s="136">
        <f>IF(OR(BM37&lt;'Capital Structure'!$D$7,BM37&gt;'Capital Structure'!$E$7),0,BM63-BM64-BM66)</f>
        <v>0</v>
      </c>
      <c r="BN38" s="136">
        <f>IF(OR(BN37&lt;'Capital Structure'!$D$7,BN37&gt;'Capital Structure'!$E$7),0,BN63-BN64-BN66)</f>
        <v>0</v>
      </c>
      <c r="BO38" s="136">
        <f>IF(OR(BO37&lt;'Capital Structure'!$D$7,BO37&gt;'Capital Structure'!$E$7),0,BO63-BO64-BO66)</f>
        <v>0</v>
      </c>
      <c r="BP38" s="136">
        <f>IF(OR(BP37&lt;'Capital Structure'!$D$7,BP37&gt;'Capital Structure'!$E$7),0,BP63-BP64-BP66)</f>
        <v>0</v>
      </c>
      <c r="BQ38" s="136">
        <f>IF(OR(BQ37&lt;'Capital Structure'!$D$7,BQ37&gt;'Capital Structure'!$E$7),0,BQ63-BQ64-BQ66)</f>
        <v>0</v>
      </c>
      <c r="BR38" s="136">
        <f>IF(OR(BR37&lt;'Capital Structure'!$D$7,BR37&gt;'Capital Structure'!$E$7),0,BR63-BR64-BR66)</f>
        <v>0</v>
      </c>
      <c r="BS38" s="136">
        <f>IF(OR(BS37&lt;'Capital Structure'!$D$7,BS37&gt;'Capital Structure'!$E$7),0,BS63-BS64-BS66)</f>
        <v>0</v>
      </c>
      <c r="BT38" s="136">
        <f>IF(OR(BT37&lt;'Capital Structure'!$D$7,BT37&gt;'Capital Structure'!$E$7),0,BT63-BT64-BT66)</f>
        <v>0</v>
      </c>
      <c r="BU38" s="136">
        <f>IF(OR(BU37&lt;'Capital Structure'!$D$7,BU37&gt;'Capital Structure'!$E$7),0,BU63-BU64-BU66)</f>
        <v>0</v>
      </c>
      <c r="BV38" s="136">
        <f>IF(OR(BV37&lt;'Capital Structure'!$D$7,BV37&gt;'Capital Structure'!$E$7),0,BV63-BV64-BV66)</f>
        <v>0</v>
      </c>
      <c r="BW38" s="136">
        <f>IF(OR(BW37&lt;'Capital Structure'!$D$7,BW37&gt;'Capital Structure'!$E$7),0,BW63-BW64-BW66)</f>
        <v>0</v>
      </c>
      <c r="BX38" s="136">
        <f>IF(OR(BX37&lt;'Capital Structure'!$D$7,BX37&gt;'Capital Structure'!$E$7),0,BX63-BX64-BX66)</f>
        <v>0</v>
      </c>
      <c r="BY38" s="136">
        <f>IF(OR(BY37&lt;'Capital Structure'!$D$7,BY37&gt;'Capital Structure'!$E$7),0,BY63-BY64-BY66)</f>
        <v>-69971512.790242344</v>
      </c>
      <c r="BZ38" s="136">
        <f>IF(OR(BZ37&lt;'Capital Structure'!$D$7,BZ37&gt;'Capital Structure'!$E$7),0,BZ63-BZ64-BZ66)</f>
        <v>0</v>
      </c>
      <c r="CA38" s="136">
        <f>IF(OR(CA37&lt;'Capital Structure'!$D$7,CA37&gt;'Capital Structure'!$E$7),0,CA63-CA64-CA66)</f>
        <v>0</v>
      </c>
      <c r="CB38" s="136">
        <f>IF(OR(CB37&lt;'Capital Structure'!$D$7,CB37&gt;'Capital Structure'!$E$7),0,CB63-CB64-CB66)</f>
        <v>0</v>
      </c>
      <c r="CC38" s="136">
        <f>IF(OR(CC37&lt;'Capital Structure'!$D$7,CC37&gt;'Capital Structure'!$E$7),0,CC63-CC64-CC66)</f>
        <v>0</v>
      </c>
      <c r="CD38" s="136">
        <f>IF(OR(CD37&lt;'Capital Structure'!$D$7,CD37&gt;'Capital Structure'!$E$7),0,CD63-CD64-CD66)</f>
        <v>0</v>
      </c>
      <c r="CE38" s="136">
        <f>IF(OR(CE37&lt;'Capital Structure'!$D$7,CE37&gt;'Capital Structure'!$E$7),0,CE63-CE64-CE66)</f>
        <v>0</v>
      </c>
      <c r="CF38" s="136">
        <f>IF(OR(CF37&lt;'Capital Structure'!$D$7,CF37&gt;'Capital Structure'!$E$7),0,CF63-CF64-CF66)</f>
        <v>0</v>
      </c>
      <c r="CG38" s="136">
        <f>IF(OR(CG37&lt;'Capital Structure'!$D$7,CG37&gt;'Capital Structure'!$E$7),0,CG63-CG64-CG66)</f>
        <v>0</v>
      </c>
      <c r="CH38" s="136">
        <f>IF(OR(CH37&lt;'Capital Structure'!$D$7,CH37&gt;'Capital Structure'!$E$7),0,CH63-CH64-CH66)</f>
        <v>0</v>
      </c>
      <c r="CI38" s="136">
        <f>IF(OR(CI37&lt;'Capital Structure'!$D$7,CI37&gt;'Capital Structure'!$E$7),0,CI63-CI64-CI66)</f>
        <v>0</v>
      </c>
      <c r="CJ38" s="136">
        <f>IF(OR(CJ37&lt;'Capital Structure'!$D$7,CJ37&gt;'Capital Structure'!$E$7),0,CJ63-CJ64-CJ66)</f>
        <v>0</v>
      </c>
      <c r="CK38" s="136">
        <f>IF(OR(CK37&lt;'Capital Structure'!$D$7,CK37&gt;'Capital Structure'!$E$7),0,CK63-CK64-CK66)</f>
        <v>0</v>
      </c>
      <c r="CL38" s="136">
        <f>IF(OR(CL37&lt;'Capital Structure'!$D$7,CL37&gt;'Capital Structure'!$E$7),0,CL63-CL64-CL66)</f>
        <v>0</v>
      </c>
      <c r="CM38" s="136">
        <f>IF(OR(CM37&lt;'Capital Structure'!$D$7,CM37&gt;'Capital Structure'!$E$7),0,CM63-CM64-CM66)</f>
        <v>0</v>
      </c>
      <c r="CN38" s="136">
        <f>IF(OR(CN37&lt;'Capital Structure'!$D$7,CN37&gt;'Capital Structure'!$E$7),0,CN63-CN64-CN66)</f>
        <v>0</v>
      </c>
      <c r="CO38" s="136">
        <f>IF(OR(CO37&lt;'Capital Structure'!$D$7,CO37&gt;'Capital Structure'!$E$7),0,CO63-CO64-CO66)</f>
        <v>0</v>
      </c>
      <c r="CP38" s="136">
        <f>IF(OR(CP37&lt;'Capital Structure'!$D$7,CP37&gt;'Capital Structure'!$E$7),0,CP63-CP64-CP66)</f>
        <v>0</v>
      </c>
      <c r="CQ38" s="136">
        <f>IF(OR(CQ37&lt;'Capital Structure'!$D$7,CQ37&gt;'Capital Structure'!$E$7),0,CQ63-CQ64-CQ66)</f>
        <v>0</v>
      </c>
      <c r="CR38" s="136">
        <f>IF(OR(CR37&lt;'Capital Structure'!$D$7,CR37&gt;'Capital Structure'!$E$7),0,CR63-CR64-CR66)</f>
        <v>0</v>
      </c>
      <c r="CS38" s="136">
        <f>IF(OR(CS37&lt;'Capital Structure'!$D$7,CS37&gt;'Capital Structure'!$E$7),0,CS63-CS64-CS66)</f>
        <v>0</v>
      </c>
      <c r="CT38" s="136">
        <f>IF(OR(CT37&lt;'Capital Structure'!$D$7,CT37&gt;'Capital Structure'!$E$7),0,CT63-CT64-CT66)</f>
        <v>0</v>
      </c>
      <c r="CU38" s="136">
        <f>IF(OR(CU37&lt;'Capital Structure'!$D$7,CU37&gt;'Capital Structure'!$E$7),0,CU63-CU64-CU66)</f>
        <v>0</v>
      </c>
      <c r="CV38" s="136">
        <f>IF(OR(CV37&lt;'Capital Structure'!$D$7,CV37&gt;'Capital Structure'!$E$7),0,CV63-CV64-CV66)</f>
        <v>0</v>
      </c>
      <c r="CW38" s="136">
        <f>IF(OR(CW37&lt;'Capital Structure'!$D$7,CW37&gt;'Capital Structure'!$E$7),0,CW63-CW64-CW66)</f>
        <v>0</v>
      </c>
      <c r="CX38" s="136">
        <f>IF(OR(CX37&lt;'Capital Structure'!$D$7,CX37&gt;'Capital Structure'!$E$7),0,CX63-CX64-CX66)</f>
        <v>0</v>
      </c>
      <c r="CY38" s="136">
        <f>IF(OR(CY37&lt;'Capital Structure'!$D$7,CY37&gt;'Capital Structure'!$E$7),0,CY63-CY64-CY66)</f>
        <v>0</v>
      </c>
      <c r="CZ38" s="136">
        <f>IF(OR(CZ37&lt;'Capital Structure'!$D$7,CZ37&gt;'Capital Structure'!$E$7),0,CZ63-CZ64-CZ66)</f>
        <v>0</v>
      </c>
      <c r="DA38" s="136">
        <f>IF(OR(DA37&lt;'Capital Structure'!$D$7,DA37&gt;'Capital Structure'!$E$7),0,DA63-DA64-DA66)</f>
        <v>0</v>
      </c>
      <c r="DB38" s="136">
        <f>IF(OR(DB37&lt;'Capital Structure'!$D$7,DB37&gt;'Capital Structure'!$E$7),0,DB63-DB64-DB66)</f>
        <v>0</v>
      </c>
      <c r="DC38" s="136">
        <f>IF(OR(DC37&lt;'Capital Structure'!$D$7,DC37&gt;'Capital Structure'!$E$7),0,DC63-DC64-DC66)</f>
        <v>0</v>
      </c>
      <c r="DD38" s="136">
        <f>IF(OR(DD37&lt;'Capital Structure'!$D$7,DD37&gt;'Capital Structure'!$E$7),0,DD63-DD64-DD66)</f>
        <v>0</v>
      </c>
      <c r="DE38" s="136">
        <f>IF(OR(DE37&lt;'Capital Structure'!$D$7,DE37&gt;'Capital Structure'!$E$7),0,DE63-DE64-DE66)</f>
        <v>0</v>
      </c>
      <c r="DF38" s="136">
        <f>IF(OR(DF37&lt;'Capital Structure'!$D$7,DF37&gt;'Capital Structure'!$E$7),0,DF63-DF64-DF66)</f>
        <v>0</v>
      </c>
      <c r="DG38" s="136">
        <f>IF(OR(DG37&lt;'Capital Structure'!$D$7,DG37&gt;'Capital Structure'!$E$7),0,DG63-DG64-DG66)</f>
        <v>0</v>
      </c>
      <c r="DH38" s="136">
        <f>IF(OR(DH37&lt;'Capital Structure'!$D$7,DH37&gt;'Capital Structure'!$E$7),0,DH63-DH64-DH66)</f>
        <v>0</v>
      </c>
      <c r="DI38" s="136">
        <f>IF(OR(DI37&lt;'Capital Structure'!$D$7,DI37&gt;'Capital Structure'!$E$7),0,DI63-DI64-DI66)</f>
        <v>0</v>
      </c>
      <c r="DJ38" s="136">
        <f>IF(OR(DJ37&lt;'Capital Structure'!$D$7,DJ37&gt;'Capital Structure'!$E$7),0,DJ63-DJ64-DJ66)</f>
        <v>0</v>
      </c>
      <c r="DK38" s="136">
        <f>IF(OR(DK37&lt;'Capital Structure'!$D$7,DK37&gt;'Capital Structure'!$E$7),0,DK63-DK64-DK66)</f>
        <v>0</v>
      </c>
      <c r="DL38" s="136">
        <f>IF(OR(DL37&lt;'Capital Structure'!$D$7,DL37&gt;'Capital Structure'!$E$7),0,DL63-DL64-DL66)</f>
        <v>0</v>
      </c>
      <c r="DM38" s="136">
        <f>IF(OR(DM37&lt;'Capital Structure'!$D$7,DM37&gt;'Capital Structure'!$E$7),0,DM63-DM64-DM66)</f>
        <v>0</v>
      </c>
      <c r="DN38" s="136">
        <f>IF(OR(DN37&lt;'Capital Structure'!$D$7,DN37&gt;'Capital Structure'!$E$7),0,DN63-DN64-DN66)</f>
        <v>0</v>
      </c>
      <c r="DO38" s="136">
        <f>IF(OR(DO37&lt;'Capital Structure'!$D$7,DO37&gt;'Capital Structure'!$E$7),0,DO63-DO64-DO66)</f>
        <v>0</v>
      </c>
      <c r="DP38" s="136">
        <f>IF(OR(DP37&lt;'Capital Structure'!$D$7,DP37&gt;'Capital Structure'!$E$7),0,DP63-DP64-DP66)</f>
        <v>0</v>
      </c>
      <c r="DQ38" s="136">
        <f>IF(OR(DQ37&lt;'Capital Structure'!$D$7,DQ37&gt;'Capital Structure'!$E$7),0,DQ63-DQ64-DQ66)</f>
        <v>0</v>
      </c>
      <c r="DR38" s="136">
        <f>IF(OR(DR37&lt;'Capital Structure'!$D$7,DR37&gt;'Capital Structure'!$E$7),0,DR63-DR64-DR66)</f>
        <v>0</v>
      </c>
      <c r="DS38" s="136">
        <f>IF(OR(DS37&lt;'Capital Structure'!$D$7,DS37&gt;'Capital Structure'!$E$7),0,DS63-DS64-DS66)</f>
        <v>0</v>
      </c>
      <c r="DT38" s="136">
        <f>IF(OR(DT37&lt;'Capital Structure'!$D$7,DT37&gt;'Capital Structure'!$E$7),0,DT63-DT64-DT66)</f>
        <v>0</v>
      </c>
      <c r="DU38" s="136">
        <f>IF(OR(DU37&lt;'Capital Structure'!$D$7,DU37&gt;'Capital Structure'!$E$7),0,DU63-DU64-DU66)</f>
        <v>0</v>
      </c>
      <c r="DV38" s="136">
        <f>IF(OR(DV37&lt;'Capital Structure'!$D$7,DV37&gt;'Capital Structure'!$E$7),0,DV63-DV64-DV66)</f>
        <v>0</v>
      </c>
      <c r="DW38" s="136">
        <f>IF(OR(DW37&lt;'Capital Structure'!$D$7,DW37&gt;'Capital Structure'!$E$7),0,DW63-DW64-DW66)</f>
        <v>0</v>
      </c>
      <c r="DX38" s="136">
        <f>IF(OR(DX37&lt;'Capital Structure'!$D$7,DX37&gt;'Capital Structure'!$E$7),0,DX63-DX64-DX66)</f>
        <v>0</v>
      </c>
      <c r="DY38" s="136">
        <f>IF(OR(DY37&lt;'Capital Structure'!$D$7,DY37&gt;'Capital Structure'!$E$7),0,DY63-DY64-DY66)</f>
        <v>0</v>
      </c>
      <c r="DZ38" s="136">
        <f>IF(OR(DZ37&lt;'Capital Structure'!$D$7,DZ37&gt;'Capital Structure'!$E$7),0,DZ63-DZ64-DZ66)</f>
        <v>0</v>
      </c>
      <c r="EA38" s="136">
        <f>IF(OR(EA37&lt;'Capital Structure'!$D$7,EA37&gt;'Capital Structure'!$E$7),0,EA63-EA64-EA66)</f>
        <v>0</v>
      </c>
      <c r="EB38" s="136">
        <f>IF(OR(EB37&lt;'Capital Structure'!$D$7,EB37&gt;'Capital Structure'!$E$7),0,EB63-EB64-EB66)</f>
        <v>0</v>
      </c>
      <c r="EC38" s="136">
        <f>IF(OR(EC37&lt;'Capital Structure'!$D$7,EC37&gt;'Capital Structure'!$E$7),0,EC63-EC64-EC66)</f>
        <v>0</v>
      </c>
      <c r="ED38" s="136">
        <f>IF(OR(ED37&lt;'Capital Structure'!$D$7,ED37&gt;'Capital Structure'!$E$7),0,ED63-ED64-ED66)</f>
        <v>0</v>
      </c>
      <c r="EE38" s="136">
        <f>IF(OR(EE37&lt;'Capital Structure'!$D$7,EE37&gt;'Capital Structure'!$E$7),0,EE63-EE64-EE66)</f>
        <v>0</v>
      </c>
      <c r="EF38" s="136">
        <f>IF(OR(EF37&lt;'Capital Structure'!$D$7,EF37&gt;'Capital Structure'!$E$7),0,EF63-EF64-EF66)</f>
        <v>0</v>
      </c>
      <c r="EG38" s="136">
        <f>IF(OR(EG37&lt;'Capital Structure'!$D$7,EG37&gt;'Capital Structure'!$E$7),0,EG63-EG64-EG66)</f>
        <v>0</v>
      </c>
      <c r="EH38" s="136">
        <f>IF(OR(EH37&lt;'Capital Structure'!$D$7,EH37&gt;'Capital Structure'!$E$7),0,EH63-EH64-EH66)</f>
        <v>0</v>
      </c>
      <c r="EI38" s="136">
        <f>IF(OR(EI37&lt;'Capital Structure'!$D$7,EI37&gt;'Capital Structure'!$E$7),0,EI63-EI64-EI66)</f>
        <v>0</v>
      </c>
      <c r="EJ38" s="136">
        <f>IF(OR(EJ37&lt;'Capital Structure'!$D$7,EJ37&gt;'Capital Structure'!$E$7),0,EJ63-EJ64-EJ66)</f>
        <v>0</v>
      </c>
      <c r="EK38" s="136">
        <f>IF(OR(EK37&lt;'Capital Structure'!$D$7,EK37&gt;'Capital Structure'!$E$7),0,EK63-EK64-EK66)</f>
        <v>0</v>
      </c>
      <c r="EL38" s="136">
        <f>IF(OR(EL37&lt;'Capital Structure'!$D$7,EL37&gt;'Capital Structure'!$E$7),0,EL63-EL64-EL66)</f>
        <v>0</v>
      </c>
      <c r="EM38" s="136">
        <f>IF(OR(EM37&lt;'Capital Structure'!$D$7,EM37&gt;'Capital Structure'!$E$7),0,EM63-EM64-EM66)</f>
        <v>0</v>
      </c>
      <c r="EN38" s="136">
        <f>IF(OR(EN37&lt;'Capital Structure'!$D$7,EN37&gt;'Capital Structure'!$E$7),0,EN63-EN64-EN66)</f>
        <v>0</v>
      </c>
      <c r="EO38" s="136">
        <f>IF(OR(EO37&lt;'Capital Structure'!$D$7,EO37&gt;'Capital Structure'!$E$7),0,EO63-EO64-EO66)</f>
        <v>0</v>
      </c>
      <c r="EP38" s="136">
        <f>IF(OR(EP37&lt;'Capital Structure'!$D$7,EP37&gt;'Capital Structure'!$E$7),0,EP63-EP64-EP66)</f>
        <v>0</v>
      </c>
      <c r="EQ38" s="136">
        <f>IF(OR(EQ37&lt;'Capital Structure'!$D$7,EQ37&gt;'Capital Structure'!$E$7),0,EQ63-EQ64-EQ66)</f>
        <v>0</v>
      </c>
      <c r="ER38" s="136">
        <f>IF(OR(ER37&lt;'Capital Structure'!$D$7,ER37&gt;'Capital Structure'!$E$7),0,ER63-ER64-ER66)</f>
        <v>0</v>
      </c>
      <c r="ES38" s="136">
        <f>IF(OR(ES37&lt;'Capital Structure'!$D$7,ES37&gt;'Capital Structure'!$E$7),0,ES63-ES64-ES66)</f>
        <v>0</v>
      </c>
      <c r="ET38" s="136">
        <f>IF(OR(ET37&lt;'Capital Structure'!$D$7,ET37&gt;'Capital Structure'!$E$7),0,ET63-ET64-ET66)</f>
        <v>0</v>
      </c>
      <c r="EU38" s="136">
        <f>IF(OR(EU37&lt;'Capital Structure'!$D$7,EU37&gt;'Capital Structure'!$E$7),0,EU63-EU64-EU66)</f>
        <v>0</v>
      </c>
      <c r="EV38" s="136">
        <f>IF(OR(EV37&lt;'Capital Structure'!$D$7,EV37&gt;'Capital Structure'!$E$7),0,EV63-EV64-EV66)</f>
        <v>0</v>
      </c>
      <c r="EW38" s="136">
        <f>IF(OR(EW37&lt;'Capital Structure'!$D$7,EW37&gt;'Capital Structure'!$E$7),0,EW63-EW64-EW66)</f>
        <v>0</v>
      </c>
      <c r="EX38" s="136">
        <f>IF(OR(EX37&lt;'Capital Structure'!$D$7,EX37&gt;'Capital Structure'!$E$7),0,EX63-EX64-EX66)</f>
        <v>0</v>
      </c>
      <c r="EY38" s="136">
        <f>IF(OR(EY37&lt;'Capital Structure'!$D$7,EY37&gt;'Capital Structure'!$E$7),0,EY63-EY64-EY66)</f>
        <v>0</v>
      </c>
      <c r="EZ38" s="136">
        <f>IF(OR(EZ37&lt;'Capital Structure'!$D$7,EZ37&gt;'Capital Structure'!$E$7),0,EZ63-EZ64-EZ66)</f>
        <v>0</v>
      </c>
      <c r="FA38" s="136">
        <f>IF(OR(FA37&lt;'Capital Structure'!$D$7,FA37&gt;'Capital Structure'!$E$7),0,FA63-FA64-FA66)</f>
        <v>0</v>
      </c>
      <c r="FB38" s="136">
        <f>IF(OR(FB37&lt;'Capital Structure'!$D$7,FB37&gt;'Capital Structure'!$E$7),0,FB63-FB64-FB66)</f>
        <v>0</v>
      </c>
      <c r="FC38" s="136">
        <f>IF(OR(FC37&lt;'Capital Structure'!$D$7,FC37&gt;'Capital Structure'!$E$7),0,FC63-FC64-FC66)</f>
        <v>0</v>
      </c>
      <c r="FD38" s="136">
        <f>IF(OR(FD37&lt;'Capital Structure'!$D$7,FD37&gt;'Capital Structure'!$E$7),0,FD63-FD64-FD66)</f>
        <v>0</v>
      </c>
      <c r="FE38" s="136">
        <f>IF(OR(FE37&lt;'Capital Structure'!$D$7,FE37&gt;'Capital Structure'!$E$7),0,FE63-FE64-FE66)</f>
        <v>0</v>
      </c>
      <c r="FF38" s="136">
        <f>IF(OR(FF37&lt;'Capital Structure'!$D$7,FF37&gt;'Capital Structure'!$E$7),0,FF63-FF64-FF66)</f>
        <v>0</v>
      </c>
      <c r="FG38" s="136">
        <f>IF(OR(FG37&lt;'Capital Structure'!$D$7,FG37&gt;'Capital Structure'!$E$7),0,FG63-FG64-FG66)</f>
        <v>0</v>
      </c>
      <c r="FH38" s="136">
        <f>IF(OR(FH37&lt;'Capital Structure'!$D$7,FH37&gt;'Capital Structure'!$E$7),0,FH63-FH64-FH66)</f>
        <v>0</v>
      </c>
      <c r="FI38" s="136">
        <f>IF(OR(FI37&lt;'Capital Structure'!$D$7,FI37&gt;'Capital Structure'!$E$7),0,FI63-FI64-FI66)</f>
        <v>0</v>
      </c>
      <c r="FJ38" s="136">
        <f>IF(OR(FJ37&lt;'Capital Structure'!$D$7,FJ37&gt;'Capital Structure'!$E$7),0,FJ63-FJ64-FJ66)</f>
        <v>0</v>
      </c>
      <c r="FK38" s="136">
        <f>IF(OR(FK37&lt;'Capital Structure'!$D$7,FK37&gt;'Capital Structure'!$E$7),0,FK63-FK64-FK66)</f>
        <v>0</v>
      </c>
      <c r="FL38" s="136">
        <f>IF(OR(FL37&lt;'Capital Structure'!$D$7,FL37&gt;'Capital Structure'!$E$7),0,FL63-FL64-FL66)</f>
        <v>0</v>
      </c>
      <c r="FM38" s="136">
        <f>IF(OR(FM37&lt;'Capital Structure'!$D$7,FM37&gt;'Capital Structure'!$E$7),0,FM63-FM64-FM66)</f>
        <v>0</v>
      </c>
      <c r="FN38" s="136">
        <f>IF(OR(FN37&lt;'Capital Structure'!$D$7,FN37&gt;'Capital Structure'!$E$7),0,FN63-FN64-FN66)</f>
        <v>0</v>
      </c>
      <c r="FO38" s="136">
        <f>IF(OR(FO37&lt;'Capital Structure'!$D$7,FO37&gt;'Capital Structure'!$E$7),0,FO63-FO64-FO66)</f>
        <v>0</v>
      </c>
      <c r="FP38" s="136">
        <f>IF(OR(FP37&lt;'Capital Structure'!$D$7,FP37&gt;'Capital Structure'!$E$7),0,FP63-FP64-FP66)</f>
        <v>0</v>
      </c>
      <c r="FQ38" s="136">
        <f>IF(OR(FQ37&lt;'Capital Structure'!$D$7,FQ37&gt;'Capital Structure'!$E$7),0,FQ63-FQ64-FQ66)</f>
        <v>0</v>
      </c>
      <c r="FR38" s="136">
        <f>IF(OR(FR37&lt;'Capital Structure'!$D$7,FR37&gt;'Capital Structure'!$E$7),0,FR63-FR64-FR66)</f>
        <v>0</v>
      </c>
      <c r="FS38" s="136">
        <f>IF(OR(FS37&lt;'Capital Structure'!$D$7,FS37&gt;'Capital Structure'!$E$7),0,FS63-FS64-FS66)</f>
        <v>0</v>
      </c>
      <c r="FT38" s="136">
        <f>IF(OR(FT37&lt;'Capital Structure'!$D$7,FT37&gt;'Capital Structure'!$E$7),0,FT63-FT64-FT66)</f>
        <v>0</v>
      </c>
      <c r="FU38" s="136">
        <f>IF(OR(FU37&lt;'Capital Structure'!$D$7,FU37&gt;'Capital Structure'!$E$7),0,FU63-FU64-FU66)</f>
        <v>0</v>
      </c>
      <c r="FV38" s="136">
        <f>IF(OR(FV37&lt;'Capital Structure'!$D$7,FV37&gt;'Capital Structure'!$E$7),0,FV63-FV64-FV66)</f>
        <v>0</v>
      </c>
      <c r="FW38" s="136">
        <f>IF(OR(FW37&lt;'Capital Structure'!$D$7,FW37&gt;'Capital Structure'!$E$7),0,FW63-FW64-FW66)</f>
        <v>0</v>
      </c>
      <c r="FX38" s="136">
        <f>IF(OR(FX37&lt;'Capital Structure'!$D$7,FX37&gt;'Capital Structure'!$E$7),0,FX63-FX64-FX66)</f>
        <v>0</v>
      </c>
      <c r="FY38" s="136">
        <f>IF(OR(FY37&lt;'Capital Structure'!$D$7,FY37&gt;'Capital Structure'!$E$7),0,FY63-FY64-FY66)</f>
        <v>0</v>
      </c>
      <c r="FZ38" s="136">
        <f>IF(OR(FZ37&lt;'Capital Structure'!$D$7,FZ37&gt;'Capital Structure'!$E$7),0,FZ63-FZ64-FZ66)</f>
        <v>0</v>
      </c>
      <c r="GA38" s="136">
        <f>IF(OR(GA37&lt;'Capital Structure'!$D$7,GA37&gt;'Capital Structure'!$E$7),0,GA63-GA64-GA66)</f>
        <v>0</v>
      </c>
      <c r="GB38" s="136">
        <f>IF(OR(GB37&lt;'Capital Structure'!$D$7,GB37&gt;'Capital Structure'!$E$7),0,GB63-GB64-GB66)</f>
        <v>0</v>
      </c>
      <c r="GC38" s="136">
        <f>IF(OR(GC37&lt;'Capital Structure'!$D$7,GC37&gt;'Capital Structure'!$E$7),0,GC63-GC64-GC66)</f>
        <v>0</v>
      </c>
      <c r="GD38" s="136">
        <f>IF(OR(GD37&lt;'Capital Structure'!$D$7,GD37&gt;'Capital Structure'!$E$7),0,GD63-GD64-GD66)</f>
        <v>0</v>
      </c>
      <c r="GE38" s="136">
        <f>IF(OR(GE37&lt;'Capital Structure'!$D$7,GE37&gt;'Capital Structure'!$E$7),0,GE63-GE64-GE66)</f>
        <v>0</v>
      </c>
      <c r="GF38" s="136">
        <f>IF(OR(GF37&lt;'Capital Structure'!$D$7,GF37&gt;'Capital Structure'!$E$7),0,GF63-GF64-GF66)</f>
        <v>0</v>
      </c>
    </row>
    <row r="39" spans="2:206">
      <c r="B39" s="135" t="s">
        <v>332</v>
      </c>
      <c r="E39" s="136">
        <f>IF(OR(E37&lt;'Capital Structure'!$G$7,E37&gt;'Capital Structure'!$H$7),0,E145-E146-E148)</f>
        <v>0</v>
      </c>
      <c r="F39" s="136">
        <f>IF(OR(F37&lt;'Capital Structure'!$G$7,F37&gt;'Capital Structure'!$H$7),0,F145-F146-F148)</f>
        <v>0</v>
      </c>
      <c r="G39" s="136">
        <f>IF(OR(G37&lt;'Capital Structure'!$G$7,G37&gt;'Capital Structure'!$H$7),0,G145-G146-G148)</f>
        <v>0</v>
      </c>
      <c r="H39" s="136">
        <f>IF(OR(H37&lt;'Capital Structure'!$G$7,H37&gt;'Capital Structure'!$H$7),0,H145-H146-H148)</f>
        <v>0</v>
      </c>
      <c r="I39" s="136">
        <f>IF(OR(I37&lt;'Capital Structure'!$G$7,I37&gt;'Capital Structure'!$H$7),0,I145-I146-I148)</f>
        <v>0</v>
      </c>
      <c r="J39" s="136">
        <f>IF(OR(J37&lt;'Capital Structure'!$G$7,J37&gt;'Capital Structure'!$H$7),0,J145-J146-J148)</f>
        <v>0</v>
      </c>
      <c r="K39" s="136">
        <f>IF(OR(K37&lt;'Capital Structure'!$G$7,K37&gt;'Capital Structure'!$H$7),0,K145-K146-K148)</f>
        <v>0</v>
      </c>
      <c r="L39" s="136">
        <f>IF(OR(L37&lt;'Capital Structure'!$G$7,L37&gt;'Capital Structure'!$H$7),0,L145-L146-L148)</f>
        <v>0</v>
      </c>
      <c r="M39" s="136">
        <f>IF(OR(M37&lt;'Capital Structure'!$G$7,M37&gt;'Capital Structure'!$H$7),0,M145-M146-M148)</f>
        <v>0</v>
      </c>
      <c r="N39" s="136">
        <f>IF(OR(N37&lt;'Capital Structure'!$G$7,N37&gt;'Capital Structure'!$H$7),0,N145-N146-N148)</f>
        <v>0</v>
      </c>
      <c r="O39" s="136">
        <f>IF(OR(O37&lt;'Capital Structure'!$G$7,O37&gt;'Capital Structure'!$H$7),0,O145-O146-O148)</f>
        <v>0</v>
      </c>
      <c r="P39" s="136">
        <f>IF(OR(P37&lt;'Capital Structure'!$G$7,P37&gt;'Capital Structure'!$H$7),0,P145-P146-P148)</f>
        <v>0</v>
      </c>
      <c r="Q39" s="136">
        <f>IF(OR(Q37&lt;'Capital Structure'!$G$7,Q37&gt;'Capital Structure'!$H$7),0,Q145-Q146-Q148)</f>
        <v>0</v>
      </c>
      <c r="R39" s="136">
        <f>IF(OR(R37&lt;'Capital Structure'!$G$7,R37&gt;'Capital Structure'!$H$7),0,R145-R146-R148)</f>
        <v>0</v>
      </c>
      <c r="S39" s="136">
        <f>IF(OR(S37&lt;'Capital Structure'!$G$7,S37&gt;'Capital Structure'!$H$7),0,S145-S146-S148)</f>
        <v>0</v>
      </c>
      <c r="T39" s="136">
        <f>IF(OR(T37&lt;'Capital Structure'!$G$7,T37&gt;'Capital Structure'!$H$7),0,T145-T146-T148)</f>
        <v>0</v>
      </c>
      <c r="U39" s="136">
        <f>IF(OR(U37&lt;'Capital Structure'!$G$7,U37&gt;'Capital Structure'!$H$7),0,U145-U146-U148)</f>
        <v>0</v>
      </c>
      <c r="V39" s="136">
        <f>IF(OR(V37&lt;'Capital Structure'!$G$7,V37&gt;'Capital Structure'!$H$7),0,V145-V146-V148)</f>
        <v>0</v>
      </c>
      <c r="W39" s="136">
        <f>IF(OR(W37&lt;'Capital Structure'!$G$7,W37&gt;'Capital Structure'!$H$7),0,W145-W146-W148)</f>
        <v>0</v>
      </c>
      <c r="X39" s="136">
        <f>IF(OR(X37&lt;'Capital Structure'!$G$7,X37&gt;'Capital Structure'!$H$7),0,X145-X146-X148)</f>
        <v>0</v>
      </c>
      <c r="Y39" s="136">
        <f>IF(OR(Y37&lt;'Capital Structure'!$G$7,Y37&gt;'Capital Structure'!$H$7),0,Y145-Y146-Y148)</f>
        <v>0</v>
      </c>
      <c r="Z39" s="136">
        <f>IF(OR(Z37&lt;'Capital Structure'!$G$7,Z37&gt;'Capital Structure'!$H$7),0,Z145-Z146-Z148)</f>
        <v>0</v>
      </c>
      <c r="AA39" s="136">
        <f>IF(OR(AA37&lt;'Capital Structure'!$G$7,AA37&gt;'Capital Structure'!$H$7),0,AA145-AA146-AA148)</f>
        <v>0</v>
      </c>
      <c r="AB39" s="136">
        <f>IF(OR(AB37&lt;'Capital Structure'!$G$7,AB37&gt;'Capital Structure'!$H$7),0,AB145-AB146-AB148)</f>
        <v>0</v>
      </c>
      <c r="AC39" s="136">
        <f>IF(OR(AC37&lt;'Capital Structure'!$G$7,AC37&gt;'Capital Structure'!$H$7),0,AC145-AC146-AC148)</f>
        <v>0</v>
      </c>
      <c r="AD39" s="136">
        <f>IF(OR(AD37&lt;'Capital Structure'!$G$7,AD37&gt;'Capital Structure'!$H$7),0,AD145-AD146-AD148)</f>
        <v>0</v>
      </c>
      <c r="AE39" s="136">
        <f>IF(OR(AE37&lt;'Capital Structure'!$G$7,AE37&gt;'Capital Structure'!$H$7),0,AE145-AE146-AE148)</f>
        <v>0</v>
      </c>
      <c r="AF39" s="136">
        <f>IF(OR(AF37&lt;'Capital Structure'!$G$7,AF37&gt;'Capital Structure'!$H$7),0,AF145-AF146-AF148)</f>
        <v>0</v>
      </c>
      <c r="AG39" s="136">
        <f>IF(OR(AG37&lt;'Capital Structure'!$G$7,AG37&gt;'Capital Structure'!$H$7),0,AG145-AG146-AG148)</f>
        <v>0</v>
      </c>
      <c r="AH39" s="136">
        <f>IF(OR(AH37&lt;'Capital Structure'!$G$7,AH37&gt;'Capital Structure'!$H$7),0,AH145-AH146-AH148)</f>
        <v>0</v>
      </c>
      <c r="AI39" s="136">
        <f>IF(OR(AI37&lt;'Capital Structure'!$G$7,AI37&gt;'Capital Structure'!$H$7),0,AI145-AI146-AI148)</f>
        <v>0</v>
      </c>
      <c r="AJ39" s="136">
        <f>IF(OR(AJ37&lt;'Capital Structure'!$G$7,AJ37&gt;'Capital Structure'!$H$7),0,AJ145-AJ146-AJ148)</f>
        <v>0</v>
      </c>
      <c r="AK39" s="136">
        <f>IF(OR(AK37&lt;'Capital Structure'!$G$7,AK37&gt;'Capital Structure'!$H$7),0,AK145-AK146-AK148)</f>
        <v>0</v>
      </c>
      <c r="AL39" s="136">
        <f>IF(OR(AL37&lt;'Capital Structure'!$G$7,AL37&gt;'Capital Structure'!$H$7),0,AL145-AL146-AL148)</f>
        <v>0</v>
      </c>
      <c r="AM39" s="136">
        <f>IF(OR(AM37&lt;'Capital Structure'!$G$7,AM37&gt;'Capital Structure'!$H$7),0,AM145-AM146-AM148)</f>
        <v>0</v>
      </c>
      <c r="AN39" s="136">
        <f>IF(OR(AN37&lt;'Capital Structure'!$G$7,AN37&gt;'Capital Structure'!$H$7),0,AN145-AN146-AN148)</f>
        <v>0</v>
      </c>
      <c r="AO39" s="136">
        <f>IF(OR(AO37&lt;'Capital Structure'!$G$7,AO37&gt;'Capital Structure'!$H$7),0,AO145-AO146-AO148)</f>
        <v>0</v>
      </c>
      <c r="AP39" s="136">
        <f>IF(OR(AP37&lt;'Capital Structure'!$G$7,AP37&gt;'Capital Structure'!$H$7),0,AP145-AP146-AP148)</f>
        <v>0</v>
      </c>
      <c r="AQ39" s="136">
        <f>IF(OR(AQ37&lt;'Capital Structure'!$G$7,AQ37&gt;'Capital Structure'!$H$7),0,AQ145-AQ146-AQ148)</f>
        <v>0</v>
      </c>
      <c r="AR39" s="136">
        <f>IF(OR(AR37&lt;'Capital Structure'!$G$7,AR37&gt;'Capital Structure'!$H$7),0,AR145-AR146-AR148)</f>
        <v>0</v>
      </c>
      <c r="AS39" s="136">
        <f>IF(OR(AS37&lt;'Capital Structure'!$G$7,AS37&gt;'Capital Structure'!$H$7),0,AS145-AS146-AS148)</f>
        <v>0</v>
      </c>
      <c r="AT39" s="136">
        <f>IF(OR(AT37&lt;'Capital Structure'!$G$7,AT37&gt;'Capital Structure'!$H$7),0,AT145-AT146-AT148)</f>
        <v>0</v>
      </c>
      <c r="AU39" s="136">
        <f>IF(OR(AU37&lt;'Capital Structure'!$G$7,AU37&gt;'Capital Structure'!$H$7),0,AU145-AU146-AU148)</f>
        <v>0</v>
      </c>
      <c r="AV39" s="136">
        <f>IF(OR(AV37&lt;'Capital Structure'!$G$7,AV37&gt;'Capital Structure'!$H$7),0,AV145-AV146-AV148)</f>
        <v>0</v>
      </c>
      <c r="AW39" s="136">
        <f>IF(OR(AW37&lt;'Capital Structure'!$G$7,AW37&gt;'Capital Structure'!$H$7),0,AW145-AW146-AW148)</f>
        <v>0</v>
      </c>
      <c r="AX39" s="136">
        <f>IF(OR(AX37&lt;'Capital Structure'!$G$7,AX37&gt;'Capital Structure'!$H$7),0,AX145-AX146-AX148)</f>
        <v>0</v>
      </c>
      <c r="AY39" s="136">
        <f>IF(OR(AY37&lt;'Capital Structure'!$G$7,AY37&gt;'Capital Structure'!$H$7),0,AY145-AY146-AY148)</f>
        <v>0</v>
      </c>
      <c r="AZ39" s="136">
        <f>IF(OR(AZ37&lt;'Capital Structure'!$G$7,AZ37&gt;'Capital Structure'!$H$7),0,AZ145-AZ146-AZ148)</f>
        <v>0</v>
      </c>
      <c r="BA39" s="136">
        <f>IF(OR(BA37&lt;'Capital Structure'!$G$7,BA37&gt;'Capital Structure'!$H$7),0,BA145-BA146-BA148)</f>
        <v>3392307.6923076925</v>
      </c>
      <c r="BB39" s="136">
        <f>IF(OR(BB37&lt;'Capital Structure'!$G$7,BB37&gt;'Capital Structure'!$H$7),0,BB145-BB146-BB148)</f>
        <v>3392307.6923076925</v>
      </c>
      <c r="BC39" s="136">
        <f>IF(OR(BC37&lt;'Capital Structure'!$G$7,BC37&gt;'Capital Structure'!$H$7),0,BC145-BC146-BC148)</f>
        <v>3392307.6923076925</v>
      </c>
      <c r="BD39" s="136">
        <f>IF(OR(BD37&lt;'Capital Structure'!$G$7,BD37&gt;'Capital Structure'!$H$7),0,BD145-BD146-BD148)</f>
        <v>3392307.6923076925</v>
      </c>
      <c r="BE39" s="136">
        <f>IF(OR(BE37&lt;'Capital Structure'!$G$7,BE37&gt;'Capital Structure'!$H$7),0,BE145-BE146-BE148)</f>
        <v>3392307.6923076925</v>
      </c>
      <c r="BF39" s="136">
        <f>IF(OR(BF37&lt;'Capital Structure'!$G$7,BF37&gt;'Capital Structure'!$H$7),0,BF145-BF146-BF148)</f>
        <v>3392307.6923076925</v>
      </c>
      <c r="BG39" s="136">
        <f>IF(OR(BG37&lt;'Capital Structure'!$G$7,BG37&gt;'Capital Structure'!$H$7),0,BG145-BG146-BG148)</f>
        <v>3392307.6923076925</v>
      </c>
      <c r="BH39" s="136">
        <f>IF(OR(BH37&lt;'Capital Structure'!$G$7,BH37&gt;'Capital Structure'!$H$7),0,BH145-BH146-BH148)</f>
        <v>3392307.6923076925</v>
      </c>
      <c r="BI39" s="136">
        <f>IF(OR(BI37&lt;'Capital Structure'!$G$7,BI37&gt;'Capital Structure'!$H$7),0,BI145-BI146-BI148)</f>
        <v>3392307.6923076925</v>
      </c>
      <c r="BJ39" s="136">
        <f>IF(OR(BJ37&lt;'Capital Structure'!$G$7,BJ37&gt;'Capital Structure'!$H$7),0,BJ145-BJ146-BJ148)</f>
        <v>3392307.6923076925</v>
      </c>
      <c r="BK39" s="136">
        <f>IF(OR(BK37&lt;'Capital Structure'!$G$7,BK37&gt;'Capital Structure'!$H$7),0,BK145-BK146-BK148)</f>
        <v>3392307.6923076925</v>
      </c>
      <c r="BL39" s="136">
        <f>IF(OR(BL37&lt;'Capital Structure'!$G$7,BL37&gt;'Capital Structure'!$H$7),0,BL145-BL146-BL148)</f>
        <v>3392307.6923076925</v>
      </c>
      <c r="BM39" s="136">
        <f>IF(OR(BM37&lt;'Capital Structure'!$G$7,BM37&gt;'Capital Structure'!$H$7),0,BM145-BM146-BM148)</f>
        <v>3392307.6923076925</v>
      </c>
      <c r="BN39" s="136">
        <f>IF(OR(BN37&lt;'Capital Structure'!$G$7,BN37&gt;'Capital Structure'!$H$7),0,BN145-BN146-BN148)</f>
        <v>3392307.6923076925</v>
      </c>
      <c r="BO39" s="136">
        <f>IF(OR(BO37&lt;'Capital Structure'!$G$7,BO37&gt;'Capital Structure'!$H$7),0,BO145-BO146-BO148)</f>
        <v>3392307.6923076925</v>
      </c>
      <c r="BP39" s="136">
        <f>IF(OR(BP37&lt;'Capital Structure'!$G$7,BP37&gt;'Capital Structure'!$H$7),0,BP145-BP146-BP148)</f>
        <v>3392307.6923076925</v>
      </c>
      <c r="BQ39" s="136">
        <f>IF(OR(BQ37&lt;'Capital Structure'!$G$7,BQ37&gt;'Capital Structure'!$H$7),0,BQ145-BQ146-BQ148)</f>
        <v>3392307.6923076925</v>
      </c>
      <c r="BR39" s="136">
        <f>IF(OR(BR37&lt;'Capital Structure'!$G$7,BR37&gt;'Capital Structure'!$H$7),0,BR145-BR146-BR148)</f>
        <v>3392307.6923076925</v>
      </c>
      <c r="BS39" s="136">
        <f>IF(OR(BS37&lt;'Capital Structure'!$G$7,BS37&gt;'Capital Structure'!$H$7),0,BS145-BS146-BS148)</f>
        <v>3392307.6923076925</v>
      </c>
      <c r="BT39" s="136">
        <f>IF(OR(BT37&lt;'Capital Structure'!$G$7,BT37&gt;'Capital Structure'!$H$7),0,BT145-BT146-BT148)</f>
        <v>3392307.6923076925</v>
      </c>
      <c r="BU39" s="136">
        <f>IF(OR(BU37&lt;'Capital Structure'!$G$7,BU37&gt;'Capital Structure'!$H$7),0,BU145-BU146-BU148)</f>
        <v>3392307.6923076925</v>
      </c>
      <c r="BV39" s="136">
        <f>IF(OR(BV37&lt;'Capital Structure'!$G$7,BV37&gt;'Capital Structure'!$H$7),0,BV145-BV146-BV148)</f>
        <v>3392307.6923076925</v>
      </c>
      <c r="BW39" s="136">
        <f>IF(OR(BW37&lt;'Capital Structure'!$G$7,BW37&gt;'Capital Structure'!$H$7),0,BW145-BW146-BW148)</f>
        <v>3392307.6923076925</v>
      </c>
      <c r="BX39" s="136">
        <f>IF(OR(BX37&lt;'Capital Structure'!$G$7,BX37&gt;'Capital Structure'!$H$7),0,BX145-BX146-BX148)</f>
        <v>3392307.6923076925</v>
      </c>
      <c r="BY39" s="137">
        <f>IF(OR(BY37&lt;'Capital Structure'!$G$7,BY37&gt;'Capital Structure'!$H$7),0,BY145-BY146-BY148)</f>
        <v>3392307.6923076925</v>
      </c>
      <c r="BZ39" s="136">
        <f>IF(OR(BZ37&lt;'Capital Structure'!$G$7,BZ37&gt;'Capital Structure'!$H$7),0,BZ145-BZ146-BZ148)</f>
        <v>3392307.6923076361</v>
      </c>
      <c r="CA39" s="136">
        <f>IF(OR(CA37&lt;'Capital Structure'!$G$7,CA37&gt;'Capital Structure'!$H$7),0,CA145-CA146-CA148)</f>
        <v>-93337906.086587623</v>
      </c>
      <c r="CB39" s="136">
        <f>IF(OR(CB37&lt;'Capital Structure'!$G$7,CB37&gt;'Capital Structure'!$H$7),0,CB145-CB146-CB148)</f>
        <v>0</v>
      </c>
      <c r="CC39" s="136">
        <f>IF(OR(CC37&lt;'Capital Structure'!$G$7,CC37&gt;'Capital Structure'!$H$7),0,CC145-CC146-CC148)</f>
        <v>0</v>
      </c>
      <c r="CD39" s="136">
        <f>IF(OR(CD37&lt;'Capital Structure'!$G$7,CD37&gt;'Capital Structure'!$H$7),0,CD145-CD146-CD148)</f>
        <v>0</v>
      </c>
      <c r="CE39" s="136">
        <f>IF(OR(CE37&lt;'Capital Structure'!$G$7,CE37&gt;'Capital Structure'!$H$7),0,CE145-CE146-CE148)</f>
        <v>0</v>
      </c>
      <c r="CF39" s="136">
        <f>IF(OR(CF37&lt;'Capital Structure'!$G$7,CF37&gt;'Capital Structure'!$H$7),0,CF145-CF146-CF148)</f>
        <v>0</v>
      </c>
      <c r="CG39" s="136">
        <f>IF(OR(CG37&lt;'Capital Structure'!$G$7,CG37&gt;'Capital Structure'!$H$7),0,CG145-CG146-CG148)</f>
        <v>0</v>
      </c>
      <c r="CH39" s="136">
        <f>IF(OR(CH37&lt;'Capital Structure'!$G$7,CH37&gt;'Capital Structure'!$H$7),0,CH145-CH146-CH148)</f>
        <v>0</v>
      </c>
      <c r="CI39" s="136">
        <f>IF(OR(CI37&lt;'Capital Structure'!$G$7,CI37&gt;'Capital Structure'!$H$7),0,CI145-CI146-CI148)</f>
        <v>0</v>
      </c>
      <c r="CJ39" s="136">
        <f>IF(OR(CJ37&lt;'Capital Structure'!$G$7,CJ37&gt;'Capital Structure'!$H$7),0,CJ145-CJ146-CJ148)</f>
        <v>0</v>
      </c>
      <c r="CK39" s="136">
        <f>IF(OR(CK37&lt;'Capital Structure'!$G$7,CK37&gt;'Capital Structure'!$H$7),0,CK145-CK146-CK148)</f>
        <v>0</v>
      </c>
      <c r="CL39" s="136">
        <f>IF(OR(CL37&lt;'Capital Structure'!$G$7,CL37&gt;'Capital Structure'!$H$7),0,CL145-CL146-CL148)</f>
        <v>0</v>
      </c>
      <c r="CM39" s="136">
        <f>IF(OR(CM37&lt;'Capital Structure'!$G$7,CM37&gt;'Capital Structure'!$H$7),0,CM145-CM146-CM148)</f>
        <v>0</v>
      </c>
      <c r="CN39" s="136">
        <f>IF(OR(CN37&lt;'Capital Structure'!$G$7,CN37&gt;'Capital Structure'!$H$7),0,CN145-CN146-CN148)</f>
        <v>0</v>
      </c>
      <c r="CO39" s="136">
        <f>IF(OR(CO37&lt;'Capital Structure'!$G$7,CO37&gt;'Capital Structure'!$H$7),0,CO145-CO146-CO148)</f>
        <v>0</v>
      </c>
      <c r="CP39" s="136">
        <f>IF(OR(CP37&lt;'Capital Structure'!$G$7,CP37&gt;'Capital Structure'!$H$7),0,CP145-CP146-CP148)</f>
        <v>0</v>
      </c>
      <c r="CQ39" s="136">
        <f>IF(OR(CQ37&lt;'Capital Structure'!$G$7,CQ37&gt;'Capital Structure'!$H$7),0,CQ145-CQ146-CQ148)</f>
        <v>0</v>
      </c>
      <c r="CR39" s="136">
        <f>IF(OR(CR37&lt;'Capital Structure'!$G$7,CR37&gt;'Capital Structure'!$H$7),0,CR145-CR146-CR148)</f>
        <v>0</v>
      </c>
      <c r="CS39" s="136">
        <f>IF(OR(CS37&lt;'Capital Structure'!$G$7,CS37&gt;'Capital Structure'!$H$7),0,CS145-CS146-CS148)</f>
        <v>0</v>
      </c>
      <c r="CT39" s="136">
        <f>IF(OR(CT37&lt;'Capital Structure'!$G$7,CT37&gt;'Capital Structure'!$H$7),0,CT145-CT146-CT148)</f>
        <v>0</v>
      </c>
      <c r="CU39" s="136">
        <f>IF(OR(CU37&lt;'Capital Structure'!$G$7,CU37&gt;'Capital Structure'!$H$7),0,CU145-CU146-CU148)</f>
        <v>0</v>
      </c>
      <c r="CV39" s="136">
        <f>IF(OR(CV37&lt;'Capital Structure'!$G$7,CV37&gt;'Capital Structure'!$H$7),0,CV145-CV146-CV148)</f>
        <v>0</v>
      </c>
      <c r="CW39" s="136">
        <f>IF(OR(CW37&lt;'Capital Structure'!$G$7,CW37&gt;'Capital Structure'!$H$7),0,CW145-CW146-CW148)</f>
        <v>0</v>
      </c>
      <c r="CX39" s="136">
        <f>IF(OR(CX37&lt;'Capital Structure'!$G$7,CX37&gt;'Capital Structure'!$H$7),0,CX145-CX146-CX148)</f>
        <v>0</v>
      </c>
      <c r="CY39" s="136">
        <f>IF(OR(CY37&lt;'Capital Structure'!$G$7,CY37&gt;'Capital Structure'!$H$7),0,CY145-CY146-CY148)</f>
        <v>0</v>
      </c>
      <c r="CZ39" s="136">
        <f>IF(OR(CZ37&lt;'Capital Structure'!$G$7,CZ37&gt;'Capital Structure'!$H$7),0,CZ145-CZ146-CZ148)</f>
        <v>0</v>
      </c>
      <c r="DA39" s="136">
        <f>IF(OR(DA37&lt;'Capital Structure'!$G$7,DA37&gt;'Capital Structure'!$H$7),0,DA145-DA146-DA148)</f>
        <v>0</v>
      </c>
      <c r="DB39" s="136">
        <f>IF(OR(DB37&lt;'Capital Structure'!$G$7,DB37&gt;'Capital Structure'!$H$7),0,DB145-DB146-DB148)</f>
        <v>0</v>
      </c>
      <c r="DC39" s="136">
        <f>IF(OR(DC37&lt;'Capital Structure'!$G$7,DC37&gt;'Capital Structure'!$H$7),0,DC145-DC146-DC148)</f>
        <v>0</v>
      </c>
      <c r="DD39" s="136">
        <f>IF(OR(DD37&lt;'Capital Structure'!$G$7,DD37&gt;'Capital Structure'!$H$7),0,DD145-DD146-DD148)</f>
        <v>0</v>
      </c>
      <c r="DE39" s="136">
        <f>IF(OR(DE37&lt;'Capital Structure'!$G$7,DE37&gt;'Capital Structure'!$H$7),0,DE145-DE146-DE148)</f>
        <v>0</v>
      </c>
      <c r="DF39" s="136">
        <f>IF(OR(DF37&lt;'Capital Structure'!$G$7,DF37&gt;'Capital Structure'!$H$7),0,DF145-DF146-DF148)</f>
        <v>0</v>
      </c>
      <c r="DG39" s="136">
        <f>IF(OR(DG37&lt;'Capital Structure'!$G$7,DG37&gt;'Capital Structure'!$H$7),0,DG145-DG146-DG148)</f>
        <v>0</v>
      </c>
      <c r="DH39" s="136">
        <f>IF(OR(DH37&lt;'Capital Structure'!$G$7,DH37&gt;'Capital Structure'!$H$7),0,DH145-DH146-DH148)</f>
        <v>0</v>
      </c>
      <c r="DI39" s="136">
        <f>IF(OR(DI37&lt;'Capital Structure'!$G$7,DI37&gt;'Capital Structure'!$H$7),0,DI145-DI146-DI148)</f>
        <v>0</v>
      </c>
      <c r="DJ39" s="136">
        <f>IF(OR(DJ37&lt;'Capital Structure'!$G$7,DJ37&gt;'Capital Structure'!$H$7),0,DJ145-DJ146-DJ148)</f>
        <v>0</v>
      </c>
      <c r="DK39" s="136">
        <f>IF(OR(DK37&lt;'Capital Structure'!$G$7,DK37&gt;'Capital Structure'!$H$7),0,DK145-DK146-DK148)</f>
        <v>0</v>
      </c>
      <c r="DL39" s="136">
        <f>IF(OR(DL37&lt;'Capital Structure'!$G$7,DL37&gt;'Capital Structure'!$H$7),0,DL145-DL146-DL148)</f>
        <v>0</v>
      </c>
      <c r="DM39" s="136">
        <f>IF(OR(DM37&lt;'Capital Structure'!$G$7,DM37&gt;'Capital Structure'!$H$7),0,DM145-DM146-DM148)</f>
        <v>0</v>
      </c>
      <c r="DN39" s="136">
        <f>IF(OR(DN37&lt;'Capital Structure'!$G$7,DN37&gt;'Capital Structure'!$H$7),0,DN145-DN146-DN148)</f>
        <v>0</v>
      </c>
      <c r="DO39" s="136">
        <f>IF(OR(DO37&lt;'Capital Structure'!$G$7,DO37&gt;'Capital Structure'!$H$7),0,DO145-DO146-DO148)</f>
        <v>0</v>
      </c>
      <c r="DP39" s="136">
        <f>IF(OR(DP37&lt;'Capital Structure'!$G$7,DP37&gt;'Capital Structure'!$H$7),0,DP145-DP146-DP148)</f>
        <v>0</v>
      </c>
      <c r="DQ39" s="136">
        <f>IF(OR(DQ37&lt;'Capital Structure'!$G$7,DQ37&gt;'Capital Structure'!$H$7),0,DQ145-DQ146-DQ148)</f>
        <v>0</v>
      </c>
      <c r="DR39" s="136">
        <f>IF(OR(DR37&lt;'Capital Structure'!$G$7,DR37&gt;'Capital Structure'!$H$7),0,DR145-DR146-DR148)</f>
        <v>0</v>
      </c>
      <c r="DS39" s="136">
        <f>IF(OR(DS37&lt;'Capital Structure'!$G$7,DS37&gt;'Capital Structure'!$H$7),0,DS145-DS146-DS148)</f>
        <v>0</v>
      </c>
      <c r="DT39" s="136">
        <f>IF(OR(DT37&lt;'Capital Structure'!$G$7,DT37&gt;'Capital Structure'!$H$7),0,DT145-DT146-DT148)</f>
        <v>0</v>
      </c>
      <c r="DU39" s="136">
        <f>IF(OR(DU37&lt;'Capital Structure'!$G$7,DU37&gt;'Capital Structure'!$H$7),0,DU145-DU146-DU148)</f>
        <v>0</v>
      </c>
      <c r="DV39" s="136">
        <f>IF(OR(DV37&lt;'Capital Structure'!$G$7,DV37&gt;'Capital Structure'!$H$7),0,DV145-DV146-DV148)</f>
        <v>0</v>
      </c>
      <c r="DW39" s="136">
        <f>IF(OR(DW37&lt;'Capital Structure'!$G$7,DW37&gt;'Capital Structure'!$H$7),0,DW145-DW146-DW148)</f>
        <v>0</v>
      </c>
      <c r="DX39" s="136">
        <f>IF(OR(DX37&lt;'Capital Structure'!$G$7,DX37&gt;'Capital Structure'!$H$7),0,DX145-DX146-DX148)</f>
        <v>0</v>
      </c>
      <c r="DY39" s="136">
        <f>IF(OR(DY37&lt;'Capital Structure'!$G$7,DY37&gt;'Capital Structure'!$H$7),0,DY145-DY146-DY148)</f>
        <v>0</v>
      </c>
      <c r="DZ39" s="136">
        <f>IF(OR(DZ37&lt;'Capital Structure'!$G$7,DZ37&gt;'Capital Structure'!$H$7),0,DZ145-DZ146-DZ148)</f>
        <v>0</v>
      </c>
      <c r="EA39" s="136">
        <f>IF(OR(EA37&lt;'Capital Structure'!$G$7,EA37&gt;'Capital Structure'!$H$7),0,EA145-EA146-EA148)</f>
        <v>0</v>
      </c>
      <c r="EB39" s="136">
        <f>IF(OR(EB37&lt;'Capital Structure'!$G$7,EB37&gt;'Capital Structure'!$H$7),0,EB145-EB146-EB148)</f>
        <v>0</v>
      </c>
      <c r="EC39" s="136">
        <f>IF(OR(EC37&lt;'Capital Structure'!$G$7,EC37&gt;'Capital Structure'!$H$7),0,EC145-EC146-EC148)</f>
        <v>0</v>
      </c>
      <c r="ED39" s="136">
        <f>IF(OR(ED37&lt;'Capital Structure'!$G$7,ED37&gt;'Capital Structure'!$H$7),0,ED145-ED146-ED148)</f>
        <v>0</v>
      </c>
      <c r="EE39" s="136">
        <f>IF(OR(EE37&lt;'Capital Structure'!$G$7,EE37&gt;'Capital Structure'!$H$7),0,EE145-EE146-EE148)</f>
        <v>0</v>
      </c>
      <c r="EF39" s="136">
        <f>IF(OR(EF37&lt;'Capital Structure'!$G$7,EF37&gt;'Capital Structure'!$H$7),0,EF145-EF146-EF148)</f>
        <v>0</v>
      </c>
      <c r="EG39" s="136">
        <f>IF(OR(EG37&lt;'Capital Structure'!$G$7,EG37&gt;'Capital Structure'!$H$7),0,EG145-EG146-EG148)</f>
        <v>0</v>
      </c>
      <c r="EH39" s="136">
        <f>IF(OR(EH37&lt;'Capital Structure'!$G$7,EH37&gt;'Capital Structure'!$H$7),0,EH145-EH146-EH148)</f>
        <v>0</v>
      </c>
      <c r="EI39" s="136">
        <f>IF(OR(EI37&lt;'Capital Structure'!$G$7,EI37&gt;'Capital Structure'!$H$7),0,EI145-EI146-EI148)</f>
        <v>0</v>
      </c>
      <c r="EJ39" s="136">
        <f>IF(OR(EJ37&lt;'Capital Structure'!$G$7,EJ37&gt;'Capital Structure'!$H$7),0,EJ145-EJ146-EJ148)</f>
        <v>0</v>
      </c>
      <c r="EK39" s="136">
        <f>IF(OR(EK37&lt;'Capital Structure'!$G$7,EK37&gt;'Capital Structure'!$H$7),0,EK145-EK146-EK148)</f>
        <v>0</v>
      </c>
      <c r="EL39" s="136">
        <f>IF(OR(EL37&lt;'Capital Structure'!$G$7,EL37&gt;'Capital Structure'!$H$7),0,EL145-EL146-EL148)</f>
        <v>0</v>
      </c>
      <c r="EM39" s="136">
        <f>IF(OR(EM37&lt;'Capital Structure'!$G$7,EM37&gt;'Capital Structure'!$H$7),0,EM145-EM146-EM148)</f>
        <v>0</v>
      </c>
      <c r="EN39" s="136">
        <f>IF(OR(EN37&lt;'Capital Structure'!$G$7,EN37&gt;'Capital Structure'!$H$7),0,EN145-EN146-EN148)</f>
        <v>0</v>
      </c>
      <c r="EO39" s="136">
        <f>IF(OR(EO37&lt;'Capital Structure'!$G$7,EO37&gt;'Capital Structure'!$H$7),0,EO145-EO146-EO148)</f>
        <v>0</v>
      </c>
      <c r="EP39" s="136">
        <f>IF(OR(EP37&lt;'Capital Structure'!$G$7,EP37&gt;'Capital Structure'!$H$7),0,EP145-EP146-EP148)</f>
        <v>0</v>
      </c>
      <c r="EQ39" s="136">
        <f>IF(OR(EQ37&lt;'Capital Structure'!$G$7,EQ37&gt;'Capital Structure'!$H$7),0,EQ145-EQ146-EQ148)</f>
        <v>0</v>
      </c>
      <c r="ER39" s="136">
        <f>IF(OR(ER37&lt;'Capital Structure'!$G$7,ER37&gt;'Capital Structure'!$H$7),0,ER145-ER146-ER148)</f>
        <v>0</v>
      </c>
      <c r="ES39" s="136">
        <f>IF(OR(ES37&lt;'Capital Structure'!$G$7,ES37&gt;'Capital Structure'!$H$7),0,ES145-ES146-ES148)</f>
        <v>0</v>
      </c>
      <c r="ET39" s="136">
        <f>IF(OR(ET37&lt;'Capital Structure'!$G$7,ET37&gt;'Capital Structure'!$H$7),0,ET145-ET146-ET148)</f>
        <v>0</v>
      </c>
      <c r="EU39" s="136">
        <f>IF(OR(EU37&lt;'Capital Structure'!$G$7,EU37&gt;'Capital Structure'!$H$7),0,EU145-EU146-EU148)</f>
        <v>0</v>
      </c>
      <c r="EV39" s="136">
        <f>IF(OR(EV37&lt;'Capital Structure'!$G$7,EV37&gt;'Capital Structure'!$H$7),0,EV145-EV146-EV148)</f>
        <v>0</v>
      </c>
      <c r="EW39" s="136">
        <f>IF(OR(EW37&lt;'Capital Structure'!$G$7,EW37&gt;'Capital Structure'!$H$7),0,EW145-EW146-EW148)</f>
        <v>0</v>
      </c>
      <c r="EX39" s="136">
        <f>IF(OR(EX37&lt;'Capital Structure'!$G$7,EX37&gt;'Capital Structure'!$H$7),0,EX145-EX146-EX148)</f>
        <v>0</v>
      </c>
      <c r="EY39" s="136">
        <f>IF(OR(EY37&lt;'Capital Structure'!$G$7,EY37&gt;'Capital Structure'!$H$7),0,EY145-EY146-EY148)</f>
        <v>0</v>
      </c>
      <c r="EZ39" s="136">
        <f>IF(OR(EZ37&lt;'Capital Structure'!$G$7,EZ37&gt;'Capital Structure'!$H$7),0,EZ145-EZ146-EZ148)</f>
        <v>0</v>
      </c>
      <c r="FA39" s="136">
        <f>IF(OR(FA37&lt;'Capital Structure'!$G$7,FA37&gt;'Capital Structure'!$H$7),0,FA145-FA146-FA148)</f>
        <v>0</v>
      </c>
      <c r="FB39" s="136">
        <f>IF(OR(FB37&lt;'Capital Structure'!$G$7,FB37&gt;'Capital Structure'!$H$7),0,FB145-FB146-FB148)</f>
        <v>0</v>
      </c>
      <c r="FC39" s="136">
        <f>IF(OR(FC37&lt;'Capital Structure'!$G$7,FC37&gt;'Capital Structure'!$H$7),0,FC145-FC146-FC148)</f>
        <v>0</v>
      </c>
      <c r="FD39" s="136">
        <f>IF(OR(FD37&lt;'Capital Structure'!$G$7,FD37&gt;'Capital Structure'!$H$7),0,FD145-FD146-FD148)</f>
        <v>0</v>
      </c>
      <c r="FE39" s="136">
        <f>IF(OR(FE37&lt;'Capital Structure'!$G$7,FE37&gt;'Capital Structure'!$H$7),0,FE145-FE146-FE148)</f>
        <v>0</v>
      </c>
      <c r="FF39" s="136">
        <f>IF(OR(FF37&lt;'Capital Structure'!$G$7,FF37&gt;'Capital Structure'!$H$7),0,FF145-FF146-FF148)</f>
        <v>0</v>
      </c>
      <c r="FG39" s="136">
        <f>IF(OR(FG37&lt;'Capital Structure'!$G$7,FG37&gt;'Capital Structure'!$H$7),0,FG145-FG146-FG148)</f>
        <v>0</v>
      </c>
      <c r="FH39" s="136">
        <f>IF(OR(FH37&lt;'Capital Structure'!$G$7,FH37&gt;'Capital Structure'!$H$7),0,FH145-FH146-FH148)</f>
        <v>0</v>
      </c>
      <c r="FI39" s="136">
        <f>IF(OR(FI37&lt;'Capital Structure'!$G$7,FI37&gt;'Capital Structure'!$H$7),0,FI145-FI146-FI148)</f>
        <v>0</v>
      </c>
      <c r="FJ39" s="136">
        <f>IF(OR(FJ37&lt;'Capital Structure'!$G$7,FJ37&gt;'Capital Structure'!$H$7),0,FJ145-FJ146-FJ148)</f>
        <v>0</v>
      </c>
      <c r="FK39" s="136">
        <f>IF(OR(FK37&lt;'Capital Structure'!$G$7,FK37&gt;'Capital Structure'!$H$7),0,FK145-FK146-FK148)</f>
        <v>0</v>
      </c>
      <c r="FL39" s="136">
        <f>IF(OR(FL37&lt;'Capital Structure'!$G$7,FL37&gt;'Capital Structure'!$H$7),0,FL145-FL146-FL148)</f>
        <v>0</v>
      </c>
      <c r="FM39" s="136">
        <f>IF(OR(FM37&lt;'Capital Structure'!$G$7,FM37&gt;'Capital Structure'!$H$7),0,FM145-FM146-FM148)</f>
        <v>0</v>
      </c>
      <c r="FN39" s="136">
        <f>IF(OR(FN37&lt;'Capital Structure'!$G$7,FN37&gt;'Capital Structure'!$H$7),0,FN145-FN146-FN148)</f>
        <v>0</v>
      </c>
      <c r="FO39" s="136">
        <f>IF(OR(FO37&lt;'Capital Structure'!$G$7,FO37&gt;'Capital Structure'!$H$7),0,FO145-FO146-FO148)</f>
        <v>0</v>
      </c>
      <c r="FP39" s="136">
        <f>IF(OR(FP37&lt;'Capital Structure'!$G$7,FP37&gt;'Capital Structure'!$H$7),0,FP145-FP146-FP148)</f>
        <v>0</v>
      </c>
      <c r="FQ39" s="136">
        <f>IF(OR(FQ37&lt;'Capital Structure'!$G$7,FQ37&gt;'Capital Structure'!$H$7),0,FQ145-FQ146-FQ148)</f>
        <v>0</v>
      </c>
      <c r="FR39" s="136">
        <f>IF(OR(FR37&lt;'Capital Structure'!$G$7,FR37&gt;'Capital Structure'!$H$7),0,FR145-FR146-FR148)</f>
        <v>0</v>
      </c>
      <c r="FS39" s="136">
        <f>IF(OR(FS37&lt;'Capital Structure'!$G$7,FS37&gt;'Capital Structure'!$H$7),0,FS145-FS146-FS148)</f>
        <v>0</v>
      </c>
      <c r="FT39" s="136">
        <f>IF(OR(FT37&lt;'Capital Structure'!$G$7,FT37&gt;'Capital Structure'!$H$7),0,FT145-FT146-FT148)</f>
        <v>0</v>
      </c>
      <c r="FU39" s="136">
        <f>IF(OR(FU37&lt;'Capital Structure'!$G$7,FU37&gt;'Capital Structure'!$H$7),0,FU145-FU146-FU148)</f>
        <v>0</v>
      </c>
      <c r="FV39" s="136">
        <f>IF(OR(FV37&lt;'Capital Structure'!$G$7,FV37&gt;'Capital Structure'!$H$7),0,FV145-FV146-FV148)</f>
        <v>0</v>
      </c>
      <c r="FW39" s="136">
        <f>IF(OR(FW37&lt;'Capital Structure'!$G$7,FW37&gt;'Capital Structure'!$H$7),0,FW145-FW146-FW148)</f>
        <v>0</v>
      </c>
      <c r="FX39" s="136">
        <f>IF(OR(FX37&lt;'Capital Structure'!$G$7,FX37&gt;'Capital Structure'!$H$7),0,FX145-FX146-FX148)</f>
        <v>0</v>
      </c>
      <c r="FY39" s="136">
        <f>IF(OR(FY37&lt;'Capital Structure'!$G$7,FY37&gt;'Capital Structure'!$H$7),0,FY145-FY146-FY148)</f>
        <v>0</v>
      </c>
      <c r="FZ39" s="136">
        <f>IF(OR(FZ37&lt;'Capital Structure'!$G$7,FZ37&gt;'Capital Structure'!$H$7),0,FZ145-FZ146-FZ148)</f>
        <v>0</v>
      </c>
      <c r="GA39" s="136">
        <f>IF(OR(GA37&lt;'Capital Structure'!$G$7,GA37&gt;'Capital Structure'!$H$7),0,GA145-GA146-GA148)</f>
        <v>0</v>
      </c>
      <c r="GB39" s="136">
        <f>IF(OR(GB37&lt;'Capital Structure'!$G$7,GB37&gt;'Capital Structure'!$H$7),0,GB145-GB146-GB148)</f>
        <v>0</v>
      </c>
      <c r="GC39" s="136">
        <f>IF(OR(GC37&lt;'Capital Structure'!$G$7,GC37&gt;'Capital Structure'!$H$7),0,GC145-GC146-GC148)</f>
        <v>0</v>
      </c>
      <c r="GD39" s="136">
        <f>IF(OR(GD37&lt;'Capital Structure'!$G$7,GD37&gt;'Capital Structure'!$H$7),0,GD145-GD146-GD148)</f>
        <v>0</v>
      </c>
      <c r="GE39" s="136">
        <f>IF(OR(GE37&lt;'Capital Structure'!$G$7,GE37&gt;'Capital Structure'!$H$7),0,GE145-GE146-GE148)</f>
        <v>0</v>
      </c>
      <c r="GF39" s="136">
        <f>IF(OR(GF37&lt;'Capital Structure'!$G$7,GF37&gt;'Capital Structure'!$H$7),0,GF145-GF146-GF148)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333</v>
      </c>
      <c r="E40" s="136">
        <f ca="1">IF(OR(E37&lt;'Capital Structure'!$K$7,E37&gt;'Capital Structure'!$L$7),0,IF('Capital Structure'!$M$18='Capital Structure'!$E$17,E175,E183))</f>
        <v>27228391.522497211</v>
      </c>
      <c r="F40" s="136">
        <f ca="1">IF(OR(F37&lt;'Capital Structure'!$K$7,F37&gt;'Capital Structure'!$L$7),0,IF('Capital Structure'!$M$18='Capital Structure'!$E$17,F175,F183))</f>
        <v>27228391.522497211</v>
      </c>
      <c r="G40" s="136">
        <f ca="1">IF(OR(G37&lt;'Capital Structure'!$K$7,G37&gt;'Capital Structure'!$L$7),0,IF('Capital Structure'!$M$18='Capital Structure'!$E$17,G175,G183))</f>
        <v>27228391.522497211</v>
      </c>
      <c r="H40" s="136">
        <f ca="1">IF(OR(H37&lt;'Capital Structure'!$K$7,H37&gt;'Capital Structure'!$L$7),0,IF('Capital Structure'!$M$18='Capital Structure'!$E$17,H175,H183))</f>
        <v>27150145.772497211</v>
      </c>
      <c r="I40" s="136">
        <f ca="1">IF(OR(I37&lt;'Capital Structure'!$K$7,I37&gt;'Capital Structure'!$L$7),0,IF('Capital Structure'!$M$18='Capital Structure'!$E$17,I175,I183))</f>
        <v>24918455.245455511</v>
      </c>
      <c r="J40" s="136">
        <f ca="1">IF(OR(J37&lt;'Capital Structure'!$K$7,J37&gt;'Capital Structure'!$L$7),0,IF('Capital Structure'!$M$18='Capital Structure'!$E$17,J175,J183))</f>
        <v>24918455.245455511</v>
      </c>
      <c r="K40" s="136">
        <f ca="1">IF(OR(K37&lt;'Capital Structure'!$K$7,K37&gt;'Capital Structure'!$L$7),0,IF('Capital Structure'!$M$18='Capital Structure'!$E$17,K175,K183))</f>
        <v>18751453.148000967</v>
      </c>
      <c r="L40" s="136">
        <f ca="1">IF(OR(L37&lt;'Capital Structure'!$K$7,L37&gt;'Capital Structure'!$L$7),0,IF('Capital Structure'!$M$18='Capital Structure'!$E$17,L175,L183))</f>
        <v>18751453.148000967</v>
      </c>
      <c r="M40" s="136">
        <f ca="1">IF(OR(M37&lt;'Capital Structure'!$K$7,M37&gt;'Capital Structure'!$L$7),0,IF('Capital Structure'!$M$18='Capital Structure'!$E$17,M175,M183))</f>
        <v>250446.85563733056</v>
      </c>
      <c r="N40" s="136">
        <f ca="1">IF(OR(N37&lt;'Capital Structure'!$K$7,N37&gt;'Capital Structure'!$L$7),0,IF('Capital Structure'!$M$18='Capital Structure'!$E$17,N175,N183))</f>
        <v>250446.85563733056</v>
      </c>
      <c r="O40" s="136">
        <f ca="1">IF(OR(O37&lt;'Capital Structure'!$K$7,O37&gt;'Capital Structure'!$L$7),0,IF('Capital Structure'!$M$18='Capital Structure'!$E$17,O175,O183))</f>
        <v>250446.85563733056</v>
      </c>
      <c r="P40" s="136">
        <f ca="1">IF(OR(P37&lt;'Capital Structure'!$K$7,P37&gt;'Capital Structure'!$L$7),0,IF('Capital Structure'!$M$18='Capital Structure'!$E$17,P175,P183))</f>
        <v>250446.85563733056</v>
      </c>
      <c r="Q40" s="136">
        <f ca="1">IF(OR(Q37&lt;'Capital Structure'!$K$7,Q37&gt;'Capital Structure'!$L$7),0,IF('Capital Structure'!$M$18='Capital Structure'!$E$17,Q175,Q183))</f>
        <v>250446.85563733056</v>
      </c>
      <c r="R40" s="136">
        <f ca="1">IF(OR(R37&lt;'Capital Structure'!$K$7,R37&gt;'Capital Structure'!$L$7),0,IF('Capital Structure'!$M$18='Capital Structure'!$E$17,R175,R183))</f>
        <v>250446.85563733056</v>
      </c>
      <c r="S40" s="136">
        <f ca="1">IF(OR(S37&lt;'Capital Structure'!$K$7,S37&gt;'Capital Structure'!$L$7),0,IF('Capital Structure'!$M$18='Capital Structure'!$E$17,S175,S183))</f>
        <v>250422.30701698735</v>
      </c>
      <c r="T40" s="136">
        <f ca="1">IF(OR(T37&lt;'Capital Structure'!$K$7,T37&gt;'Capital Structure'!$L$7),0,IF('Capital Structure'!$M$18='Capital Structure'!$E$17,T175,T183))</f>
        <v>-5882784.5386703983</v>
      </c>
      <c r="U40" s="136">
        <f ca="1">IF(OR(U37&lt;'Capital Structure'!$K$7,U37&gt;'Capital Structure'!$L$7),0,IF('Capital Structure'!$M$18='Capital Structure'!$E$17,U175,U183))</f>
        <v>-12049922.310306758</v>
      </c>
      <c r="V40" s="136">
        <f ca="1">IF(OR(V37&lt;'Capital Structure'!$K$7,V37&gt;'Capital Structure'!$L$7),0,IF('Capital Structure'!$M$18='Capital Structure'!$E$17,V175,V183))</f>
        <v>-29551492.279761299</v>
      </c>
      <c r="W40" s="136">
        <f ca="1">IF(OR(W37&lt;'Capital Structure'!$K$7,W37&gt;'Capital Structure'!$L$7),0,IF('Capital Structure'!$M$18='Capital Structure'!$E$17,W175,W183))</f>
        <v>-29551899.302306771</v>
      </c>
      <c r="X40" s="136">
        <f ca="1">IF(OR(X37&lt;'Capital Structure'!$K$7,X37&gt;'Capital Structure'!$L$7),0,IF('Capital Structure'!$M$18='Capital Structure'!$E$17,X175,X183))</f>
        <v>-82056609.210670397</v>
      </c>
      <c r="Y40" s="136">
        <f ca="1">IF(OR(Y37&lt;'Capital Structure'!$K$7,Y37&gt;'Capital Structure'!$L$7),0,IF('Capital Structure'!$M$18='Capital Structure'!$E$17,Y175,Y183))</f>
        <v>-52688692.664116666</v>
      </c>
      <c r="Z40" s="136">
        <f ca="1">IF(OR(Z37&lt;'Capital Structure'!$K$7,Z37&gt;'Capital Structure'!$L$7),0,IF('Capital Structure'!$M$18='Capital Structure'!$E$17,Z175,Z183))</f>
        <v>0</v>
      </c>
      <c r="AA40" s="136">
        <f ca="1">IF(OR(AA37&lt;'Capital Structure'!$K$7,AA37&gt;'Capital Structure'!$L$7),0,IF('Capital Structure'!$M$18='Capital Structure'!$E$17,AA175,AA183))</f>
        <v>0</v>
      </c>
      <c r="AB40" s="136">
        <f ca="1">IF(OR(AB37&lt;'Capital Structure'!$K$7,AB37&gt;'Capital Structure'!$L$7),0,IF('Capital Structure'!$M$18='Capital Structure'!$E$17,AB175,AB183))</f>
        <v>0</v>
      </c>
      <c r="AC40" s="136">
        <f ca="1">IF(OR(AC37&lt;'Capital Structure'!$K$7,AC37&gt;'Capital Structure'!$L$7),0,IF('Capital Structure'!$M$18='Capital Structure'!$E$17,AC175,AC183))</f>
        <v>0</v>
      </c>
      <c r="AD40" s="136">
        <f ca="1">IF(OR(AD37&lt;'Capital Structure'!$K$7,AD37&gt;'Capital Structure'!$L$7),0,IF('Capital Structure'!$M$18='Capital Structure'!$E$17,AD175,AD183))</f>
        <v>0</v>
      </c>
      <c r="AE40" s="136">
        <f ca="1">IF(OR(AE37&lt;'Capital Structure'!$K$7,AE37&gt;'Capital Structure'!$L$7),0,IF('Capital Structure'!$M$18='Capital Structure'!$E$17,AE175,AE183))</f>
        <v>0</v>
      </c>
      <c r="AF40" s="136">
        <f ca="1">IF(OR(AF37&lt;'Capital Structure'!$K$7,AF37&gt;'Capital Structure'!$L$7),0,IF('Capital Structure'!$M$18='Capital Structure'!$E$17,AF175,AF183))</f>
        <v>0</v>
      </c>
      <c r="AG40" s="136">
        <f ca="1">IF(OR(AG37&lt;'Capital Structure'!$K$7,AG37&gt;'Capital Structure'!$L$7),0,IF('Capital Structure'!$M$18='Capital Structure'!$E$17,AG175,AG183))</f>
        <v>0</v>
      </c>
      <c r="AH40" s="136">
        <f ca="1">IF(OR(AH37&lt;'Capital Structure'!$K$7,AH37&gt;'Capital Structure'!$L$7),0,IF('Capital Structure'!$M$18='Capital Structure'!$E$17,AH175,AH183))</f>
        <v>0</v>
      </c>
      <c r="AI40" s="136">
        <f ca="1">IF(OR(AI37&lt;'Capital Structure'!$K$7,AI37&gt;'Capital Structure'!$L$7),0,IF('Capital Structure'!$M$18='Capital Structure'!$E$17,AI175,AI183))</f>
        <v>0</v>
      </c>
      <c r="AJ40" s="136">
        <f ca="1">IF(OR(AJ37&lt;'Capital Structure'!$K$7,AJ37&gt;'Capital Structure'!$L$7),0,IF('Capital Structure'!$M$18='Capital Structure'!$E$17,AJ175,AJ183))</f>
        <v>0</v>
      </c>
      <c r="AK40" s="136">
        <f ca="1">IF(OR(AK37&lt;'Capital Structure'!$K$7,AK37&gt;'Capital Structure'!$L$7),0,IF('Capital Structure'!$M$18='Capital Structure'!$E$17,AK175,AK183))</f>
        <v>0</v>
      </c>
      <c r="AL40" s="136">
        <f ca="1">IF(OR(AL37&lt;'Capital Structure'!$K$7,AL37&gt;'Capital Structure'!$L$7),0,IF('Capital Structure'!$M$18='Capital Structure'!$E$17,AL175,AL183))</f>
        <v>0</v>
      </c>
      <c r="AM40" s="136">
        <f ca="1">IF(OR(AM37&lt;'Capital Structure'!$K$7,AM37&gt;'Capital Structure'!$L$7),0,IF('Capital Structure'!$M$18='Capital Structure'!$E$17,AM175,AM183))</f>
        <v>0</v>
      </c>
      <c r="AN40" s="136">
        <f ca="1">IF(OR(AN37&lt;'Capital Structure'!$K$7,AN37&gt;'Capital Structure'!$L$7),0,IF('Capital Structure'!$M$18='Capital Structure'!$E$17,AN175,AN183))</f>
        <v>0</v>
      </c>
      <c r="AO40" s="136">
        <f ca="1">IF(OR(AO37&lt;'Capital Structure'!$K$7,AO37&gt;'Capital Structure'!$L$7),0,IF('Capital Structure'!$M$18='Capital Structure'!$E$17,AO175,AO183))</f>
        <v>0</v>
      </c>
      <c r="AP40" s="136">
        <f ca="1">IF(OR(AP37&lt;'Capital Structure'!$K$7,AP37&gt;'Capital Structure'!$L$7),0,IF('Capital Structure'!$M$18='Capital Structure'!$E$17,AP175,AP183))</f>
        <v>0</v>
      </c>
      <c r="AQ40" s="136">
        <f ca="1">IF(OR(AQ37&lt;'Capital Structure'!$K$7,AQ37&gt;'Capital Structure'!$L$7),0,IF('Capital Structure'!$M$18='Capital Structure'!$E$17,AQ175,AQ183))</f>
        <v>0</v>
      </c>
      <c r="AR40" s="136">
        <f ca="1">IF(OR(AR37&lt;'Capital Structure'!$K$7,AR37&gt;'Capital Structure'!$L$7),0,IF('Capital Structure'!$M$18='Capital Structure'!$E$17,AR175,AR183))</f>
        <v>0</v>
      </c>
      <c r="AS40" s="136">
        <f ca="1">IF(OR(AS37&lt;'Capital Structure'!$K$7,AS37&gt;'Capital Structure'!$L$7),0,IF('Capital Structure'!$M$18='Capital Structure'!$E$17,AS175,AS183))</f>
        <v>0</v>
      </c>
      <c r="AT40" s="136">
        <f ca="1">IF(OR(AT37&lt;'Capital Structure'!$K$7,AT37&gt;'Capital Structure'!$L$7),0,IF('Capital Structure'!$M$18='Capital Structure'!$E$17,AT175,AT183))</f>
        <v>0</v>
      </c>
      <c r="AU40" s="136">
        <f ca="1">IF(OR(AU37&lt;'Capital Structure'!$K$7,AU37&gt;'Capital Structure'!$L$7),0,IF('Capital Structure'!$M$18='Capital Structure'!$E$17,AU175,AU183))</f>
        <v>0</v>
      </c>
      <c r="AV40" s="136">
        <f ca="1">IF(OR(AV37&lt;'Capital Structure'!$K$7,AV37&gt;'Capital Structure'!$L$7),0,IF('Capital Structure'!$M$18='Capital Structure'!$E$17,AV175,AV183))</f>
        <v>0</v>
      </c>
      <c r="AW40" s="136">
        <f ca="1">IF(OR(AW37&lt;'Capital Structure'!$K$7,AW37&gt;'Capital Structure'!$L$7),0,IF('Capital Structure'!$M$18='Capital Structure'!$E$17,AW175,AW183))</f>
        <v>0</v>
      </c>
      <c r="AX40" s="136">
        <f ca="1">IF(OR(AX37&lt;'Capital Structure'!$K$7,AX37&gt;'Capital Structure'!$L$7),0,IF('Capital Structure'!$M$18='Capital Structure'!$E$17,AX175,AX183))</f>
        <v>0</v>
      </c>
      <c r="AY40" s="136">
        <f ca="1">IF(OR(AY37&lt;'Capital Structure'!$K$7,AY37&gt;'Capital Structure'!$L$7),0,IF('Capital Structure'!$M$18='Capital Structure'!$E$17,AY175,AY183))</f>
        <v>26081.916666666668</v>
      </c>
      <c r="AZ40" s="136">
        <f ca="1">IF(OR(AZ37&lt;'Capital Structure'!$K$7,AZ37&gt;'Capital Structure'!$L$7),0,IF('Capital Structure'!$M$18='Capital Structure'!$E$17,AZ175,AZ183))</f>
        <v>26081.916666666668</v>
      </c>
      <c r="BA40" s="136">
        <f ca="1">IF(OR(BA37&lt;'Capital Structure'!$K$7,BA37&gt;'Capital Structure'!$L$7),0,IF('Capital Structure'!$M$18='Capital Structure'!$E$17,BA175,BA183))</f>
        <v>26081.916666666668</v>
      </c>
      <c r="BB40" s="136">
        <f ca="1">IF(OR(BB37&lt;'Capital Structure'!$K$7,BB37&gt;'Capital Structure'!$L$7),0,IF('Capital Structure'!$M$18='Capital Structure'!$E$17,BB175,BB183))</f>
        <v>26081.916666666668</v>
      </c>
      <c r="BC40" s="136">
        <f ca="1">IF(OR(BC37&lt;'Capital Structure'!$K$7,BC37&gt;'Capital Structure'!$L$7),0,IF('Capital Structure'!$M$18='Capital Structure'!$E$17,BC175,BC183))</f>
        <v>131970854.40323344</v>
      </c>
      <c r="BD40" s="136">
        <f ca="1">IF(OR(BD37&lt;'Capital Structure'!$K$7,BD37&gt;'Capital Structure'!$L$7),0,IF('Capital Structure'!$M$18='Capital Structure'!$E$17,BD175,BD183))</f>
        <v>0</v>
      </c>
      <c r="BE40" s="136">
        <f ca="1">IF(OR(BE37&lt;'Capital Structure'!$K$7,BE37&gt;'Capital Structure'!$L$7),0,IF('Capital Structure'!$M$18='Capital Structure'!$E$17,BE175,BE183))</f>
        <v>0</v>
      </c>
      <c r="BF40" s="136">
        <f ca="1">IF(OR(BF37&lt;'Capital Structure'!$K$7,BF37&gt;'Capital Structure'!$L$7),0,IF('Capital Structure'!$M$18='Capital Structure'!$E$17,BF175,BF183))</f>
        <v>0</v>
      </c>
      <c r="BG40" s="136">
        <f ca="1">IF(OR(BG37&lt;'Capital Structure'!$K$7,BG37&gt;'Capital Structure'!$L$7),0,IF('Capital Structure'!$M$18='Capital Structure'!$E$17,BG175,BG183))</f>
        <v>108947173.78425822</v>
      </c>
      <c r="BH40" s="136">
        <f ca="1">IF(OR(BH37&lt;'Capital Structure'!$K$7,BH37&gt;'Capital Structure'!$L$7),0,IF('Capital Structure'!$M$18='Capital Structure'!$E$17,BH175,BH183))</f>
        <v>0</v>
      </c>
      <c r="BI40" s="136">
        <f ca="1">IF(OR(BI37&lt;'Capital Structure'!$K$7,BI37&gt;'Capital Structure'!$L$7),0,IF('Capital Structure'!$M$18='Capital Structure'!$E$17,BI175,BI183))</f>
        <v>0</v>
      </c>
      <c r="BJ40" s="136">
        <f ca="1">IF(OR(BJ37&lt;'Capital Structure'!$K$7,BJ37&gt;'Capital Structure'!$L$7),0,IF('Capital Structure'!$M$18='Capital Structure'!$E$17,BJ175,BJ183))</f>
        <v>0</v>
      </c>
      <c r="BK40" s="136">
        <f ca="1">IF(OR(BK37&lt;'Capital Structure'!$K$7,BK37&gt;'Capital Structure'!$L$7),0,IF('Capital Structure'!$M$18='Capital Structure'!$E$17,BK175,BK183))</f>
        <v>0</v>
      </c>
      <c r="BL40" s="136">
        <f ca="1">IF(OR(BL37&lt;'Capital Structure'!$K$7,BL37&gt;'Capital Structure'!$L$7),0,IF('Capital Structure'!$M$18='Capital Structure'!$E$17,BL175,BL183))</f>
        <v>0</v>
      </c>
      <c r="BM40" s="136">
        <f ca="1">IF(OR(BM37&lt;'Capital Structure'!$K$7,BM37&gt;'Capital Structure'!$L$7),0,IF('Capital Structure'!$M$18='Capital Structure'!$E$17,BM175,BM183))</f>
        <v>0</v>
      </c>
      <c r="BN40" s="136">
        <f ca="1">IF(OR(BN37&lt;'Capital Structure'!$K$7,BN37&gt;'Capital Structure'!$L$7),0,IF('Capital Structure'!$M$18='Capital Structure'!$E$17,BN175,BN183))</f>
        <v>0</v>
      </c>
      <c r="BO40" s="136">
        <f ca="1">IF(OR(BO37&lt;'Capital Structure'!$K$7,BO37&gt;'Capital Structure'!$L$7),0,IF('Capital Structure'!$M$18='Capital Structure'!$E$17,BO175,BO183))</f>
        <v>0</v>
      </c>
      <c r="BP40" s="136">
        <f ca="1">IF(OR(BP37&lt;'Capital Structure'!$K$7,BP37&gt;'Capital Structure'!$L$7),0,IF('Capital Structure'!$M$18='Capital Structure'!$E$17,BP175,BP183))</f>
        <v>0</v>
      </c>
      <c r="BQ40" s="136">
        <f ca="1">IF(OR(BQ37&lt;'Capital Structure'!$K$7,BQ37&gt;'Capital Structure'!$L$7),0,IF('Capital Structure'!$M$18='Capital Structure'!$E$17,BQ175,BQ183))</f>
        <v>0</v>
      </c>
      <c r="BR40" s="136">
        <f ca="1">IF(OR(BR37&lt;'Capital Structure'!$K$7,BR37&gt;'Capital Structure'!$L$7),0,IF('Capital Structure'!$M$18='Capital Structure'!$E$17,BR175,BR183))</f>
        <v>0</v>
      </c>
      <c r="BS40" s="136">
        <f ca="1">IF(OR(BS37&lt;'Capital Structure'!$K$7,BS37&gt;'Capital Structure'!$L$7),0,IF('Capital Structure'!$M$18='Capital Structure'!$E$17,BS175,BS183))</f>
        <v>0</v>
      </c>
      <c r="BT40" s="136">
        <f ca="1">IF(OR(BT37&lt;'Capital Structure'!$K$7,BT37&gt;'Capital Structure'!$L$7),0,IF('Capital Structure'!$M$18='Capital Structure'!$E$17,BT175,BT183))</f>
        <v>0</v>
      </c>
      <c r="BU40" s="136">
        <f ca="1">IF(OR(BU37&lt;'Capital Structure'!$K$7,BU37&gt;'Capital Structure'!$L$7),0,IF('Capital Structure'!$M$18='Capital Structure'!$E$17,BU175,BU183))</f>
        <v>0</v>
      </c>
      <c r="BV40" s="136">
        <f ca="1">IF(OR(BV37&lt;'Capital Structure'!$K$7,BV37&gt;'Capital Structure'!$L$7),0,IF('Capital Structure'!$M$18='Capital Structure'!$E$17,BV175,BV183))</f>
        <v>0</v>
      </c>
      <c r="BW40" s="136">
        <f ca="1">IF(OR(BW37&lt;'Capital Structure'!$K$7,BW37&gt;'Capital Structure'!$L$7),0,IF('Capital Structure'!$M$18='Capital Structure'!$E$17,BW175,BW183))</f>
        <v>0</v>
      </c>
      <c r="BX40" s="136">
        <f ca="1">IF(OR(BX37&lt;'Capital Structure'!$K$7,BX37&gt;'Capital Structure'!$L$7),0,IF('Capital Structure'!$M$18='Capital Structure'!$E$17,BX175,BX183))</f>
        <v>0</v>
      </c>
      <c r="BY40" s="136">
        <f ca="1">IF(OR(BY37&lt;'Capital Structure'!$K$7,BY37&gt;'Capital Structure'!$L$7),0,IF('Capital Structure'!$M$18='Capital Structure'!$E$17,BY175,BY183))</f>
        <v>0</v>
      </c>
      <c r="BZ40" s="136">
        <f ca="1">IF(OR(BZ37&lt;'Capital Structure'!$K$7,BZ37&gt;'Capital Structure'!$L$7),0,IF('Capital Structure'!$M$18='Capital Structure'!$E$17,BZ175,BZ183))</f>
        <v>0</v>
      </c>
      <c r="CA40" s="136">
        <f ca="1">IF(OR(CA37&lt;'Capital Structure'!$K$7,CA37&gt;'Capital Structure'!$L$7),0,IF('Capital Structure'!$M$18='Capital Structure'!$E$17,CA175,CA183))</f>
        <v>0</v>
      </c>
      <c r="CB40" s="136">
        <f ca="1">IF(OR(CB37&lt;'Capital Structure'!$K$7,CB37&gt;'Capital Structure'!$L$7),0,IF('Capital Structure'!$M$18='Capital Structure'!$E$17,CB175,CB183))</f>
        <v>0</v>
      </c>
      <c r="CC40" s="136">
        <f ca="1">IF(OR(CC37&lt;'Capital Structure'!$K$7,CC37&gt;'Capital Structure'!$L$7),0,IF('Capital Structure'!$M$18='Capital Structure'!$E$17,CC175,CC183))</f>
        <v>0</v>
      </c>
      <c r="CD40" s="136">
        <f ca="1">IF(OR(CD37&lt;'Capital Structure'!$K$7,CD37&gt;'Capital Structure'!$L$7),0,IF('Capital Structure'!$M$18='Capital Structure'!$E$17,CD175,CD183))</f>
        <v>0</v>
      </c>
      <c r="CE40" s="136">
        <f ca="1">IF(OR(CE37&lt;'Capital Structure'!$K$7,CE37&gt;'Capital Structure'!$L$7),0,IF('Capital Structure'!$M$18='Capital Structure'!$E$17,CE175,CE183))</f>
        <v>0</v>
      </c>
      <c r="CF40" s="136">
        <f ca="1">IF(OR(CF37&lt;'Capital Structure'!$K$7,CF37&gt;'Capital Structure'!$L$7),0,IF('Capital Structure'!$M$18='Capital Structure'!$E$17,CF175,CF183))</f>
        <v>0</v>
      </c>
      <c r="CG40" s="136">
        <f ca="1">IF(OR(CG37&lt;'Capital Structure'!$K$7,CG37&gt;'Capital Structure'!$L$7),0,IF('Capital Structure'!$M$18='Capital Structure'!$E$17,CG175,CG183))</f>
        <v>0</v>
      </c>
      <c r="CH40" s="136">
        <f ca="1">IF(OR(CH37&lt;'Capital Structure'!$K$7,CH37&gt;'Capital Structure'!$L$7),0,IF('Capital Structure'!$M$18='Capital Structure'!$E$17,CH175,CH183))</f>
        <v>0</v>
      </c>
      <c r="CI40" s="136">
        <f ca="1">IF(OR(CI37&lt;'Capital Structure'!$K$7,CI37&gt;'Capital Structure'!$L$7),0,IF('Capital Structure'!$M$18='Capital Structure'!$E$17,CI175,CI183))</f>
        <v>0</v>
      </c>
      <c r="CJ40" s="136">
        <f ca="1">IF(OR(CJ37&lt;'Capital Structure'!$K$7,CJ37&gt;'Capital Structure'!$L$7),0,IF('Capital Structure'!$M$18='Capital Structure'!$E$17,CJ175,CJ183))</f>
        <v>0</v>
      </c>
      <c r="CK40" s="136">
        <f ca="1">IF(OR(CK37&lt;'Capital Structure'!$K$7,CK37&gt;'Capital Structure'!$L$7),0,IF('Capital Structure'!$M$18='Capital Structure'!$E$17,CK175,CK183))</f>
        <v>0</v>
      </c>
      <c r="CL40" s="136">
        <f ca="1">IF(OR(CL37&lt;'Capital Structure'!$K$7,CL37&gt;'Capital Structure'!$L$7),0,IF('Capital Structure'!$M$18='Capital Structure'!$E$17,CL175,CL183))</f>
        <v>0</v>
      </c>
      <c r="CM40" s="136">
        <f ca="1">IF(OR(CM37&lt;'Capital Structure'!$K$7,CM37&gt;'Capital Structure'!$L$7),0,IF('Capital Structure'!$M$18='Capital Structure'!$E$17,CM175,CM183))</f>
        <v>-242180084.36465237</v>
      </c>
      <c r="CN40" s="136">
        <f>IF(OR(CN37&lt;'Capital Structure'!$K$7,CN37&gt;'Capital Structure'!$L$7),0,IF('Capital Structure'!$M$18='Capital Structure'!$E$17,CN175,CN183))</f>
        <v>0</v>
      </c>
      <c r="CO40" s="136">
        <f>IF(OR(CO37&lt;'Capital Structure'!$K$7,CO37&gt;'Capital Structure'!$L$7),0,IF('Capital Structure'!$M$18='Capital Structure'!$E$17,CO175,CO183))</f>
        <v>0</v>
      </c>
      <c r="CP40" s="136">
        <f>IF(OR(CP37&lt;'Capital Structure'!$K$7,CP37&gt;'Capital Structure'!$L$7),0,IF('Capital Structure'!$M$18='Capital Structure'!$E$17,CP175,CP183))</f>
        <v>0</v>
      </c>
      <c r="CQ40" s="136">
        <f>IF(OR(CQ37&lt;'Capital Structure'!$K$7,CQ37&gt;'Capital Structure'!$L$7),0,IF('Capital Structure'!$M$18='Capital Structure'!$E$17,CQ175,CQ183))</f>
        <v>0</v>
      </c>
      <c r="CR40" s="136">
        <f>IF(OR(CR37&lt;'Capital Structure'!$K$7,CR37&gt;'Capital Structure'!$L$7),0,IF('Capital Structure'!$M$18='Capital Structure'!$E$17,CR175,CR183))</f>
        <v>0</v>
      </c>
      <c r="CS40" s="136">
        <f>IF(OR(CS37&lt;'Capital Structure'!$K$7,CS37&gt;'Capital Structure'!$L$7),0,IF('Capital Structure'!$M$18='Capital Structure'!$E$17,CS175,CS183))</f>
        <v>0</v>
      </c>
      <c r="CT40" s="136">
        <f>IF(OR(CT37&lt;'Capital Structure'!$K$7,CT37&gt;'Capital Structure'!$L$7),0,IF('Capital Structure'!$M$18='Capital Structure'!$E$17,CT175,CT183))</f>
        <v>0</v>
      </c>
      <c r="CU40" s="136">
        <f>IF(OR(CU37&lt;'Capital Structure'!$K$7,CU37&gt;'Capital Structure'!$L$7),0,IF('Capital Structure'!$M$18='Capital Structure'!$E$17,CU175,CU183))</f>
        <v>0</v>
      </c>
      <c r="CV40" s="136">
        <f>IF(OR(CV37&lt;'Capital Structure'!$K$7,CV37&gt;'Capital Structure'!$L$7),0,IF('Capital Structure'!$M$18='Capital Structure'!$E$17,CV175,CV183))</f>
        <v>0</v>
      </c>
      <c r="CW40" s="136">
        <f>IF(OR(CW37&lt;'Capital Structure'!$K$7,CW37&gt;'Capital Structure'!$L$7),0,IF('Capital Structure'!$M$18='Capital Structure'!$E$17,CW175,CW183))</f>
        <v>0</v>
      </c>
      <c r="CX40" s="136">
        <f>IF(OR(CX37&lt;'Capital Structure'!$K$7,CX37&gt;'Capital Structure'!$L$7),0,IF('Capital Structure'!$M$18='Capital Structure'!$E$17,CX175,CX183))</f>
        <v>0</v>
      </c>
      <c r="CY40" s="136">
        <f>IF(OR(CY37&lt;'Capital Structure'!$K$7,CY37&gt;'Capital Structure'!$L$7),0,IF('Capital Structure'!$M$18='Capital Structure'!$E$17,CY175,CY183))</f>
        <v>0</v>
      </c>
      <c r="CZ40" s="136">
        <f>IF(OR(CZ37&lt;'Capital Structure'!$K$7,CZ37&gt;'Capital Structure'!$L$7),0,IF('Capital Structure'!$M$18='Capital Structure'!$E$17,CZ175,CZ183))</f>
        <v>0</v>
      </c>
      <c r="DA40" s="136">
        <f>IF(OR(DA37&lt;'Capital Structure'!$K$7,DA37&gt;'Capital Structure'!$L$7),0,IF('Capital Structure'!$M$18='Capital Structure'!$E$17,DA175,DA183))</f>
        <v>0</v>
      </c>
      <c r="DB40" s="136">
        <f>IF(OR(DB37&lt;'Capital Structure'!$K$7,DB37&gt;'Capital Structure'!$L$7),0,IF('Capital Structure'!$M$18='Capital Structure'!$E$17,DB175,DB183))</f>
        <v>0</v>
      </c>
      <c r="DC40" s="136">
        <f>IF(OR(DC37&lt;'Capital Structure'!$K$7,DC37&gt;'Capital Structure'!$L$7),0,IF('Capital Structure'!$M$18='Capital Structure'!$E$17,DC175,DC183))</f>
        <v>0</v>
      </c>
      <c r="DD40" s="136">
        <f>IF(OR(DD37&lt;'Capital Structure'!$K$7,DD37&gt;'Capital Structure'!$L$7),0,IF('Capital Structure'!$M$18='Capital Structure'!$E$17,DD175,DD183))</f>
        <v>0</v>
      </c>
      <c r="DE40" s="136">
        <f>IF(OR(DE37&lt;'Capital Structure'!$K$7,DE37&gt;'Capital Structure'!$L$7),0,IF('Capital Structure'!$M$18='Capital Structure'!$E$17,DE175,DE183))</f>
        <v>0</v>
      </c>
      <c r="DF40" s="136">
        <f>IF(OR(DF37&lt;'Capital Structure'!$K$7,DF37&gt;'Capital Structure'!$L$7),0,IF('Capital Structure'!$M$18='Capital Structure'!$E$17,DF175,DF183))</f>
        <v>0</v>
      </c>
      <c r="DG40" s="136">
        <f>IF(OR(DG37&lt;'Capital Structure'!$K$7,DG37&gt;'Capital Structure'!$L$7),0,IF('Capital Structure'!$M$18='Capital Structure'!$E$17,DG175,DG183))</f>
        <v>0</v>
      </c>
      <c r="DH40" s="136">
        <f>IF(OR(DH37&lt;'Capital Structure'!$K$7,DH37&gt;'Capital Structure'!$L$7),0,IF('Capital Structure'!$M$18='Capital Structure'!$E$17,DH175,DH183))</f>
        <v>0</v>
      </c>
      <c r="DI40" s="136">
        <f>IF(OR(DI37&lt;'Capital Structure'!$K$7,DI37&gt;'Capital Structure'!$L$7),0,IF('Capital Structure'!$M$18='Capital Structure'!$E$17,DI175,DI183))</f>
        <v>0</v>
      </c>
      <c r="DJ40" s="136">
        <f>IF(OR(DJ37&lt;'Capital Structure'!$K$7,DJ37&gt;'Capital Structure'!$L$7),0,IF('Capital Structure'!$M$18='Capital Structure'!$E$17,DJ175,DJ183))</f>
        <v>0</v>
      </c>
      <c r="DK40" s="136">
        <f>IF(OR(DK37&lt;'Capital Structure'!$K$7,DK37&gt;'Capital Structure'!$L$7),0,IF('Capital Structure'!$M$18='Capital Structure'!$E$17,DK175,DK183))</f>
        <v>0</v>
      </c>
      <c r="DL40" s="136">
        <f>IF(OR(DL37&lt;'Capital Structure'!$K$7,DL37&gt;'Capital Structure'!$L$7),0,IF('Capital Structure'!$M$18='Capital Structure'!$E$17,DL175,DL183))</f>
        <v>0</v>
      </c>
      <c r="DM40" s="136">
        <f>IF(OR(DM37&lt;'Capital Structure'!$K$7,DM37&gt;'Capital Structure'!$L$7),0,IF('Capital Structure'!$M$18='Capital Structure'!$E$17,DM175,DM183))</f>
        <v>0</v>
      </c>
      <c r="DN40" s="136">
        <f>IF(OR(DN37&lt;'Capital Structure'!$K$7,DN37&gt;'Capital Structure'!$L$7),0,IF('Capital Structure'!$M$18='Capital Structure'!$E$17,DN175,DN183))</f>
        <v>0</v>
      </c>
      <c r="DO40" s="136">
        <f>IF(OR(DO37&lt;'Capital Structure'!$K$7,DO37&gt;'Capital Structure'!$L$7),0,IF('Capital Structure'!$M$18='Capital Structure'!$E$17,DO175,DO183))</f>
        <v>0</v>
      </c>
      <c r="DP40" s="136">
        <f>IF(OR(DP37&lt;'Capital Structure'!$K$7,DP37&gt;'Capital Structure'!$L$7),0,IF('Capital Structure'!$M$18='Capital Structure'!$E$17,DP175,DP183))</f>
        <v>0</v>
      </c>
      <c r="DQ40" s="136">
        <f>IF(OR(DQ37&lt;'Capital Structure'!$K$7,DQ37&gt;'Capital Structure'!$L$7),0,IF('Capital Structure'!$M$18='Capital Structure'!$E$17,DQ175,DQ183))</f>
        <v>0</v>
      </c>
      <c r="DR40" s="136">
        <f>IF(OR(DR37&lt;'Capital Structure'!$K$7,DR37&gt;'Capital Structure'!$L$7),0,IF('Capital Structure'!$M$18='Capital Structure'!$E$17,DR175,DR183))</f>
        <v>0</v>
      </c>
      <c r="DS40" s="136">
        <f>IF(OR(DS37&lt;'Capital Structure'!$K$7,DS37&gt;'Capital Structure'!$L$7),0,IF('Capital Structure'!$M$18='Capital Structure'!$E$17,DS175,DS183))</f>
        <v>0</v>
      </c>
      <c r="DT40" s="136">
        <f>IF(OR(DT37&lt;'Capital Structure'!$K$7,DT37&gt;'Capital Structure'!$L$7),0,IF('Capital Structure'!$M$18='Capital Structure'!$E$17,DT175,DT183))</f>
        <v>0</v>
      </c>
      <c r="DU40" s="136">
        <f>IF(OR(DU37&lt;'Capital Structure'!$K$7,DU37&gt;'Capital Structure'!$L$7),0,IF('Capital Structure'!$M$18='Capital Structure'!$E$17,DU175,DU183))</f>
        <v>0</v>
      </c>
      <c r="DV40" s="136">
        <f>IF(OR(DV37&lt;'Capital Structure'!$K$7,DV37&gt;'Capital Structure'!$L$7),0,IF('Capital Structure'!$M$18='Capital Structure'!$E$17,DV175,DV183))</f>
        <v>0</v>
      </c>
      <c r="DW40" s="136">
        <f>IF(OR(DW37&lt;'Capital Structure'!$K$7,DW37&gt;'Capital Structure'!$L$7),0,IF('Capital Structure'!$M$18='Capital Structure'!$E$17,DW175,DW183))</f>
        <v>0</v>
      </c>
      <c r="DX40" s="136">
        <f>IF(OR(DX37&lt;'Capital Structure'!$K$7,DX37&gt;'Capital Structure'!$L$7),0,IF('Capital Structure'!$M$18='Capital Structure'!$E$17,DX175,DX183))</f>
        <v>0</v>
      </c>
      <c r="DY40" s="136">
        <f>IF(OR(DY37&lt;'Capital Structure'!$K$7,DY37&gt;'Capital Structure'!$L$7),0,IF('Capital Structure'!$M$18='Capital Structure'!$E$17,DY175,DY183))</f>
        <v>0</v>
      </c>
      <c r="DZ40" s="136">
        <f>IF(OR(DZ37&lt;'Capital Structure'!$K$7,DZ37&gt;'Capital Structure'!$L$7),0,IF('Capital Structure'!$M$18='Capital Structure'!$E$17,DZ175,DZ183))</f>
        <v>0</v>
      </c>
      <c r="EA40" s="136">
        <f>IF(OR(EA37&lt;'Capital Structure'!$K$7,EA37&gt;'Capital Structure'!$L$7),0,IF('Capital Structure'!$M$18='Capital Structure'!$E$17,EA175,EA183))</f>
        <v>0</v>
      </c>
      <c r="EB40" s="136">
        <f>IF(OR(EB37&lt;'Capital Structure'!$K$7,EB37&gt;'Capital Structure'!$L$7),0,IF('Capital Structure'!$M$18='Capital Structure'!$E$17,EB175,EB183))</f>
        <v>0</v>
      </c>
      <c r="EC40" s="136">
        <f>IF(OR(EC37&lt;'Capital Structure'!$K$7,EC37&gt;'Capital Structure'!$L$7),0,IF('Capital Structure'!$M$18='Capital Structure'!$E$17,EC175,EC183))</f>
        <v>0</v>
      </c>
      <c r="ED40" s="136">
        <f>IF(OR(ED37&lt;'Capital Structure'!$K$7,ED37&gt;'Capital Structure'!$L$7),0,IF('Capital Structure'!$M$18='Capital Structure'!$E$17,ED175,ED183))</f>
        <v>0</v>
      </c>
      <c r="EE40" s="136">
        <f>IF(OR(EE37&lt;'Capital Structure'!$K$7,EE37&gt;'Capital Structure'!$L$7),0,IF('Capital Structure'!$M$18='Capital Structure'!$E$17,EE175,EE183))</f>
        <v>0</v>
      </c>
      <c r="EF40" s="136">
        <f>IF(OR(EF37&lt;'Capital Structure'!$K$7,EF37&gt;'Capital Structure'!$L$7),0,IF('Capital Structure'!$M$18='Capital Structure'!$E$17,EF175,EF183))</f>
        <v>0</v>
      </c>
      <c r="EG40" s="136">
        <f>IF(OR(EG37&lt;'Capital Structure'!$K$7,EG37&gt;'Capital Structure'!$L$7),0,IF('Capital Structure'!$M$18='Capital Structure'!$E$17,EG175,EG183))</f>
        <v>0</v>
      </c>
      <c r="EH40" s="136">
        <f>IF(OR(EH37&lt;'Capital Structure'!$K$7,EH37&gt;'Capital Structure'!$L$7),0,IF('Capital Structure'!$M$18='Capital Structure'!$E$17,EH175,EH183))</f>
        <v>0</v>
      </c>
      <c r="EI40" s="136">
        <f>IF(OR(EI37&lt;'Capital Structure'!$K$7,EI37&gt;'Capital Structure'!$L$7),0,IF('Capital Structure'!$M$18='Capital Structure'!$E$17,EI175,EI183))</f>
        <v>0</v>
      </c>
      <c r="EJ40" s="136">
        <f>IF(OR(EJ37&lt;'Capital Structure'!$K$7,EJ37&gt;'Capital Structure'!$L$7),0,IF('Capital Structure'!$M$18='Capital Structure'!$E$17,EJ175,EJ183))</f>
        <v>0</v>
      </c>
      <c r="EK40" s="136">
        <f>IF(OR(EK37&lt;'Capital Structure'!$K$7,EK37&gt;'Capital Structure'!$L$7),0,IF('Capital Structure'!$M$18='Capital Structure'!$E$17,EK175,EK183))</f>
        <v>0</v>
      </c>
      <c r="EL40" s="136">
        <f>IF(OR(EL37&lt;'Capital Structure'!$K$7,EL37&gt;'Capital Structure'!$L$7),0,IF('Capital Structure'!$M$18='Capital Structure'!$E$17,EL175,EL183))</f>
        <v>0</v>
      </c>
      <c r="EM40" s="136">
        <f>IF(OR(EM37&lt;'Capital Structure'!$K$7,EM37&gt;'Capital Structure'!$L$7),0,IF('Capital Structure'!$M$18='Capital Structure'!$E$17,EM175,EM183))</f>
        <v>0</v>
      </c>
      <c r="EN40" s="136">
        <f>IF(OR(EN37&lt;'Capital Structure'!$K$7,EN37&gt;'Capital Structure'!$L$7),0,IF('Capital Structure'!$M$18='Capital Structure'!$E$17,EN175,EN183))</f>
        <v>0</v>
      </c>
      <c r="EO40" s="136">
        <f>IF(OR(EO37&lt;'Capital Structure'!$K$7,EO37&gt;'Capital Structure'!$L$7),0,IF('Capital Structure'!$M$18='Capital Structure'!$E$17,EO175,EO183))</f>
        <v>0</v>
      </c>
      <c r="EP40" s="136">
        <f>IF(OR(EP37&lt;'Capital Structure'!$K$7,EP37&gt;'Capital Structure'!$L$7),0,IF('Capital Structure'!$M$18='Capital Structure'!$E$17,EP175,EP183))</f>
        <v>0</v>
      </c>
      <c r="EQ40" s="136">
        <f>IF(OR(EQ37&lt;'Capital Structure'!$K$7,EQ37&gt;'Capital Structure'!$L$7),0,IF('Capital Structure'!$M$18='Capital Structure'!$E$17,EQ175,EQ183))</f>
        <v>0</v>
      </c>
      <c r="ER40" s="136">
        <f>IF(OR(ER37&lt;'Capital Structure'!$K$7,ER37&gt;'Capital Structure'!$L$7),0,IF('Capital Structure'!$M$18='Capital Structure'!$E$17,ER175,ER183))</f>
        <v>0</v>
      </c>
      <c r="ES40" s="136">
        <f>IF(OR(ES37&lt;'Capital Structure'!$K$7,ES37&gt;'Capital Structure'!$L$7),0,IF('Capital Structure'!$M$18='Capital Structure'!$E$17,ES175,ES183))</f>
        <v>0</v>
      </c>
      <c r="ET40" s="136">
        <f>IF(OR(ET37&lt;'Capital Structure'!$K$7,ET37&gt;'Capital Structure'!$L$7),0,IF('Capital Structure'!$M$18='Capital Structure'!$E$17,ET175,ET183))</f>
        <v>0</v>
      </c>
      <c r="EU40" s="136">
        <f>IF(OR(EU37&lt;'Capital Structure'!$K$7,EU37&gt;'Capital Structure'!$L$7),0,IF('Capital Structure'!$M$18='Capital Structure'!$E$17,EU175,EU183))</f>
        <v>0</v>
      </c>
      <c r="EV40" s="136">
        <f>IF(OR(EV37&lt;'Capital Structure'!$K$7,EV37&gt;'Capital Structure'!$L$7),0,IF('Capital Structure'!$M$18='Capital Structure'!$E$17,EV175,EV183))</f>
        <v>0</v>
      </c>
      <c r="EW40" s="136">
        <f>IF(OR(EW37&lt;'Capital Structure'!$K$7,EW37&gt;'Capital Structure'!$L$7),0,IF('Capital Structure'!$M$18='Capital Structure'!$E$17,EW175,EW183))</f>
        <v>0</v>
      </c>
      <c r="EX40" s="136">
        <f>IF(OR(EX37&lt;'Capital Structure'!$K$7,EX37&gt;'Capital Structure'!$L$7),0,IF('Capital Structure'!$M$18='Capital Structure'!$E$17,EX175,EX183))</f>
        <v>0</v>
      </c>
      <c r="EY40" s="136">
        <f>IF(OR(EY37&lt;'Capital Structure'!$K$7,EY37&gt;'Capital Structure'!$L$7),0,IF('Capital Structure'!$M$18='Capital Structure'!$E$17,EY175,EY183))</f>
        <v>0</v>
      </c>
      <c r="EZ40" s="136">
        <f>IF(OR(EZ37&lt;'Capital Structure'!$K$7,EZ37&gt;'Capital Structure'!$L$7),0,IF('Capital Structure'!$M$18='Capital Structure'!$E$17,EZ175,EZ183))</f>
        <v>0</v>
      </c>
      <c r="FA40" s="136">
        <f>IF(OR(FA37&lt;'Capital Structure'!$K$7,FA37&gt;'Capital Structure'!$L$7),0,IF('Capital Structure'!$M$18='Capital Structure'!$E$17,FA175,FA183))</f>
        <v>0</v>
      </c>
      <c r="FB40" s="136">
        <f>IF(OR(FB37&lt;'Capital Structure'!$K$7,FB37&gt;'Capital Structure'!$L$7),0,IF('Capital Structure'!$M$18='Capital Structure'!$E$17,FB175,FB183))</f>
        <v>0</v>
      </c>
      <c r="FC40" s="136">
        <f>IF(OR(FC37&lt;'Capital Structure'!$K$7,FC37&gt;'Capital Structure'!$L$7),0,IF('Capital Structure'!$M$18='Capital Structure'!$E$17,FC175,FC183))</f>
        <v>0</v>
      </c>
      <c r="FD40" s="136">
        <f>IF(OR(FD37&lt;'Capital Structure'!$K$7,FD37&gt;'Capital Structure'!$L$7),0,IF('Capital Structure'!$M$18='Capital Structure'!$E$17,FD175,FD183))</f>
        <v>0</v>
      </c>
      <c r="FE40" s="136">
        <f>IF(OR(FE37&lt;'Capital Structure'!$K$7,FE37&gt;'Capital Structure'!$L$7),0,IF('Capital Structure'!$M$18='Capital Structure'!$E$17,FE175,FE183))</f>
        <v>0</v>
      </c>
      <c r="FF40" s="136">
        <f>IF(OR(FF37&lt;'Capital Structure'!$K$7,FF37&gt;'Capital Structure'!$L$7),0,IF('Capital Structure'!$M$18='Capital Structure'!$E$17,FF175,FF183))</f>
        <v>0</v>
      </c>
      <c r="FG40" s="136">
        <f>IF(OR(FG37&lt;'Capital Structure'!$K$7,FG37&gt;'Capital Structure'!$L$7),0,IF('Capital Structure'!$M$18='Capital Structure'!$E$17,FG175,FG183))</f>
        <v>0</v>
      </c>
      <c r="FH40" s="136">
        <f>IF(OR(FH37&lt;'Capital Structure'!$K$7,FH37&gt;'Capital Structure'!$L$7),0,IF('Capital Structure'!$M$18='Capital Structure'!$E$17,FH175,FH183))</f>
        <v>0</v>
      </c>
      <c r="FI40" s="136">
        <f>IF(OR(FI37&lt;'Capital Structure'!$K$7,FI37&gt;'Capital Structure'!$L$7),0,IF('Capital Structure'!$M$18='Capital Structure'!$E$17,FI175,FI183))</f>
        <v>0</v>
      </c>
      <c r="FJ40" s="136">
        <f>IF(OR(FJ37&lt;'Capital Structure'!$K$7,FJ37&gt;'Capital Structure'!$L$7),0,IF('Capital Structure'!$M$18='Capital Structure'!$E$17,FJ175,FJ183))</f>
        <v>0</v>
      </c>
      <c r="FK40" s="136">
        <f>IF(OR(FK37&lt;'Capital Structure'!$K$7,FK37&gt;'Capital Structure'!$L$7),0,IF('Capital Structure'!$M$18='Capital Structure'!$E$17,FK175,FK183))</f>
        <v>0</v>
      </c>
      <c r="FL40" s="136">
        <f>IF(OR(FL37&lt;'Capital Structure'!$K$7,FL37&gt;'Capital Structure'!$L$7),0,IF('Capital Structure'!$M$18='Capital Structure'!$E$17,FL175,FL183))</f>
        <v>0</v>
      </c>
      <c r="FM40" s="136">
        <f>IF(OR(FM37&lt;'Capital Structure'!$K$7,FM37&gt;'Capital Structure'!$L$7),0,IF('Capital Structure'!$M$18='Capital Structure'!$E$17,FM175,FM183))</f>
        <v>0</v>
      </c>
      <c r="FN40" s="136">
        <f>IF(OR(FN37&lt;'Capital Structure'!$K$7,FN37&gt;'Capital Structure'!$L$7),0,IF('Capital Structure'!$M$18='Capital Structure'!$E$17,FN175,FN183))</f>
        <v>0</v>
      </c>
      <c r="FO40" s="136">
        <f>IF(OR(FO37&lt;'Capital Structure'!$K$7,FO37&gt;'Capital Structure'!$L$7),0,IF('Capital Structure'!$M$18='Capital Structure'!$E$17,FO175,FO183))</f>
        <v>0</v>
      </c>
      <c r="FP40" s="136">
        <f>IF(OR(FP37&lt;'Capital Structure'!$K$7,FP37&gt;'Capital Structure'!$L$7),0,IF('Capital Structure'!$M$18='Capital Structure'!$E$17,FP175,FP183))</f>
        <v>0</v>
      </c>
      <c r="FQ40" s="136">
        <f>IF(OR(FQ37&lt;'Capital Structure'!$K$7,FQ37&gt;'Capital Structure'!$L$7),0,IF('Capital Structure'!$M$18='Capital Structure'!$E$17,FQ175,FQ183))</f>
        <v>0</v>
      </c>
      <c r="FR40" s="136">
        <f>IF(OR(FR37&lt;'Capital Structure'!$K$7,FR37&gt;'Capital Structure'!$L$7),0,IF('Capital Structure'!$M$18='Capital Structure'!$E$17,FR175,FR183))</f>
        <v>0</v>
      </c>
      <c r="FS40" s="136">
        <f>IF(OR(FS37&lt;'Capital Structure'!$K$7,FS37&gt;'Capital Structure'!$L$7),0,IF('Capital Structure'!$M$18='Capital Structure'!$E$17,FS175,FS183))</f>
        <v>0</v>
      </c>
      <c r="FT40" s="136">
        <f>IF(OR(FT37&lt;'Capital Structure'!$K$7,FT37&gt;'Capital Structure'!$L$7),0,IF('Capital Structure'!$M$18='Capital Structure'!$E$17,FT175,FT183))</f>
        <v>0</v>
      </c>
      <c r="FU40" s="136">
        <f>IF(OR(FU37&lt;'Capital Structure'!$K$7,FU37&gt;'Capital Structure'!$L$7),0,IF('Capital Structure'!$M$18='Capital Structure'!$E$17,FU175,FU183))</f>
        <v>0</v>
      </c>
      <c r="FV40" s="136">
        <f>IF(OR(FV37&lt;'Capital Structure'!$K$7,FV37&gt;'Capital Structure'!$L$7),0,IF('Capital Structure'!$M$18='Capital Structure'!$E$17,FV175,FV183))</f>
        <v>0</v>
      </c>
      <c r="FW40" s="136">
        <f>IF(OR(FW37&lt;'Capital Structure'!$K$7,FW37&gt;'Capital Structure'!$L$7),0,IF('Capital Structure'!$M$18='Capital Structure'!$E$17,FW175,FW183))</f>
        <v>0</v>
      </c>
      <c r="FX40" s="136">
        <f>IF(OR(FX37&lt;'Capital Structure'!$K$7,FX37&gt;'Capital Structure'!$L$7),0,IF('Capital Structure'!$M$18='Capital Structure'!$E$17,FX175,FX183))</f>
        <v>0</v>
      </c>
      <c r="FY40" s="136">
        <f>IF(OR(FY37&lt;'Capital Structure'!$K$7,FY37&gt;'Capital Structure'!$L$7),0,IF('Capital Structure'!$M$18='Capital Structure'!$E$17,FY175,FY183))</f>
        <v>0</v>
      </c>
      <c r="FZ40" s="136">
        <f>IF(OR(FZ37&lt;'Capital Structure'!$K$7,FZ37&gt;'Capital Structure'!$L$7),0,IF('Capital Structure'!$M$18='Capital Structure'!$E$17,FZ175,FZ183))</f>
        <v>0</v>
      </c>
      <c r="GA40" s="136">
        <f>IF(OR(GA37&lt;'Capital Structure'!$K$7,GA37&gt;'Capital Structure'!$L$7),0,IF('Capital Structure'!$M$18='Capital Structure'!$E$17,GA175,GA183))</f>
        <v>0</v>
      </c>
      <c r="GB40" s="136">
        <f>IF(OR(GB37&lt;'Capital Structure'!$K$7,GB37&gt;'Capital Structure'!$L$7),0,IF('Capital Structure'!$M$18='Capital Structure'!$E$17,GB175,GB183))</f>
        <v>0</v>
      </c>
      <c r="GC40" s="136">
        <f>IF(OR(GC37&lt;'Capital Structure'!$K$7,GC37&gt;'Capital Structure'!$L$7),0,IF('Capital Structure'!$M$18='Capital Structure'!$E$17,GC175,GC183))</f>
        <v>0</v>
      </c>
      <c r="GD40" s="136">
        <f>IF(OR(GD37&lt;'Capital Structure'!$K$7,GD37&gt;'Capital Structure'!$L$7),0,IF('Capital Structure'!$M$18='Capital Structure'!$E$17,GD175,GD183))</f>
        <v>0</v>
      </c>
      <c r="GE40" s="136">
        <f>IF(OR(GE37&lt;'Capital Structure'!$K$7,GE37&gt;'Capital Structure'!$L$7),0,IF('Capital Structure'!$M$18='Capital Structure'!$E$17,GE175,GE183))</f>
        <v>0</v>
      </c>
      <c r="GF40" s="136">
        <f>IF(OR(GF37&lt;'Capital Structure'!$K$7,GF37&gt;'Capital Structure'!$L$7),0,IF('Capital Structure'!$M$18='Capital Structure'!$E$17,GF175,GF183))</f>
        <v>0</v>
      </c>
    </row>
    <row r="41" spans="2:206">
      <c r="B41" s="138" t="s">
        <v>334</v>
      </c>
      <c r="E41" s="136">
        <f>IF(OR(E37&lt;'Capital Structure'!$Q$7,E37&gt;'Capital Structure'!$R$7),0,IF('Capital Structure'!$R$18='Capital Structure'!$U$4,E208,IF('Capital Structure'!$R$18='Capital Structure'!$U$5,E203,E213)))</f>
        <v>0</v>
      </c>
      <c r="F41" s="136">
        <f>IF(OR(F37&lt;'Capital Structure'!$Q$7,F37&gt;'Capital Structure'!$R$7),0,IF('Capital Structure'!$R$18='Capital Structure'!$U$4,F208,IF('Capital Structure'!$R$18='Capital Structure'!$U$5,F203,F213)))</f>
        <v>0</v>
      </c>
      <c r="G41" s="136">
        <f>IF(OR(G37&lt;'Capital Structure'!$Q$7,G37&gt;'Capital Structure'!$R$7),0,IF('Capital Structure'!$R$18='Capital Structure'!$U$4,G208,IF('Capital Structure'!$R$18='Capital Structure'!$U$5,G203,G213)))</f>
        <v>0</v>
      </c>
      <c r="H41" s="136">
        <f>IF(OR(H37&lt;'Capital Structure'!$Q$7,H37&gt;'Capital Structure'!$R$7),0,IF('Capital Structure'!$R$18='Capital Structure'!$U$4,H208,IF('Capital Structure'!$R$18='Capital Structure'!$U$5,H203,H213)))</f>
        <v>0</v>
      </c>
      <c r="I41" s="136">
        <f>IF(OR(I37&lt;'Capital Structure'!$Q$7,I37&gt;'Capital Structure'!$R$7),0,IF('Capital Structure'!$R$18='Capital Structure'!$U$4,I208,IF('Capital Structure'!$R$18='Capital Structure'!$U$5,I203,I213)))</f>
        <v>0</v>
      </c>
      <c r="J41" s="136">
        <f>IF(OR(J37&lt;'Capital Structure'!$Q$7,J37&gt;'Capital Structure'!$R$7),0,IF('Capital Structure'!$R$18='Capital Structure'!$U$4,J208,IF('Capital Structure'!$R$18='Capital Structure'!$U$5,J203,J213)))</f>
        <v>0</v>
      </c>
      <c r="K41" s="136">
        <f>IF(OR(K37&lt;'Capital Structure'!$Q$7,K37&gt;'Capital Structure'!$R$7),0,IF('Capital Structure'!$R$18='Capital Structure'!$U$4,K208,IF('Capital Structure'!$R$18='Capital Structure'!$U$5,K203,K213)))</f>
        <v>0</v>
      </c>
      <c r="L41" s="136">
        <f>IF(OR(L37&lt;'Capital Structure'!$Q$7,L37&gt;'Capital Structure'!$R$7),0,IF('Capital Structure'!$R$18='Capital Structure'!$U$4,L208,IF('Capital Structure'!$R$18='Capital Structure'!$U$5,L203,L213)))</f>
        <v>0</v>
      </c>
      <c r="M41" s="136">
        <f>IF(OR(M37&lt;'Capital Structure'!$Q$7,M37&gt;'Capital Structure'!$R$7),0,IF('Capital Structure'!$R$18='Capital Structure'!$U$4,M208,IF('Capital Structure'!$R$18='Capital Structure'!$U$5,M203,M213)))</f>
        <v>0</v>
      </c>
      <c r="N41" s="136">
        <f>IF(OR(N37&lt;'Capital Structure'!$Q$7,N37&gt;'Capital Structure'!$R$7),0,IF('Capital Structure'!$R$18='Capital Structure'!$U$4,N208,IF('Capital Structure'!$R$18='Capital Structure'!$U$5,N203,N213)))</f>
        <v>0</v>
      </c>
      <c r="O41" s="136">
        <f>IF(OR(O37&lt;'Capital Structure'!$Q$7,O37&gt;'Capital Structure'!$R$7),0,IF('Capital Structure'!$R$18='Capital Structure'!$U$4,O208,IF('Capital Structure'!$R$18='Capital Structure'!$U$5,O203,O213)))</f>
        <v>0</v>
      </c>
      <c r="P41" s="136">
        <f>IF(OR(P37&lt;'Capital Structure'!$Q$7,P37&gt;'Capital Structure'!$R$7),0,IF('Capital Structure'!$R$18='Capital Structure'!$U$4,P208,IF('Capital Structure'!$R$18='Capital Structure'!$U$5,P203,P213)))</f>
        <v>0</v>
      </c>
      <c r="Q41" s="136">
        <f>IF(OR(Q37&lt;'Capital Structure'!$Q$7,Q37&gt;'Capital Structure'!$R$7),0,IF('Capital Structure'!$R$18='Capital Structure'!$U$4,Q208,IF('Capital Structure'!$R$18='Capital Structure'!$U$5,Q203,Q213)))</f>
        <v>0</v>
      </c>
      <c r="R41" s="136">
        <f>IF(OR(R37&lt;'Capital Structure'!$Q$7,R37&gt;'Capital Structure'!$R$7),0,IF('Capital Structure'!$R$18='Capital Structure'!$U$4,R208,IF('Capital Structure'!$R$18='Capital Structure'!$U$5,R203,R213)))</f>
        <v>0</v>
      </c>
      <c r="S41" s="136">
        <f>IF(OR(S37&lt;'Capital Structure'!$Q$7,S37&gt;'Capital Structure'!$R$7),0,IF('Capital Structure'!$R$18='Capital Structure'!$U$4,S208,IF('Capital Structure'!$R$18='Capital Structure'!$U$5,S203,S213)))</f>
        <v>0</v>
      </c>
      <c r="T41" s="136">
        <f>IF(OR(T37&lt;'Capital Structure'!$Q$7,T37&gt;'Capital Structure'!$R$7),0,IF('Capital Structure'!$R$18='Capital Structure'!$U$4,T208,IF('Capital Structure'!$R$18='Capital Structure'!$U$5,T203,T213)))</f>
        <v>0</v>
      </c>
      <c r="U41" s="136">
        <f>IF(OR(U37&lt;'Capital Structure'!$Q$7,U37&gt;'Capital Structure'!$R$7),0,IF('Capital Structure'!$R$18='Capital Structure'!$U$4,U208,IF('Capital Structure'!$R$18='Capital Structure'!$U$5,U203,U213)))</f>
        <v>0</v>
      </c>
      <c r="V41" s="136">
        <f>IF(OR(V37&lt;'Capital Structure'!$Q$7,V37&gt;'Capital Structure'!$R$7),0,IF('Capital Structure'!$R$18='Capital Structure'!$U$4,V208,IF('Capital Structure'!$R$18='Capital Structure'!$U$5,V203,V213)))</f>
        <v>0</v>
      </c>
      <c r="W41" s="136">
        <f>IF(OR(W37&lt;'Capital Structure'!$Q$7,W37&gt;'Capital Structure'!$R$7),0,IF('Capital Structure'!$R$18='Capital Structure'!$U$4,W208,IF('Capital Structure'!$R$18='Capital Structure'!$U$5,W203,W213)))</f>
        <v>0</v>
      </c>
      <c r="X41" s="136">
        <f>IF(OR(X37&lt;'Capital Structure'!$Q$7,X37&gt;'Capital Structure'!$R$7),0,IF('Capital Structure'!$R$18='Capital Structure'!$U$4,X208,IF('Capital Structure'!$R$18='Capital Structure'!$U$5,X203,X213)))</f>
        <v>0</v>
      </c>
      <c r="Y41" s="136">
        <f>IF(OR(Y37&lt;'Capital Structure'!$Q$7,Y37&gt;'Capital Structure'!$R$7),0,IF('Capital Structure'!$R$18='Capital Structure'!$U$4,Y208,IF('Capital Structure'!$R$18='Capital Structure'!$U$5,Y203,Y213)))</f>
        <v>0</v>
      </c>
      <c r="Z41" s="136">
        <f>IF(OR(Z37&lt;'Capital Structure'!$Q$7,Z37&gt;'Capital Structure'!$R$7),0,IF('Capital Structure'!$R$18='Capital Structure'!$U$4,Z208,IF('Capital Structure'!$R$18='Capital Structure'!$U$5,Z203,Z213)))</f>
        <v>0</v>
      </c>
      <c r="AA41" s="136">
        <f>IF(OR(AA37&lt;'Capital Structure'!$Q$7,AA37&gt;'Capital Structure'!$R$7),0,IF('Capital Structure'!$R$18='Capital Structure'!$U$4,AA208,IF('Capital Structure'!$R$18='Capital Structure'!$U$5,AA203,AA213)))</f>
        <v>0</v>
      </c>
      <c r="AB41" s="136">
        <f>IF(OR(AB37&lt;'Capital Structure'!$Q$7,AB37&gt;'Capital Structure'!$R$7),0,IF('Capital Structure'!$R$18='Capital Structure'!$U$4,AB208,IF('Capital Structure'!$R$18='Capital Structure'!$U$5,AB203,AB213)))</f>
        <v>0</v>
      </c>
      <c r="AC41" s="136">
        <f>IF(OR(AC37&lt;'Capital Structure'!$Q$7,AC37&gt;'Capital Structure'!$R$7),0,IF('Capital Structure'!$R$18='Capital Structure'!$U$4,AC208,IF('Capital Structure'!$R$18='Capital Structure'!$U$5,AC203,AC213)))</f>
        <v>0</v>
      </c>
      <c r="AD41" s="136">
        <f>IF(OR(AD37&lt;'Capital Structure'!$Q$7,AD37&gt;'Capital Structure'!$R$7),0,IF('Capital Structure'!$R$18='Capital Structure'!$U$4,AD208,IF('Capital Structure'!$R$18='Capital Structure'!$U$5,AD203,AD213)))</f>
        <v>0</v>
      </c>
      <c r="AE41" s="136">
        <f>IF(OR(AE37&lt;'Capital Structure'!$Q$7,AE37&gt;'Capital Structure'!$R$7),0,IF('Capital Structure'!$R$18='Capital Structure'!$U$4,AE208,IF('Capital Structure'!$R$18='Capital Structure'!$U$5,AE203,AE213)))</f>
        <v>0</v>
      </c>
      <c r="AF41" s="136">
        <f>IF(OR(AF37&lt;'Capital Structure'!$Q$7,AF37&gt;'Capital Structure'!$R$7),0,IF('Capital Structure'!$R$18='Capital Structure'!$U$4,AF208,IF('Capital Structure'!$R$18='Capital Structure'!$U$5,AF203,AF213)))</f>
        <v>0</v>
      </c>
      <c r="AG41" s="136">
        <f>IF(OR(AG37&lt;'Capital Structure'!$Q$7,AG37&gt;'Capital Structure'!$R$7),0,IF('Capital Structure'!$R$18='Capital Structure'!$U$4,AG208,IF('Capital Structure'!$R$18='Capital Structure'!$U$5,AG203,AG213)))</f>
        <v>0</v>
      </c>
      <c r="AH41" s="136">
        <f>IF(OR(AH37&lt;'Capital Structure'!$Q$7,AH37&gt;'Capital Structure'!$R$7),0,IF('Capital Structure'!$R$18='Capital Structure'!$U$4,AH208,IF('Capital Structure'!$R$18='Capital Structure'!$U$5,AH203,AH213)))</f>
        <v>0</v>
      </c>
      <c r="AI41" s="136">
        <f>IF(OR(AI37&lt;'Capital Structure'!$Q$7,AI37&gt;'Capital Structure'!$R$7),0,IF('Capital Structure'!$R$18='Capital Structure'!$U$4,AI208,IF('Capital Structure'!$R$18='Capital Structure'!$U$5,AI203,AI213)))</f>
        <v>0</v>
      </c>
      <c r="AJ41" s="136">
        <f>IF(OR(AJ37&lt;'Capital Structure'!$Q$7,AJ37&gt;'Capital Structure'!$R$7),0,IF('Capital Structure'!$R$18='Capital Structure'!$U$4,AJ208,IF('Capital Structure'!$R$18='Capital Structure'!$U$5,AJ203,AJ213)))</f>
        <v>0</v>
      </c>
      <c r="AK41" s="136">
        <f>IF(OR(AK37&lt;'Capital Structure'!$Q$7,AK37&gt;'Capital Structure'!$R$7),0,IF('Capital Structure'!$R$18='Capital Structure'!$U$4,AK208,IF('Capital Structure'!$R$18='Capital Structure'!$U$5,AK203,AK213)))</f>
        <v>0</v>
      </c>
      <c r="AL41" s="136">
        <f>IF(OR(AL37&lt;'Capital Structure'!$Q$7,AL37&gt;'Capital Structure'!$R$7),0,IF('Capital Structure'!$R$18='Capital Structure'!$U$4,AL208,IF('Capital Structure'!$R$18='Capital Structure'!$U$5,AL203,AL213)))</f>
        <v>0</v>
      </c>
      <c r="AM41" s="136">
        <f>IF(OR(AM37&lt;'Capital Structure'!$Q$7,AM37&gt;'Capital Structure'!$R$7),0,IF('Capital Structure'!$R$18='Capital Structure'!$U$4,AM208,IF('Capital Structure'!$R$18='Capital Structure'!$U$5,AM203,AM213)))</f>
        <v>0</v>
      </c>
      <c r="AN41" s="136">
        <f>IF(OR(AN37&lt;'Capital Structure'!$Q$7,AN37&gt;'Capital Structure'!$R$7),0,IF('Capital Structure'!$R$18='Capital Structure'!$U$4,AN208,IF('Capital Structure'!$R$18='Capital Structure'!$U$5,AN203,AN213)))</f>
        <v>0</v>
      </c>
      <c r="AO41" s="136">
        <f>IF(OR(AO37&lt;'Capital Structure'!$Q$7,AO37&gt;'Capital Structure'!$R$7),0,IF('Capital Structure'!$R$18='Capital Structure'!$U$4,AO208,IF('Capital Structure'!$R$18='Capital Structure'!$U$5,AO203,AO213)))</f>
        <v>0</v>
      </c>
      <c r="AP41" s="136">
        <f>IF(OR(AP37&lt;'Capital Structure'!$Q$7,AP37&gt;'Capital Structure'!$R$7),0,IF('Capital Structure'!$R$18='Capital Structure'!$U$4,AP208,IF('Capital Structure'!$R$18='Capital Structure'!$U$5,AP203,AP213)))</f>
        <v>0</v>
      </c>
      <c r="AQ41" s="136">
        <f>IF(OR(AQ37&lt;'Capital Structure'!$Q$7,AQ37&gt;'Capital Structure'!$R$7),0,IF('Capital Structure'!$R$18='Capital Structure'!$U$4,AQ208,IF('Capital Structure'!$R$18='Capital Structure'!$U$5,AQ203,AQ213)))</f>
        <v>0</v>
      </c>
      <c r="AR41" s="136">
        <f>IF(OR(AR37&lt;'Capital Structure'!$Q$7,AR37&gt;'Capital Structure'!$R$7),0,IF('Capital Structure'!$R$18='Capital Structure'!$U$4,AR208,IF('Capital Structure'!$R$18='Capital Structure'!$U$5,AR203,AR213)))</f>
        <v>0</v>
      </c>
      <c r="AS41" s="136">
        <f>IF(OR(AS37&lt;'Capital Structure'!$Q$7,AS37&gt;'Capital Structure'!$R$7),0,IF('Capital Structure'!$R$18='Capital Structure'!$U$4,AS208,IF('Capital Structure'!$R$18='Capital Structure'!$U$5,AS203,AS213)))</f>
        <v>0</v>
      </c>
      <c r="AT41" s="136">
        <f>IF(OR(AT37&lt;'Capital Structure'!$Q$7,AT37&gt;'Capital Structure'!$R$7),0,IF('Capital Structure'!$R$18='Capital Structure'!$U$4,AT208,IF('Capital Structure'!$R$18='Capital Structure'!$U$5,AT203,AT213)))</f>
        <v>0</v>
      </c>
      <c r="AU41" s="136">
        <f>IF(OR(AU37&lt;'Capital Structure'!$Q$7,AU37&gt;'Capital Structure'!$R$7),0,IF('Capital Structure'!$R$18='Capital Structure'!$U$4,AU208,IF('Capital Structure'!$R$18='Capital Structure'!$U$5,AU203,AU213)))</f>
        <v>0</v>
      </c>
      <c r="AV41" s="136">
        <f>IF(OR(AV37&lt;'Capital Structure'!$Q$7,AV37&gt;'Capital Structure'!$R$7),0,IF('Capital Structure'!$R$18='Capital Structure'!$U$4,AV208,IF('Capital Structure'!$R$18='Capital Structure'!$U$5,AV203,AV213)))</f>
        <v>0</v>
      </c>
      <c r="AW41" s="136">
        <f>IF(OR(AW37&lt;'Capital Structure'!$Q$7,AW37&gt;'Capital Structure'!$R$7),0,IF('Capital Structure'!$R$18='Capital Structure'!$U$4,AW208,IF('Capital Structure'!$R$18='Capital Structure'!$U$5,AW203,AW213)))</f>
        <v>0</v>
      </c>
      <c r="AX41" s="136">
        <f>IF(OR(AX37&lt;'Capital Structure'!$Q$7,AX37&gt;'Capital Structure'!$R$7),0,IF('Capital Structure'!$R$18='Capital Structure'!$U$4,AX208,IF('Capital Structure'!$R$18='Capital Structure'!$U$5,AX203,AX213)))</f>
        <v>0</v>
      </c>
      <c r="AY41" s="136">
        <f>IF(OR(AY37&lt;'Capital Structure'!$Q$7,AY37&gt;'Capital Structure'!$R$7),0,IF('Capital Structure'!$R$18='Capital Structure'!$U$4,AY208,IF('Capital Structure'!$R$18='Capital Structure'!$U$5,AY203,AY213)))</f>
        <v>0</v>
      </c>
      <c r="AZ41" s="136">
        <f>IF(OR(AZ37&lt;'Capital Structure'!$Q$7,AZ37&gt;'Capital Structure'!$R$7),0,IF('Capital Structure'!$R$18='Capital Structure'!$U$4,AZ208,IF('Capital Structure'!$R$18='Capital Structure'!$U$5,AZ203,AZ213)))</f>
        <v>0</v>
      </c>
      <c r="BA41" s="136">
        <f>IF(OR(BA37&lt;'Capital Structure'!$Q$7,BA37&gt;'Capital Structure'!$R$7),0,IF('Capital Structure'!$R$18='Capital Structure'!$U$4,BA208,IF('Capital Structure'!$R$18='Capital Structure'!$U$5,BA203,BA213)))</f>
        <v>0</v>
      </c>
      <c r="BB41" s="136">
        <f>IF(OR(BB37&lt;'Capital Structure'!$Q$7,BB37&gt;'Capital Structure'!$R$7),0,IF('Capital Structure'!$R$18='Capital Structure'!$U$4,BB208,IF('Capital Structure'!$R$18='Capital Structure'!$U$5,BB203,BB213)))</f>
        <v>0</v>
      </c>
      <c r="BC41" s="136">
        <f>IF(OR(BC37&lt;'Capital Structure'!$Q$7,BC37&gt;'Capital Structure'!$R$7),0,IF('Capital Structure'!$R$18='Capital Structure'!$U$4,BC208,IF('Capital Structure'!$R$18='Capital Structure'!$U$5,BC203,BC213)))</f>
        <v>0</v>
      </c>
      <c r="BD41" s="136">
        <f>IF(OR(BD37&lt;'Capital Structure'!$Q$7,BD37&gt;'Capital Structure'!$R$7),0,IF('Capital Structure'!$R$18='Capital Structure'!$U$4,BD208,IF('Capital Structure'!$R$18='Capital Structure'!$U$5,BD203,BD213)))</f>
        <v>0</v>
      </c>
      <c r="BE41" s="136">
        <f>IF(OR(BE37&lt;'Capital Structure'!$Q$7,BE37&gt;'Capital Structure'!$R$7),0,IF('Capital Structure'!$R$18='Capital Structure'!$U$4,BE208,IF('Capital Structure'!$R$18='Capital Structure'!$U$5,BE203,BE213)))</f>
        <v>0</v>
      </c>
      <c r="BF41" s="136">
        <f>IF(OR(BF37&lt;'Capital Structure'!$Q$7,BF37&gt;'Capital Structure'!$R$7),0,IF('Capital Structure'!$R$18='Capital Structure'!$U$4,BF208,IF('Capital Structure'!$R$18='Capital Structure'!$U$5,BF203,BF213)))</f>
        <v>0</v>
      </c>
      <c r="BG41" s="136">
        <f>IF(OR(BG37&lt;'Capital Structure'!$Q$7,BG37&gt;'Capital Structure'!$R$7),0,IF('Capital Structure'!$R$18='Capital Structure'!$U$4,BG208,IF('Capital Structure'!$R$18='Capital Structure'!$U$5,BG203,BG213)))</f>
        <v>0</v>
      </c>
      <c r="BH41" s="136">
        <f>IF(OR(BH37&lt;'Capital Structure'!$Q$7,BH37&gt;'Capital Structure'!$R$7),0,IF('Capital Structure'!$R$18='Capital Structure'!$U$4,BH208,IF('Capital Structure'!$R$18='Capital Structure'!$U$5,BH203,BH213)))</f>
        <v>0</v>
      </c>
      <c r="BI41" s="136">
        <f>IF(OR(BI37&lt;'Capital Structure'!$Q$7,BI37&gt;'Capital Structure'!$R$7),0,IF('Capital Structure'!$R$18='Capital Structure'!$U$4,BI208,IF('Capital Structure'!$R$18='Capital Structure'!$U$5,BI203,BI213)))</f>
        <v>0</v>
      </c>
      <c r="BJ41" s="136">
        <f>IF(OR(BJ37&lt;'Capital Structure'!$Q$7,BJ37&gt;'Capital Structure'!$R$7),0,IF('Capital Structure'!$R$18='Capital Structure'!$U$4,BJ208,IF('Capital Structure'!$R$18='Capital Structure'!$U$5,BJ203,BJ213)))</f>
        <v>0</v>
      </c>
      <c r="BK41" s="136">
        <f>IF(OR(BK37&lt;'Capital Structure'!$Q$7,BK37&gt;'Capital Structure'!$R$7),0,IF('Capital Structure'!$R$18='Capital Structure'!$U$4,BK208,IF('Capital Structure'!$R$18='Capital Structure'!$U$5,BK203,BK213)))</f>
        <v>0</v>
      </c>
      <c r="BL41" s="136">
        <f>IF(OR(BL37&lt;'Capital Structure'!$Q$7,BL37&gt;'Capital Structure'!$R$7),0,IF('Capital Structure'!$R$18='Capital Structure'!$U$4,BL208,IF('Capital Structure'!$R$18='Capital Structure'!$U$5,BL203,BL213)))</f>
        <v>0</v>
      </c>
      <c r="BM41" s="136">
        <f>IF(OR(BM37&lt;'Capital Structure'!$Q$7,BM37&gt;'Capital Structure'!$R$7),0,IF('Capital Structure'!$R$18='Capital Structure'!$U$4,BM208,IF('Capital Structure'!$R$18='Capital Structure'!$U$5,BM203,BM213)))</f>
        <v>0</v>
      </c>
      <c r="BN41" s="136">
        <f>IF(OR(BN37&lt;'Capital Structure'!$Q$7,BN37&gt;'Capital Structure'!$R$7),0,IF('Capital Structure'!$R$18='Capital Structure'!$U$4,BN208,IF('Capital Structure'!$R$18='Capital Structure'!$U$5,BN203,BN213)))</f>
        <v>0</v>
      </c>
      <c r="BO41" s="136">
        <f>IF(OR(BO37&lt;'Capital Structure'!$Q$7,BO37&gt;'Capital Structure'!$R$7),0,IF('Capital Structure'!$R$18='Capital Structure'!$U$4,BO208,IF('Capital Structure'!$R$18='Capital Structure'!$U$5,BO203,BO213)))</f>
        <v>0</v>
      </c>
      <c r="BP41" s="136">
        <f>IF(OR(BP37&lt;'Capital Structure'!$Q$7,BP37&gt;'Capital Structure'!$R$7),0,IF('Capital Structure'!$R$18='Capital Structure'!$U$4,BP208,IF('Capital Structure'!$R$18='Capital Structure'!$U$5,BP203,BP213)))</f>
        <v>0</v>
      </c>
      <c r="BQ41" s="136">
        <f>IF(OR(BQ37&lt;'Capital Structure'!$Q$7,BQ37&gt;'Capital Structure'!$R$7),0,IF('Capital Structure'!$R$18='Capital Structure'!$U$4,BQ208,IF('Capital Structure'!$R$18='Capital Structure'!$U$5,BQ203,BQ213)))</f>
        <v>0</v>
      </c>
      <c r="BR41" s="136">
        <f>IF(OR(BR37&lt;'Capital Structure'!$Q$7,BR37&gt;'Capital Structure'!$R$7),0,IF('Capital Structure'!$R$18='Capital Structure'!$U$4,BR208,IF('Capital Structure'!$R$18='Capital Structure'!$U$5,BR203,BR213)))</f>
        <v>0</v>
      </c>
      <c r="BS41" s="136">
        <f>IF(OR(BS37&lt;'Capital Structure'!$Q$7,BS37&gt;'Capital Structure'!$R$7),0,IF('Capital Structure'!$R$18='Capital Structure'!$U$4,BS208,IF('Capital Structure'!$R$18='Capital Structure'!$U$5,BS203,BS213)))</f>
        <v>0</v>
      </c>
      <c r="BT41" s="136">
        <f>IF(OR(BT37&lt;'Capital Structure'!$Q$7,BT37&gt;'Capital Structure'!$R$7),0,IF('Capital Structure'!$R$18='Capital Structure'!$U$4,BT208,IF('Capital Structure'!$R$18='Capital Structure'!$U$5,BT203,BT213)))</f>
        <v>0</v>
      </c>
      <c r="BU41" s="136">
        <f>IF(OR(BU37&lt;'Capital Structure'!$Q$7,BU37&gt;'Capital Structure'!$R$7),0,IF('Capital Structure'!$R$18='Capital Structure'!$U$4,BU208,IF('Capital Structure'!$R$18='Capital Structure'!$U$5,BU203,BU213)))</f>
        <v>0</v>
      </c>
      <c r="BV41" s="136">
        <f>IF(OR(BV37&lt;'Capital Structure'!$Q$7,BV37&gt;'Capital Structure'!$R$7),0,IF('Capital Structure'!$R$18='Capital Structure'!$U$4,BV208,IF('Capital Structure'!$R$18='Capital Structure'!$U$5,BV203,BV213)))</f>
        <v>0</v>
      </c>
      <c r="BW41" s="136">
        <f>IF(OR(BW37&lt;'Capital Structure'!$Q$7,BW37&gt;'Capital Structure'!$R$7),0,IF('Capital Structure'!$R$18='Capital Structure'!$U$4,BW208,IF('Capital Structure'!$R$18='Capital Structure'!$U$5,BW203,BW213)))</f>
        <v>0</v>
      </c>
      <c r="BX41" s="136">
        <f>IF(OR(BX37&lt;'Capital Structure'!$Q$7,BX37&gt;'Capital Structure'!$R$7),0,IF('Capital Structure'!$R$18='Capital Structure'!$U$4,BX208,IF('Capital Structure'!$R$18='Capital Structure'!$U$5,BX203,BX213)))</f>
        <v>0</v>
      </c>
      <c r="BY41" s="136">
        <f>IF(OR(BY37&lt;'Capital Structure'!$Q$7,BY37&gt;'Capital Structure'!$R$7),0,IF('Capital Structure'!$R$18='Capital Structure'!$U$4,BY208,IF('Capital Structure'!$R$18='Capital Structure'!$U$5,BY203,BY213)))</f>
        <v>0</v>
      </c>
      <c r="BZ41" s="136">
        <f>IF(OR(BZ37&lt;'Capital Structure'!$Q$7,BZ37&gt;'Capital Structure'!$R$7),0,IF('Capital Structure'!$R$18='Capital Structure'!$U$4,BZ208,IF('Capital Structure'!$R$18='Capital Structure'!$U$5,BZ203,BZ213)))</f>
        <v>0</v>
      </c>
      <c r="CA41" s="136">
        <f>IF(OR(CA37&lt;'Capital Structure'!$Q$7,CA37&gt;'Capital Structure'!$R$7),0,IF('Capital Structure'!$R$18='Capital Structure'!$U$4,CA208,IF('Capital Structure'!$R$18='Capital Structure'!$U$5,CA203,CA213)))</f>
        <v>0</v>
      </c>
      <c r="CB41" s="136">
        <f>IF(OR(CB37&lt;'Capital Structure'!$Q$7,CB37&gt;'Capital Structure'!$R$7),0,IF('Capital Structure'!$R$18='Capital Structure'!$U$4,CB208,IF('Capital Structure'!$R$18='Capital Structure'!$U$5,CB203,CB213)))</f>
        <v>0</v>
      </c>
      <c r="CC41" s="136">
        <f>IF(OR(CC37&lt;'Capital Structure'!$Q$7,CC37&gt;'Capital Structure'!$R$7),0,IF('Capital Structure'!$R$18='Capital Structure'!$U$4,CC208,IF('Capital Structure'!$R$18='Capital Structure'!$U$5,CC203,CC213)))</f>
        <v>0</v>
      </c>
      <c r="CD41" s="136">
        <f>IF(OR(CD37&lt;'Capital Structure'!$Q$7,CD37&gt;'Capital Structure'!$R$7),0,IF('Capital Structure'!$R$18='Capital Structure'!$U$4,CD208,IF('Capital Structure'!$R$18='Capital Structure'!$U$5,CD203,CD213)))</f>
        <v>0</v>
      </c>
      <c r="CE41" s="136">
        <f>IF(OR(CE37&lt;'Capital Structure'!$Q$7,CE37&gt;'Capital Structure'!$R$7),0,IF('Capital Structure'!$R$18='Capital Structure'!$U$4,CE208,IF('Capital Structure'!$R$18='Capital Structure'!$U$5,CE203,CE213)))</f>
        <v>0</v>
      </c>
      <c r="CF41" s="136">
        <f>IF(OR(CF37&lt;'Capital Structure'!$Q$7,CF37&gt;'Capital Structure'!$R$7),0,IF('Capital Structure'!$R$18='Capital Structure'!$U$4,CF208,IF('Capital Structure'!$R$18='Capital Structure'!$U$5,CF203,CF213)))</f>
        <v>0</v>
      </c>
      <c r="CG41" s="136">
        <f>IF(OR(CG37&lt;'Capital Structure'!$Q$7,CG37&gt;'Capital Structure'!$R$7),0,IF('Capital Structure'!$R$18='Capital Structure'!$U$4,CG208,IF('Capital Structure'!$R$18='Capital Structure'!$U$5,CG203,CG213)))</f>
        <v>0</v>
      </c>
      <c r="CH41" s="136">
        <f>IF(OR(CH37&lt;'Capital Structure'!$Q$7,CH37&gt;'Capital Structure'!$R$7),0,IF('Capital Structure'!$R$18='Capital Structure'!$U$4,CH208,IF('Capital Structure'!$R$18='Capital Structure'!$U$5,CH203,CH213)))</f>
        <v>0</v>
      </c>
      <c r="CI41" s="136">
        <f>IF(OR(CI37&lt;'Capital Structure'!$Q$7,CI37&gt;'Capital Structure'!$R$7),0,IF('Capital Structure'!$R$18='Capital Structure'!$U$4,CI208,IF('Capital Structure'!$R$18='Capital Structure'!$U$5,CI203,CI213)))</f>
        <v>0</v>
      </c>
      <c r="CJ41" s="136">
        <f>IF(OR(CJ37&lt;'Capital Structure'!$Q$7,CJ37&gt;'Capital Structure'!$R$7),0,IF('Capital Structure'!$R$18='Capital Structure'!$U$4,CJ208,IF('Capital Structure'!$R$18='Capital Structure'!$U$5,CJ203,CJ213)))</f>
        <v>0</v>
      </c>
      <c r="CK41" s="136">
        <f>IF(OR(CK37&lt;'Capital Structure'!$Q$7,CK37&gt;'Capital Structure'!$R$7),0,IF('Capital Structure'!$R$18='Capital Structure'!$U$4,CK208,IF('Capital Structure'!$R$18='Capital Structure'!$U$5,CK203,CK213)))</f>
        <v>0</v>
      </c>
      <c r="CL41" s="136">
        <f>IF(OR(CL37&lt;'Capital Structure'!$Q$7,CL37&gt;'Capital Structure'!$R$7),0,IF('Capital Structure'!$R$18='Capital Structure'!$U$4,CL208,IF('Capital Structure'!$R$18='Capital Structure'!$U$5,CL203,CL213)))</f>
        <v>0</v>
      </c>
      <c r="CM41" s="136">
        <f>IF(OR(CM37&lt;'Capital Structure'!$Q$7,CM37&gt;'Capital Structure'!$R$7),0,IF('Capital Structure'!$R$18='Capital Structure'!$U$4,CM208,IF('Capital Structure'!$R$18='Capital Structure'!$U$5,CM203,CM213)))</f>
        <v>0</v>
      </c>
      <c r="CN41" s="136">
        <f>IF(OR(CN37&lt;'Capital Structure'!$Q$7,CN37&gt;'Capital Structure'!$R$7),0,IF('Capital Structure'!$R$18='Capital Structure'!$U$4,CN208,IF('Capital Structure'!$R$18='Capital Structure'!$U$5,CN203,CN213)))</f>
        <v>0</v>
      </c>
      <c r="CO41" s="136">
        <f>IF(OR(CO37&lt;'Capital Structure'!$Q$7,CO37&gt;'Capital Structure'!$R$7),0,IF('Capital Structure'!$R$18='Capital Structure'!$U$4,CO208,IF('Capital Structure'!$R$18='Capital Structure'!$U$5,CO203,CO213)))</f>
        <v>0</v>
      </c>
      <c r="CP41" s="136">
        <f>IF(OR(CP37&lt;'Capital Structure'!$Q$7,CP37&gt;'Capital Structure'!$R$7),0,IF('Capital Structure'!$R$18='Capital Structure'!$U$4,CP208,IF('Capital Structure'!$R$18='Capital Structure'!$U$5,CP203,CP213)))</f>
        <v>0</v>
      </c>
      <c r="CQ41" s="136">
        <f>IF(OR(CQ37&lt;'Capital Structure'!$Q$7,CQ37&gt;'Capital Structure'!$R$7),0,IF('Capital Structure'!$R$18='Capital Structure'!$U$4,CQ208,IF('Capital Structure'!$R$18='Capital Structure'!$U$5,CQ203,CQ213)))</f>
        <v>0</v>
      </c>
      <c r="CR41" s="136">
        <f>IF(OR(CR37&lt;'Capital Structure'!$Q$7,CR37&gt;'Capital Structure'!$R$7),0,IF('Capital Structure'!$R$18='Capital Structure'!$U$4,CR208,IF('Capital Structure'!$R$18='Capital Structure'!$U$5,CR203,CR213)))</f>
        <v>0</v>
      </c>
      <c r="CS41" s="136">
        <f>IF(OR(CS37&lt;'Capital Structure'!$Q$7,CS37&gt;'Capital Structure'!$R$7),0,IF('Capital Structure'!$R$18='Capital Structure'!$U$4,CS208,IF('Capital Structure'!$R$18='Capital Structure'!$U$5,CS203,CS213)))</f>
        <v>0</v>
      </c>
      <c r="CT41" s="136">
        <f>IF(OR(CT37&lt;'Capital Structure'!$Q$7,CT37&gt;'Capital Structure'!$R$7),0,IF('Capital Structure'!$R$18='Capital Structure'!$U$4,CT208,IF('Capital Structure'!$R$18='Capital Structure'!$U$5,CT203,CT213)))</f>
        <v>0</v>
      </c>
      <c r="CU41" s="136">
        <f>IF(OR(CU37&lt;'Capital Structure'!$Q$7,CU37&gt;'Capital Structure'!$R$7),0,IF('Capital Structure'!$R$18='Capital Structure'!$U$4,CU208,IF('Capital Structure'!$R$18='Capital Structure'!$U$5,CU203,CU213)))</f>
        <v>0</v>
      </c>
      <c r="CV41" s="136">
        <f>IF(OR(CV37&lt;'Capital Structure'!$Q$7,CV37&gt;'Capital Structure'!$R$7),0,IF('Capital Structure'!$R$18='Capital Structure'!$U$4,CV208,IF('Capital Structure'!$R$18='Capital Structure'!$U$5,CV203,CV213)))</f>
        <v>0</v>
      </c>
      <c r="CW41" s="136">
        <f>IF(OR(CW37&lt;'Capital Structure'!$Q$7,CW37&gt;'Capital Structure'!$R$7),0,IF('Capital Structure'!$R$18='Capital Structure'!$U$4,CW208,IF('Capital Structure'!$R$18='Capital Structure'!$U$5,CW203,CW213)))</f>
        <v>0</v>
      </c>
      <c r="CX41" s="136">
        <f>IF(OR(CX37&lt;'Capital Structure'!$Q$7,CX37&gt;'Capital Structure'!$R$7),0,IF('Capital Structure'!$R$18='Capital Structure'!$U$4,CX208,IF('Capital Structure'!$R$18='Capital Structure'!$U$5,CX203,CX213)))</f>
        <v>0</v>
      </c>
      <c r="CY41" s="136">
        <f>IF(OR(CY37&lt;'Capital Structure'!$Q$7,CY37&gt;'Capital Structure'!$R$7),0,IF('Capital Structure'!$R$18='Capital Structure'!$U$4,CY208,IF('Capital Structure'!$R$18='Capital Structure'!$U$5,CY203,CY213)))</f>
        <v>0</v>
      </c>
      <c r="CZ41" s="136">
        <f>IF(OR(CZ37&lt;'Capital Structure'!$Q$7,CZ37&gt;'Capital Structure'!$R$7),0,IF('Capital Structure'!$R$18='Capital Structure'!$U$4,CZ208,IF('Capital Structure'!$R$18='Capital Structure'!$U$5,CZ203,CZ213)))</f>
        <v>0</v>
      </c>
      <c r="DA41" s="136">
        <f>IF(OR(DA37&lt;'Capital Structure'!$Q$7,DA37&gt;'Capital Structure'!$R$7),0,IF('Capital Structure'!$R$18='Capital Structure'!$U$4,DA208,IF('Capital Structure'!$R$18='Capital Structure'!$U$5,DA203,DA213)))</f>
        <v>0</v>
      </c>
      <c r="DB41" s="136">
        <f>IF(OR(DB37&lt;'Capital Structure'!$Q$7,DB37&gt;'Capital Structure'!$R$7),0,IF('Capital Structure'!$R$18='Capital Structure'!$U$4,DB208,IF('Capital Structure'!$R$18='Capital Structure'!$U$5,DB203,DB213)))</f>
        <v>0</v>
      </c>
      <c r="DC41" s="136">
        <f>IF(OR(DC37&lt;'Capital Structure'!$Q$7,DC37&gt;'Capital Structure'!$R$7),0,IF('Capital Structure'!$R$18='Capital Structure'!$U$4,DC208,IF('Capital Structure'!$R$18='Capital Structure'!$U$5,DC203,DC213)))</f>
        <v>0</v>
      </c>
      <c r="DD41" s="136">
        <f>IF(OR(DD37&lt;'Capital Structure'!$Q$7,DD37&gt;'Capital Structure'!$R$7),0,IF('Capital Structure'!$R$18='Capital Structure'!$U$4,DD208,IF('Capital Structure'!$R$18='Capital Structure'!$U$5,DD203,DD213)))</f>
        <v>0</v>
      </c>
      <c r="DE41" s="136">
        <f>IF(OR(DE37&lt;'Capital Structure'!$Q$7,DE37&gt;'Capital Structure'!$R$7),0,IF('Capital Structure'!$R$18='Capital Structure'!$U$4,DE208,IF('Capital Structure'!$R$18='Capital Structure'!$U$5,DE203,DE213)))</f>
        <v>0</v>
      </c>
      <c r="DF41" s="136">
        <f>IF(OR(DF37&lt;'Capital Structure'!$Q$7,DF37&gt;'Capital Structure'!$R$7),0,IF('Capital Structure'!$R$18='Capital Structure'!$U$4,DF208,IF('Capital Structure'!$R$18='Capital Structure'!$U$5,DF203,DF213)))</f>
        <v>0</v>
      </c>
      <c r="DG41" s="136">
        <f>IF(OR(DG37&lt;'Capital Structure'!$Q$7,DG37&gt;'Capital Structure'!$R$7),0,IF('Capital Structure'!$R$18='Capital Structure'!$U$4,DG208,IF('Capital Structure'!$R$18='Capital Structure'!$U$5,DG203,DG213)))</f>
        <v>0</v>
      </c>
      <c r="DH41" s="136">
        <f>IF(OR(DH37&lt;'Capital Structure'!$Q$7,DH37&gt;'Capital Structure'!$R$7),0,IF('Capital Structure'!$R$18='Capital Structure'!$U$4,DH208,IF('Capital Structure'!$R$18='Capital Structure'!$U$5,DH203,DH213)))</f>
        <v>0</v>
      </c>
      <c r="DI41" s="136">
        <f>IF(OR(DI37&lt;'Capital Structure'!$Q$7,DI37&gt;'Capital Structure'!$R$7),0,IF('Capital Structure'!$R$18='Capital Structure'!$U$4,DI208,IF('Capital Structure'!$R$18='Capital Structure'!$U$5,DI203,DI213)))</f>
        <v>0</v>
      </c>
      <c r="DJ41" s="136">
        <f>IF(OR(DJ37&lt;'Capital Structure'!$Q$7,DJ37&gt;'Capital Structure'!$R$7),0,IF('Capital Structure'!$R$18='Capital Structure'!$U$4,DJ208,IF('Capital Structure'!$R$18='Capital Structure'!$U$5,DJ203,DJ213)))</f>
        <v>0</v>
      </c>
      <c r="DK41" s="136">
        <f>IF(OR(DK37&lt;'Capital Structure'!$Q$7,DK37&gt;'Capital Structure'!$R$7),0,IF('Capital Structure'!$R$18='Capital Structure'!$U$4,DK208,IF('Capital Structure'!$R$18='Capital Structure'!$U$5,DK203,DK213)))</f>
        <v>0</v>
      </c>
      <c r="DL41" s="136">
        <f>IF(OR(DL37&lt;'Capital Structure'!$Q$7,DL37&gt;'Capital Structure'!$R$7),0,IF('Capital Structure'!$R$18='Capital Structure'!$U$4,DL208,IF('Capital Structure'!$R$18='Capital Structure'!$U$5,DL203,DL213)))</f>
        <v>0</v>
      </c>
      <c r="DM41" s="136">
        <f>IF(OR(DM37&lt;'Capital Structure'!$Q$7,DM37&gt;'Capital Structure'!$R$7),0,IF('Capital Structure'!$R$18='Capital Structure'!$U$4,DM208,IF('Capital Structure'!$R$18='Capital Structure'!$U$5,DM203,DM213)))</f>
        <v>0</v>
      </c>
      <c r="DN41" s="136">
        <f>IF(OR(DN37&lt;'Capital Structure'!$Q$7,DN37&gt;'Capital Structure'!$R$7),0,IF('Capital Structure'!$R$18='Capital Structure'!$U$4,DN208,IF('Capital Structure'!$R$18='Capital Structure'!$U$5,DN203,DN213)))</f>
        <v>0</v>
      </c>
      <c r="DO41" s="136">
        <f>IF(OR(DO37&lt;'Capital Structure'!$Q$7,DO37&gt;'Capital Structure'!$R$7),0,IF('Capital Structure'!$R$18='Capital Structure'!$U$4,DO208,IF('Capital Structure'!$R$18='Capital Structure'!$U$5,DO203,DO213)))</f>
        <v>0</v>
      </c>
      <c r="DP41" s="136">
        <f>IF(OR(DP37&lt;'Capital Structure'!$Q$7,DP37&gt;'Capital Structure'!$R$7),0,IF('Capital Structure'!$R$18='Capital Structure'!$U$4,DP208,IF('Capital Structure'!$R$18='Capital Structure'!$U$5,DP203,DP213)))</f>
        <v>0</v>
      </c>
      <c r="DQ41" s="136">
        <f>IF(OR(DQ37&lt;'Capital Structure'!$Q$7,DQ37&gt;'Capital Structure'!$R$7),0,IF('Capital Structure'!$R$18='Capital Structure'!$U$4,DQ208,IF('Capital Structure'!$R$18='Capital Structure'!$U$5,DQ203,DQ213)))</f>
        <v>0</v>
      </c>
      <c r="DR41" s="136">
        <f>IF(OR(DR37&lt;'Capital Structure'!$Q$7,DR37&gt;'Capital Structure'!$R$7),0,IF('Capital Structure'!$R$18='Capital Structure'!$U$4,DR208,IF('Capital Structure'!$R$18='Capital Structure'!$U$5,DR203,DR213)))</f>
        <v>0</v>
      </c>
      <c r="DS41" s="136">
        <f>IF(OR(DS37&lt;'Capital Structure'!$Q$7,DS37&gt;'Capital Structure'!$R$7),0,IF('Capital Structure'!$R$18='Capital Structure'!$U$4,DS208,IF('Capital Structure'!$R$18='Capital Structure'!$U$5,DS203,DS213)))</f>
        <v>0</v>
      </c>
      <c r="DT41" s="136">
        <f>IF(OR(DT37&lt;'Capital Structure'!$Q$7,DT37&gt;'Capital Structure'!$R$7),0,IF('Capital Structure'!$R$18='Capital Structure'!$U$4,DT208,IF('Capital Structure'!$R$18='Capital Structure'!$U$5,DT203,DT213)))</f>
        <v>0</v>
      </c>
      <c r="DU41" s="136">
        <f>IF(OR(DU37&lt;'Capital Structure'!$Q$7,DU37&gt;'Capital Structure'!$R$7),0,IF('Capital Structure'!$R$18='Capital Structure'!$U$4,DU208,IF('Capital Structure'!$R$18='Capital Structure'!$U$5,DU203,DU213)))</f>
        <v>0</v>
      </c>
      <c r="DV41" s="136">
        <f>IF(OR(DV37&lt;'Capital Structure'!$Q$7,DV37&gt;'Capital Structure'!$R$7),0,IF('Capital Structure'!$R$18='Capital Structure'!$U$4,DV208,IF('Capital Structure'!$R$18='Capital Structure'!$U$5,DV203,DV213)))</f>
        <v>0</v>
      </c>
      <c r="DW41" s="136">
        <f>IF(OR(DW37&lt;'Capital Structure'!$Q$7,DW37&gt;'Capital Structure'!$R$7),0,IF('Capital Structure'!$R$18='Capital Structure'!$U$4,DW208,IF('Capital Structure'!$R$18='Capital Structure'!$U$5,DW203,DW213)))</f>
        <v>0</v>
      </c>
      <c r="DX41" s="136">
        <f>IF(OR(DX37&lt;'Capital Structure'!$Q$7,DX37&gt;'Capital Structure'!$R$7),0,IF('Capital Structure'!$R$18='Capital Structure'!$U$4,DX208,IF('Capital Structure'!$R$18='Capital Structure'!$U$5,DX203,DX213)))</f>
        <v>0</v>
      </c>
      <c r="DY41" s="136">
        <f>IF(OR(DY37&lt;'Capital Structure'!$Q$7,DY37&gt;'Capital Structure'!$R$7),0,IF('Capital Structure'!$R$18='Capital Structure'!$U$4,DY208,IF('Capital Structure'!$R$18='Capital Structure'!$U$5,DY203,DY213)))</f>
        <v>0</v>
      </c>
      <c r="DZ41" s="136">
        <f>IF(OR(DZ37&lt;'Capital Structure'!$Q$7,DZ37&gt;'Capital Structure'!$R$7),0,IF('Capital Structure'!$R$18='Capital Structure'!$U$4,DZ208,IF('Capital Structure'!$R$18='Capital Structure'!$U$5,DZ203,DZ213)))</f>
        <v>0</v>
      </c>
      <c r="EA41" s="136">
        <f>IF(OR(EA37&lt;'Capital Structure'!$Q$7,EA37&gt;'Capital Structure'!$R$7),0,IF('Capital Structure'!$R$18='Capital Structure'!$U$4,EA208,IF('Capital Structure'!$R$18='Capital Structure'!$U$5,EA203,EA213)))</f>
        <v>0</v>
      </c>
      <c r="EB41" s="136">
        <f>IF(OR(EB37&lt;'Capital Structure'!$Q$7,EB37&gt;'Capital Structure'!$R$7),0,IF('Capital Structure'!$R$18='Capital Structure'!$U$4,EB208,IF('Capital Structure'!$R$18='Capital Structure'!$U$5,EB203,EB213)))</f>
        <v>0</v>
      </c>
      <c r="EC41" s="136">
        <f>IF(OR(EC37&lt;'Capital Structure'!$Q$7,EC37&gt;'Capital Structure'!$R$7),0,IF('Capital Structure'!$R$18='Capital Structure'!$U$4,EC208,IF('Capital Structure'!$R$18='Capital Structure'!$U$5,EC203,EC213)))</f>
        <v>0</v>
      </c>
      <c r="ED41" s="136">
        <f>IF(OR(ED37&lt;'Capital Structure'!$Q$7,ED37&gt;'Capital Structure'!$R$7),0,IF('Capital Structure'!$R$18='Capital Structure'!$U$4,ED208,IF('Capital Structure'!$R$18='Capital Structure'!$U$5,ED203,ED213)))</f>
        <v>0</v>
      </c>
      <c r="EE41" s="136">
        <f>IF(OR(EE37&lt;'Capital Structure'!$Q$7,EE37&gt;'Capital Structure'!$R$7),0,IF('Capital Structure'!$R$18='Capital Structure'!$U$4,EE208,IF('Capital Structure'!$R$18='Capital Structure'!$U$5,EE203,EE213)))</f>
        <v>0</v>
      </c>
      <c r="EF41" s="136">
        <f>IF(OR(EF37&lt;'Capital Structure'!$Q$7,EF37&gt;'Capital Structure'!$R$7),0,IF('Capital Structure'!$R$18='Capital Structure'!$U$4,EF208,IF('Capital Structure'!$R$18='Capital Structure'!$U$5,EF203,EF213)))</f>
        <v>0</v>
      </c>
      <c r="EG41" s="136">
        <f>IF(OR(EG37&lt;'Capital Structure'!$Q$7,EG37&gt;'Capital Structure'!$R$7),0,IF('Capital Structure'!$R$18='Capital Structure'!$U$4,EG208,IF('Capital Structure'!$R$18='Capital Structure'!$U$5,EG203,EG213)))</f>
        <v>0</v>
      </c>
      <c r="EH41" s="136">
        <f>IF(OR(EH37&lt;'Capital Structure'!$Q$7,EH37&gt;'Capital Structure'!$R$7),0,IF('Capital Structure'!$R$18='Capital Structure'!$U$4,EH208,IF('Capital Structure'!$R$18='Capital Structure'!$U$5,EH203,EH213)))</f>
        <v>0</v>
      </c>
      <c r="EI41" s="136">
        <f>IF(OR(EI37&lt;'Capital Structure'!$Q$7,EI37&gt;'Capital Structure'!$R$7),0,IF('Capital Structure'!$R$18='Capital Structure'!$U$4,EI208,IF('Capital Structure'!$R$18='Capital Structure'!$U$5,EI203,EI213)))</f>
        <v>0</v>
      </c>
      <c r="EJ41" s="136">
        <f>IF(OR(EJ37&lt;'Capital Structure'!$Q$7,EJ37&gt;'Capital Structure'!$R$7),0,IF('Capital Structure'!$R$18='Capital Structure'!$U$4,EJ208,IF('Capital Structure'!$R$18='Capital Structure'!$U$5,EJ203,EJ213)))</f>
        <v>0</v>
      </c>
      <c r="EK41" s="136">
        <f>IF(OR(EK37&lt;'Capital Structure'!$Q$7,EK37&gt;'Capital Structure'!$R$7),0,IF('Capital Structure'!$R$18='Capital Structure'!$U$4,EK208,IF('Capital Structure'!$R$18='Capital Structure'!$U$5,EK203,EK213)))</f>
        <v>0</v>
      </c>
      <c r="EL41" s="136">
        <f>IF(OR(EL37&lt;'Capital Structure'!$Q$7,EL37&gt;'Capital Structure'!$R$7),0,IF('Capital Structure'!$R$18='Capital Structure'!$U$4,EL208,IF('Capital Structure'!$R$18='Capital Structure'!$U$5,EL203,EL213)))</f>
        <v>0</v>
      </c>
      <c r="EM41" s="136">
        <f>IF(OR(EM37&lt;'Capital Structure'!$Q$7,EM37&gt;'Capital Structure'!$R$7),0,IF('Capital Structure'!$R$18='Capital Structure'!$U$4,EM208,IF('Capital Structure'!$R$18='Capital Structure'!$U$5,EM203,EM213)))</f>
        <v>0</v>
      </c>
      <c r="EN41" s="136">
        <f>IF(OR(EN37&lt;'Capital Structure'!$Q$7,EN37&gt;'Capital Structure'!$R$7),0,IF('Capital Structure'!$R$18='Capital Structure'!$U$4,EN208,IF('Capital Structure'!$R$18='Capital Structure'!$U$5,EN203,EN213)))</f>
        <v>0</v>
      </c>
      <c r="EO41" s="136">
        <f>IF(OR(EO37&lt;'Capital Structure'!$Q$7,EO37&gt;'Capital Structure'!$R$7),0,IF('Capital Structure'!$R$18='Capital Structure'!$U$4,EO208,IF('Capital Structure'!$R$18='Capital Structure'!$U$5,EO203,EO213)))</f>
        <v>0</v>
      </c>
      <c r="EP41" s="136">
        <f>IF(OR(EP37&lt;'Capital Structure'!$Q$7,EP37&gt;'Capital Structure'!$R$7),0,IF('Capital Structure'!$R$18='Capital Structure'!$U$4,EP208,IF('Capital Structure'!$R$18='Capital Structure'!$U$5,EP203,EP213)))</f>
        <v>0</v>
      </c>
      <c r="EQ41" s="136">
        <f>IF(OR(EQ37&lt;'Capital Structure'!$Q$7,EQ37&gt;'Capital Structure'!$R$7),0,IF('Capital Structure'!$R$18='Capital Structure'!$U$4,EQ208,IF('Capital Structure'!$R$18='Capital Structure'!$U$5,EQ203,EQ213)))</f>
        <v>0</v>
      </c>
      <c r="ER41" s="136">
        <f>IF(OR(ER37&lt;'Capital Structure'!$Q$7,ER37&gt;'Capital Structure'!$R$7),0,IF('Capital Structure'!$R$18='Capital Structure'!$U$4,ER208,IF('Capital Structure'!$R$18='Capital Structure'!$U$5,ER203,ER213)))</f>
        <v>0</v>
      </c>
      <c r="ES41" s="136">
        <f>IF(OR(ES37&lt;'Capital Structure'!$Q$7,ES37&gt;'Capital Structure'!$R$7),0,IF('Capital Structure'!$R$18='Capital Structure'!$U$4,ES208,IF('Capital Structure'!$R$18='Capital Structure'!$U$5,ES203,ES213)))</f>
        <v>0</v>
      </c>
      <c r="ET41" s="136">
        <f>IF(OR(ET37&lt;'Capital Structure'!$Q$7,ET37&gt;'Capital Structure'!$R$7),0,IF('Capital Structure'!$R$18='Capital Structure'!$U$4,ET208,IF('Capital Structure'!$R$18='Capital Structure'!$U$5,ET203,ET213)))</f>
        <v>0</v>
      </c>
      <c r="EU41" s="136">
        <f>IF(OR(EU37&lt;'Capital Structure'!$Q$7,EU37&gt;'Capital Structure'!$R$7),0,IF('Capital Structure'!$R$18='Capital Structure'!$U$4,EU208,IF('Capital Structure'!$R$18='Capital Structure'!$U$5,EU203,EU213)))</f>
        <v>0</v>
      </c>
      <c r="EV41" s="136">
        <f>IF(OR(EV37&lt;'Capital Structure'!$Q$7,EV37&gt;'Capital Structure'!$R$7),0,IF('Capital Structure'!$R$18='Capital Structure'!$U$4,EV208,IF('Capital Structure'!$R$18='Capital Structure'!$U$5,EV203,EV213)))</f>
        <v>0</v>
      </c>
      <c r="EW41" s="136">
        <f>IF(OR(EW37&lt;'Capital Structure'!$Q$7,EW37&gt;'Capital Structure'!$R$7),0,IF('Capital Structure'!$R$18='Capital Structure'!$U$4,EW208,IF('Capital Structure'!$R$18='Capital Structure'!$U$5,EW203,EW213)))</f>
        <v>0</v>
      </c>
      <c r="EX41" s="136">
        <f>IF(OR(EX37&lt;'Capital Structure'!$Q$7,EX37&gt;'Capital Structure'!$R$7),0,IF('Capital Structure'!$R$18='Capital Structure'!$U$4,EX208,IF('Capital Structure'!$R$18='Capital Structure'!$U$5,EX203,EX213)))</f>
        <v>0</v>
      </c>
      <c r="EY41" s="136">
        <f>IF(OR(EY37&lt;'Capital Structure'!$Q$7,EY37&gt;'Capital Structure'!$R$7),0,IF('Capital Structure'!$R$18='Capital Structure'!$U$4,EY208,IF('Capital Structure'!$R$18='Capital Structure'!$U$5,EY203,EY213)))</f>
        <v>0</v>
      </c>
      <c r="EZ41" s="136">
        <f>IF(OR(EZ37&lt;'Capital Structure'!$Q$7,EZ37&gt;'Capital Structure'!$R$7),0,IF('Capital Structure'!$R$18='Capital Structure'!$U$4,EZ208,IF('Capital Structure'!$R$18='Capital Structure'!$U$5,EZ203,EZ213)))</f>
        <v>0</v>
      </c>
      <c r="FA41" s="136">
        <f>IF(OR(FA37&lt;'Capital Structure'!$Q$7,FA37&gt;'Capital Structure'!$R$7),0,IF('Capital Structure'!$R$18='Capital Structure'!$U$4,FA208,IF('Capital Structure'!$R$18='Capital Structure'!$U$5,FA203,FA213)))</f>
        <v>0</v>
      </c>
      <c r="FB41" s="136">
        <f>IF(OR(FB37&lt;'Capital Structure'!$Q$7,FB37&gt;'Capital Structure'!$R$7),0,IF('Capital Structure'!$R$18='Capital Structure'!$U$4,FB208,IF('Capital Structure'!$R$18='Capital Structure'!$U$5,FB203,FB213)))</f>
        <v>0</v>
      </c>
      <c r="FC41" s="136">
        <f>IF(OR(FC37&lt;'Capital Structure'!$Q$7,FC37&gt;'Capital Structure'!$R$7),0,IF('Capital Structure'!$R$18='Capital Structure'!$U$4,FC208,IF('Capital Structure'!$R$18='Capital Structure'!$U$5,FC203,FC213)))</f>
        <v>0</v>
      </c>
      <c r="FD41" s="136">
        <f>IF(OR(FD37&lt;'Capital Structure'!$Q$7,FD37&gt;'Capital Structure'!$R$7),0,IF('Capital Structure'!$R$18='Capital Structure'!$U$4,FD208,IF('Capital Structure'!$R$18='Capital Structure'!$U$5,FD203,FD213)))</f>
        <v>0</v>
      </c>
      <c r="FE41" s="136">
        <f>IF(OR(FE37&lt;'Capital Structure'!$Q$7,FE37&gt;'Capital Structure'!$R$7),0,IF('Capital Structure'!$R$18='Capital Structure'!$U$4,FE208,IF('Capital Structure'!$R$18='Capital Structure'!$U$5,FE203,FE213)))</f>
        <v>0</v>
      </c>
      <c r="FF41" s="136">
        <f>IF(OR(FF37&lt;'Capital Structure'!$Q$7,FF37&gt;'Capital Structure'!$R$7),0,IF('Capital Structure'!$R$18='Capital Structure'!$U$4,FF208,IF('Capital Structure'!$R$18='Capital Structure'!$U$5,FF203,FF213)))</f>
        <v>0</v>
      </c>
      <c r="FG41" s="136">
        <f>IF(OR(FG37&lt;'Capital Structure'!$Q$7,FG37&gt;'Capital Structure'!$R$7),0,IF('Capital Structure'!$R$18='Capital Structure'!$U$4,FG208,IF('Capital Structure'!$R$18='Capital Structure'!$U$5,FG203,FG213)))</f>
        <v>0</v>
      </c>
      <c r="FH41" s="136">
        <f>IF(OR(FH37&lt;'Capital Structure'!$Q$7,FH37&gt;'Capital Structure'!$R$7),0,IF('Capital Structure'!$R$18='Capital Structure'!$U$4,FH208,IF('Capital Structure'!$R$18='Capital Structure'!$U$5,FH203,FH213)))</f>
        <v>0</v>
      </c>
      <c r="FI41" s="136">
        <f>IF(OR(FI37&lt;'Capital Structure'!$Q$7,FI37&gt;'Capital Structure'!$R$7),0,IF('Capital Structure'!$R$18='Capital Structure'!$U$4,FI208,IF('Capital Structure'!$R$18='Capital Structure'!$U$5,FI203,FI213)))</f>
        <v>0</v>
      </c>
      <c r="FJ41" s="136">
        <f>IF(OR(FJ37&lt;'Capital Structure'!$Q$7,FJ37&gt;'Capital Structure'!$R$7),0,IF('Capital Structure'!$R$18='Capital Structure'!$U$4,FJ208,IF('Capital Structure'!$R$18='Capital Structure'!$U$5,FJ203,FJ213)))</f>
        <v>0</v>
      </c>
      <c r="FK41" s="136">
        <f>IF(OR(FK37&lt;'Capital Structure'!$Q$7,FK37&gt;'Capital Structure'!$R$7),0,IF('Capital Structure'!$R$18='Capital Structure'!$U$4,FK208,IF('Capital Structure'!$R$18='Capital Structure'!$U$5,FK203,FK213)))</f>
        <v>0</v>
      </c>
      <c r="FL41" s="136">
        <f>IF(OR(FL37&lt;'Capital Structure'!$Q$7,FL37&gt;'Capital Structure'!$R$7),0,IF('Capital Structure'!$R$18='Capital Structure'!$U$4,FL208,IF('Capital Structure'!$R$18='Capital Structure'!$U$5,FL203,FL213)))</f>
        <v>0</v>
      </c>
      <c r="FM41" s="136">
        <f>IF(OR(FM37&lt;'Capital Structure'!$Q$7,FM37&gt;'Capital Structure'!$R$7),0,IF('Capital Structure'!$R$18='Capital Structure'!$U$4,FM208,IF('Capital Structure'!$R$18='Capital Structure'!$U$5,FM203,FM213)))</f>
        <v>0</v>
      </c>
      <c r="FN41" s="136">
        <f>IF(OR(FN37&lt;'Capital Structure'!$Q$7,FN37&gt;'Capital Structure'!$R$7),0,IF('Capital Structure'!$R$18='Capital Structure'!$U$4,FN208,IF('Capital Structure'!$R$18='Capital Structure'!$U$5,FN203,FN213)))</f>
        <v>0</v>
      </c>
      <c r="FO41" s="136">
        <f>IF(OR(FO37&lt;'Capital Structure'!$Q$7,FO37&gt;'Capital Structure'!$R$7),0,IF('Capital Structure'!$R$18='Capital Structure'!$U$4,FO208,IF('Capital Structure'!$R$18='Capital Structure'!$U$5,FO203,FO213)))</f>
        <v>0</v>
      </c>
      <c r="FP41" s="136">
        <f>IF(OR(FP37&lt;'Capital Structure'!$Q$7,FP37&gt;'Capital Structure'!$R$7),0,IF('Capital Structure'!$R$18='Capital Structure'!$U$4,FP208,IF('Capital Structure'!$R$18='Capital Structure'!$U$5,FP203,FP213)))</f>
        <v>0</v>
      </c>
      <c r="FQ41" s="136">
        <f>IF(OR(FQ37&lt;'Capital Structure'!$Q$7,FQ37&gt;'Capital Structure'!$R$7),0,IF('Capital Structure'!$R$18='Capital Structure'!$U$4,FQ208,IF('Capital Structure'!$R$18='Capital Structure'!$U$5,FQ203,FQ213)))</f>
        <v>0</v>
      </c>
      <c r="FR41" s="136">
        <f>IF(OR(FR37&lt;'Capital Structure'!$Q$7,FR37&gt;'Capital Structure'!$R$7),0,IF('Capital Structure'!$R$18='Capital Structure'!$U$4,FR208,IF('Capital Structure'!$R$18='Capital Structure'!$U$5,FR203,FR213)))</f>
        <v>0</v>
      </c>
      <c r="FS41" s="136">
        <f>IF(OR(FS37&lt;'Capital Structure'!$Q$7,FS37&gt;'Capital Structure'!$R$7),0,IF('Capital Structure'!$R$18='Capital Structure'!$U$4,FS208,IF('Capital Structure'!$R$18='Capital Structure'!$U$5,FS203,FS213)))</f>
        <v>0</v>
      </c>
      <c r="FT41" s="136">
        <f>IF(OR(FT37&lt;'Capital Structure'!$Q$7,FT37&gt;'Capital Structure'!$R$7),0,IF('Capital Structure'!$R$18='Capital Structure'!$U$4,FT208,IF('Capital Structure'!$R$18='Capital Structure'!$U$5,FT203,FT213)))</f>
        <v>0</v>
      </c>
      <c r="FU41" s="136">
        <f>IF(OR(FU37&lt;'Capital Structure'!$Q$7,FU37&gt;'Capital Structure'!$R$7),0,IF('Capital Structure'!$R$18='Capital Structure'!$U$4,FU208,IF('Capital Structure'!$R$18='Capital Structure'!$U$5,FU203,FU213)))</f>
        <v>0</v>
      </c>
      <c r="FV41" s="136">
        <f>IF(OR(FV37&lt;'Capital Structure'!$Q$7,FV37&gt;'Capital Structure'!$R$7),0,IF('Capital Structure'!$R$18='Capital Structure'!$U$4,FV208,IF('Capital Structure'!$R$18='Capital Structure'!$U$5,FV203,FV213)))</f>
        <v>0</v>
      </c>
      <c r="FW41" s="136">
        <f>IF(OR(FW37&lt;'Capital Structure'!$Q$7,FW37&gt;'Capital Structure'!$R$7),0,IF('Capital Structure'!$R$18='Capital Structure'!$U$4,FW208,IF('Capital Structure'!$R$18='Capital Structure'!$U$5,FW203,FW213)))</f>
        <v>0</v>
      </c>
      <c r="FX41" s="136">
        <f>IF(OR(FX37&lt;'Capital Structure'!$Q$7,FX37&gt;'Capital Structure'!$R$7),0,IF('Capital Structure'!$R$18='Capital Structure'!$U$4,FX208,IF('Capital Structure'!$R$18='Capital Structure'!$U$5,FX203,FX213)))</f>
        <v>0</v>
      </c>
      <c r="FY41" s="136">
        <f>IF(OR(FY37&lt;'Capital Structure'!$Q$7,FY37&gt;'Capital Structure'!$R$7),0,IF('Capital Structure'!$R$18='Capital Structure'!$U$4,FY208,IF('Capital Structure'!$R$18='Capital Structure'!$U$5,FY203,FY213)))</f>
        <v>0</v>
      </c>
      <c r="FZ41" s="136">
        <f>IF(OR(FZ37&lt;'Capital Structure'!$Q$7,FZ37&gt;'Capital Structure'!$R$7),0,IF('Capital Structure'!$R$18='Capital Structure'!$U$4,FZ208,IF('Capital Structure'!$R$18='Capital Structure'!$U$5,FZ203,FZ213)))</f>
        <v>0</v>
      </c>
      <c r="GA41" s="136">
        <f>IF(OR(GA37&lt;'Capital Structure'!$Q$7,GA37&gt;'Capital Structure'!$R$7),0,IF('Capital Structure'!$R$18='Capital Structure'!$U$4,GA208,IF('Capital Structure'!$R$18='Capital Structure'!$U$5,GA203,GA213)))</f>
        <v>0</v>
      </c>
      <c r="GB41" s="136">
        <f>IF(OR(GB37&lt;'Capital Structure'!$Q$7,GB37&gt;'Capital Structure'!$R$7),0,IF('Capital Structure'!$R$18='Capital Structure'!$U$4,GB208,IF('Capital Structure'!$R$18='Capital Structure'!$U$5,GB203,GB213)))</f>
        <v>0</v>
      </c>
      <c r="GC41" s="136">
        <f>IF(OR(GC37&lt;'Capital Structure'!$Q$7,GC37&gt;'Capital Structure'!$R$7),0,IF('Capital Structure'!$R$18='Capital Structure'!$U$4,GC208,IF('Capital Structure'!$R$18='Capital Structure'!$U$5,GC203,GC213)))</f>
        <v>0</v>
      </c>
      <c r="GD41" s="136">
        <f>IF(OR(GD37&lt;'Capital Structure'!$Q$7,GD37&gt;'Capital Structure'!$R$7),0,IF('Capital Structure'!$R$18='Capital Structure'!$U$4,GD208,IF('Capital Structure'!$R$18='Capital Structure'!$U$5,GD203,GD213)))</f>
        <v>0</v>
      </c>
      <c r="GE41" s="136">
        <f>IF(OR(GE37&lt;'Capital Structure'!$Q$7,GE37&gt;'Capital Structure'!$R$7),0,IF('Capital Structure'!$R$18='Capital Structure'!$U$4,GE208,IF('Capital Structure'!$R$18='Capital Structure'!$U$5,GE203,GE213)))</f>
        <v>0</v>
      </c>
      <c r="GF41" s="136">
        <f>IF(OR(GF37&lt;'Capital Structure'!$Q$7,GF37&gt;'Capital Structure'!$R$7),0,IF('Capital Structure'!$R$18='Capital Structure'!$U$4,GF208,IF('Capital Structure'!$R$18='Capital Structure'!$U$5,GF203,GF213)))</f>
        <v>0</v>
      </c>
    </row>
    <row r="42" spans="2:206">
      <c r="B42" s="105" t="s">
        <v>335</v>
      </c>
      <c r="E42" s="109">
        <f ca="1">SUM(E38:E41)</f>
        <v>27228391.522497211</v>
      </c>
      <c r="F42" s="109">
        <f t="shared" ref="F42:BQ42" ca="1" si="3">SUM(F38:F41)</f>
        <v>27228391.522497211</v>
      </c>
      <c r="G42" s="109">
        <f t="shared" ca="1" si="3"/>
        <v>27228391.522497211</v>
      </c>
      <c r="H42" s="109">
        <f t="shared" ca="1" si="3"/>
        <v>27150145.772497211</v>
      </c>
      <c r="I42" s="109">
        <f t="shared" ca="1" si="3"/>
        <v>24918455.245455511</v>
      </c>
      <c r="J42" s="109">
        <f t="shared" ca="1" si="3"/>
        <v>24918455.245455511</v>
      </c>
      <c r="K42" s="109">
        <f t="shared" ca="1" si="3"/>
        <v>18751453.148000967</v>
      </c>
      <c r="L42" s="109">
        <f t="shared" ca="1" si="3"/>
        <v>18751453.148000967</v>
      </c>
      <c r="M42" s="109">
        <f t="shared" ca="1" si="3"/>
        <v>250446.85563733056</v>
      </c>
      <c r="N42" s="109">
        <f t="shared" ca="1" si="3"/>
        <v>250446.85563733056</v>
      </c>
      <c r="O42" s="109">
        <f t="shared" ca="1" si="3"/>
        <v>250446.85563733056</v>
      </c>
      <c r="P42" s="109">
        <f t="shared" ca="1" si="3"/>
        <v>250446.85563733056</v>
      </c>
      <c r="Q42" s="109">
        <f t="shared" ca="1" si="3"/>
        <v>250446.85563733056</v>
      </c>
      <c r="R42" s="109">
        <f t="shared" ca="1" si="3"/>
        <v>250446.85563733056</v>
      </c>
      <c r="S42" s="109">
        <f t="shared" ca="1" si="3"/>
        <v>250422.30701698735</v>
      </c>
      <c r="T42" s="109">
        <f t="shared" ca="1" si="3"/>
        <v>-5882784.5386703983</v>
      </c>
      <c r="U42" s="109">
        <f t="shared" ca="1" si="3"/>
        <v>-12049922.310306758</v>
      </c>
      <c r="V42" s="109">
        <f t="shared" ca="1" si="3"/>
        <v>-29551492.279761299</v>
      </c>
      <c r="W42" s="109">
        <f t="shared" ca="1" si="3"/>
        <v>-29551899.302306771</v>
      </c>
      <c r="X42" s="109">
        <f t="shared" ca="1" si="3"/>
        <v>-82056609.210670397</v>
      </c>
      <c r="Y42" s="109">
        <f t="shared" ca="1" si="3"/>
        <v>-52688692.664116666</v>
      </c>
      <c r="Z42" s="109">
        <f t="shared" ca="1" si="3"/>
        <v>0</v>
      </c>
      <c r="AA42" s="109">
        <f t="shared" ca="1" si="3"/>
        <v>0</v>
      </c>
      <c r="AB42" s="109">
        <f t="shared" ca="1" si="3"/>
        <v>0</v>
      </c>
      <c r="AC42" s="109">
        <f t="shared" ca="1" si="3"/>
        <v>0</v>
      </c>
      <c r="AD42" s="109">
        <f t="shared" ca="1" si="3"/>
        <v>0</v>
      </c>
      <c r="AE42" s="109">
        <f t="shared" ca="1" si="3"/>
        <v>0</v>
      </c>
      <c r="AF42" s="109">
        <f t="shared" ca="1" si="3"/>
        <v>0</v>
      </c>
      <c r="AG42" s="109">
        <f t="shared" ca="1" si="3"/>
        <v>0</v>
      </c>
      <c r="AH42" s="109">
        <f t="shared" ca="1" si="3"/>
        <v>0</v>
      </c>
      <c r="AI42" s="109">
        <f t="shared" ca="1" si="3"/>
        <v>0</v>
      </c>
      <c r="AJ42" s="109">
        <f t="shared" ca="1" si="3"/>
        <v>0</v>
      </c>
      <c r="AK42" s="109">
        <f t="shared" ca="1" si="3"/>
        <v>0</v>
      </c>
      <c r="AL42" s="109">
        <f t="shared" ca="1" si="3"/>
        <v>0</v>
      </c>
      <c r="AM42" s="109">
        <f t="shared" ca="1" si="3"/>
        <v>0</v>
      </c>
      <c r="AN42" s="109">
        <f t="shared" ca="1" si="3"/>
        <v>0</v>
      </c>
      <c r="AO42" s="109">
        <f t="shared" ca="1" si="3"/>
        <v>0</v>
      </c>
      <c r="AP42" s="109">
        <f t="shared" ca="1" si="3"/>
        <v>0</v>
      </c>
      <c r="AQ42" s="109">
        <f t="shared" ca="1" si="3"/>
        <v>0</v>
      </c>
      <c r="AR42" s="109">
        <f t="shared" ca="1" si="3"/>
        <v>61000000</v>
      </c>
      <c r="AS42" s="109">
        <f t="shared" ca="1" si="3"/>
        <v>0</v>
      </c>
      <c r="AT42" s="109">
        <f t="shared" ca="1" si="3"/>
        <v>0</v>
      </c>
      <c r="AU42" s="109">
        <f t="shared" ca="1" si="3"/>
        <v>0</v>
      </c>
      <c r="AV42" s="109">
        <f t="shared" ca="1" si="3"/>
        <v>0</v>
      </c>
      <c r="AW42" s="109">
        <f t="shared" ca="1" si="3"/>
        <v>0</v>
      </c>
      <c r="AX42" s="109">
        <f t="shared" ca="1" si="3"/>
        <v>0</v>
      </c>
      <c r="AY42" s="109">
        <f t="shared" ca="1" si="3"/>
        <v>26081.916666666668</v>
      </c>
      <c r="AZ42" s="109">
        <f t="shared" ca="1" si="3"/>
        <v>26081.916666666668</v>
      </c>
      <c r="BA42" s="109">
        <f t="shared" ca="1" si="3"/>
        <v>3418389.608974359</v>
      </c>
      <c r="BB42" s="109">
        <f t="shared" ca="1" si="3"/>
        <v>3418389.608974359</v>
      </c>
      <c r="BC42" s="109">
        <f t="shared" ca="1" si="3"/>
        <v>135363162.09554112</v>
      </c>
      <c r="BD42" s="109">
        <f t="shared" ca="1" si="3"/>
        <v>3392307.6923076925</v>
      </c>
      <c r="BE42" s="109">
        <f t="shared" ca="1" si="3"/>
        <v>3392307.6923076925</v>
      </c>
      <c r="BF42" s="109">
        <f t="shared" ca="1" si="3"/>
        <v>3392307.6923076925</v>
      </c>
      <c r="BG42" s="109">
        <f t="shared" ca="1" si="3"/>
        <v>112339481.47656591</v>
      </c>
      <c r="BH42" s="109">
        <f t="shared" ca="1" si="3"/>
        <v>3392307.6923076925</v>
      </c>
      <c r="BI42" s="109">
        <f t="shared" ca="1" si="3"/>
        <v>3392307.6923076925</v>
      </c>
      <c r="BJ42" s="109">
        <f t="shared" ca="1" si="3"/>
        <v>3392307.6923076925</v>
      </c>
      <c r="BK42" s="109">
        <f t="shared" ca="1" si="3"/>
        <v>3392307.6923076925</v>
      </c>
      <c r="BL42" s="109">
        <f t="shared" ca="1" si="3"/>
        <v>3392307.6923076925</v>
      </c>
      <c r="BM42" s="109">
        <f t="shared" ca="1" si="3"/>
        <v>3392307.6923076925</v>
      </c>
      <c r="BN42" s="109">
        <f t="shared" ca="1" si="3"/>
        <v>3392307.6923076925</v>
      </c>
      <c r="BO42" s="109">
        <f t="shared" ca="1" si="3"/>
        <v>3392307.6923076925</v>
      </c>
      <c r="BP42" s="109">
        <f t="shared" ca="1" si="3"/>
        <v>3392307.6923076925</v>
      </c>
      <c r="BQ42" s="109">
        <f t="shared" ca="1" si="3"/>
        <v>3392307.6923076925</v>
      </c>
      <c r="BR42" s="109">
        <f t="shared" ref="BR42:EC42" ca="1" si="4">SUM(BR38:BR41)</f>
        <v>3392307.6923076925</v>
      </c>
      <c r="BS42" s="109">
        <f t="shared" ca="1" si="4"/>
        <v>3392307.6923076925</v>
      </c>
      <c r="BT42" s="109">
        <f t="shared" ca="1" si="4"/>
        <v>3392307.6923076925</v>
      </c>
      <c r="BU42" s="109">
        <f t="shared" ca="1" si="4"/>
        <v>3392307.6923076925</v>
      </c>
      <c r="BV42" s="109">
        <f t="shared" ca="1" si="4"/>
        <v>3392307.6923076925</v>
      </c>
      <c r="BW42" s="109">
        <f t="shared" ca="1" si="4"/>
        <v>3392307.6923076925</v>
      </c>
      <c r="BX42" s="109">
        <f t="shared" ca="1" si="4"/>
        <v>3392307.6923076925</v>
      </c>
      <c r="BY42" s="109">
        <f t="shared" ca="1" si="4"/>
        <v>-66579205.097934648</v>
      </c>
      <c r="BZ42" s="109">
        <f t="shared" ca="1" si="4"/>
        <v>3392307.6923076361</v>
      </c>
      <c r="CA42" s="109">
        <f t="shared" ca="1" si="4"/>
        <v>-93337906.086587623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-242180084.36465237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336</v>
      </c>
      <c r="D43" s="108"/>
      <c r="E43" s="158">
        <f t="shared" ref="E43:BP43" ca="1" si="6">E67+E149+E185</f>
        <v>113451.63134373839</v>
      </c>
      <c r="F43" s="158">
        <f t="shared" ca="1" si="6"/>
        <v>227375.97781807568</v>
      </c>
      <c r="G43" s="158">
        <f t="shared" ca="1" si="6"/>
        <v>341775.00906938937</v>
      </c>
      <c r="H43" s="158">
        <f t="shared" ca="1" si="6"/>
        <v>456324.67899258359</v>
      </c>
      <c r="I43" s="158">
        <f t="shared" ca="1" si="6"/>
        <v>562052.92867778393</v>
      </c>
      <c r="J43" s="158">
        <f t="shared" ca="1" si="6"/>
        <v>668221.71273667272</v>
      </c>
      <c r="K43" s="158">
        <f t="shared" ca="1" si="6"/>
        <v>749137.02465641277</v>
      </c>
      <c r="L43" s="158">
        <f t="shared" ca="1" si="6"/>
        <v>830389.48370915186</v>
      </c>
      <c r="M43" s="158">
        <f t="shared" ca="1" si="6"/>
        <v>834892.96845642896</v>
      </c>
      <c r="N43" s="158">
        <f t="shared" ca="1" si="6"/>
        <v>839415.21772348636</v>
      </c>
      <c r="O43" s="158">
        <f t="shared" ca="1" si="6"/>
        <v>843956.30969582312</v>
      </c>
      <c r="P43" s="158">
        <f t="shared" ca="1" si="6"/>
        <v>848516.32288471132</v>
      </c>
      <c r="Q43" s="158">
        <f t="shared" ca="1" si="6"/>
        <v>853095.33612855326</v>
      </c>
      <c r="R43" s="158">
        <f t="shared" ca="1" si="6"/>
        <v>857693.42859424429</v>
      </c>
      <c r="S43" s="158">
        <f t="shared" ca="1" si="6"/>
        <v>862310.57749262452</v>
      </c>
      <c r="T43" s="158">
        <f t="shared" ca="1" si="6"/>
        <v>865903.53823217715</v>
      </c>
      <c r="U43" s="158">
        <f t="shared" ca="1" si="6"/>
        <v>844999.86739701789</v>
      </c>
      <c r="V43" s="158">
        <f t="shared" ca="1" si="6"/>
        <v>798312.69055156072</v>
      </c>
      <c r="W43" s="158">
        <f t="shared" ca="1" si="6"/>
        <v>678507.77559651993</v>
      </c>
      <c r="X43" s="158">
        <f t="shared" ca="1" si="6"/>
        <v>558201.97756856063</v>
      </c>
      <c r="Y43" s="158">
        <f t="shared" ca="1" si="6"/>
        <v>218625.28076396961</v>
      </c>
      <c r="Z43" s="158">
        <f t="shared" ca="1" si="6"/>
        <v>0</v>
      </c>
      <c r="AA43" s="158">
        <f t="shared" ca="1" si="6"/>
        <v>0</v>
      </c>
      <c r="AB43" s="158">
        <f t="shared" ca="1" si="6"/>
        <v>0</v>
      </c>
      <c r="AC43" s="158">
        <f t="shared" ca="1" si="6"/>
        <v>0</v>
      </c>
      <c r="AD43" s="158">
        <f t="shared" ca="1" si="6"/>
        <v>0</v>
      </c>
      <c r="AE43" s="158">
        <f t="shared" ca="1" si="6"/>
        <v>0</v>
      </c>
      <c r="AF43" s="158">
        <f t="shared" ca="1" si="6"/>
        <v>0</v>
      </c>
      <c r="AG43" s="158">
        <f t="shared" ca="1" si="6"/>
        <v>0</v>
      </c>
      <c r="AH43" s="158">
        <f t="shared" ca="1" si="6"/>
        <v>0</v>
      </c>
      <c r="AI43" s="158">
        <f t="shared" ca="1" si="6"/>
        <v>0</v>
      </c>
      <c r="AJ43" s="158">
        <f t="shared" ca="1" si="6"/>
        <v>0</v>
      </c>
      <c r="AK43" s="158">
        <f t="shared" ca="1" si="6"/>
        <v>0</v>
      </c>
      <c r="AL43" s="158">
        <f t="shared" ca="1" si="6"/>
        <v>0</v>
      </c>
      <c r="AM43" s="158">
        <f t="shared" ca="1" si="6"/>
        <v>0</v>
      </c>
      <c r="AN43" s="158">
        <f t="shared" ca="1" si="6"/>
        <v>0</v>
      </c>
      <c r="AO43" s="158">
        <f t="shared" ca="1" si="6"/>
        <v>0</v>
      </c>
      <c r="AP43" s="158">
        <f t="shared" ca="1" si="6"/>
        <v>0</v>
      </c>
      <c r="AQ43" s="158">
        <f t="shared" ca="1" si="6"/>
        <v>0</v>
      </c>
      <c r="AR43" s="158">
        <f t="shared" ca="1" si="6"/>
        <v>254166.66666666666</v>
      </c>
      <c r="AS43" s="158">
        <f t="shared" ca="1" si="6"/>
        <v>255225.69444444447</v>
      </c>
      <c r="AT43" s="158">
        <f t="shared" ca="1" si="6"/>
        <v>256289.13483796301</v>
      </c>
      <c r="AU43" s="158">
        <f t="shared" ca="1" si="6"/>
        <v>257357.00623312115</v>
      </c>
      <c r="AV43" s="158">
        <f t="shared" ca="1" si="6"/>
        <v>258429.32709242581</v>
      </c>
      <c r="AW43" s="158">
        <f t="shared" ca="1" si="6"/>
        <v>259506.11595531096</v>
      </c>
      <c r="AX43" s="158">
        <f t="shared" ca="1" si="6"/>
        <v>260587.39143845809</v>
      </c>
      <c r="AY43" s="158">
        <f t="shared" ca="1" si="6"/>
        <v>261781.84688889611</v>
      </c>
      <c r="AZ43" s="158">
        <f t="shared" ca="1" si="6"/>
        <v>262981.27923704428</v>
      </c>
      <c r="BA43" s="158">
        <f t="shared" ca="1" si="6"/>
        <v>278320.3246045917</v>
      </c>
      <c r="BB43" s="158">
        <f t="shared" ca="1" si="6"/>
        <v>293723.28266117064</v>
      </c>
      <c r="BC43" s="158">
        <f t="shared" ca="1" si="6"/>
        <v>858960.30507034692</v>
      </c>
      <c r="BD43" s="158">
        <f t="shared" ca="1" si="6"/>
        <v>876673.92172608874</v>
      </c>
      <c r="BE43" s="158">
        <f t="shared" ca="1" si="6"/>
        <v>894461.3451178961</v>
      </c>
      <c r="BF43" s="158">
        <f t="shared" ca="1" si="6"/>
        <v>912322.88277383591</v>
      </c>
      <c r="BG43" s="158">
        <f t="shared" ca="1" si="6"/>
        <v>1384205.4009377516</v>
      </c>
      <c r="BH43" s="158">
        <f t="shared" ca="1" si="6"/>
        <v>1404107.5388262742</v>
      </c>
      <c r="BI43" s="158">
        <f t="shared" ca="1" si="6"/>
        <v>1424092.6022893325</v>
      </c>
      <c r="BJ43" s="158">
        <f t="shared" ca="1" si="6"/>
        <v>1444160.9368501536</v>
      </c>
      <c r="BK43" s="158">
        <f t="shared" ca="1" si="6"/>
        <v>1464312.8894716445</v>
      </c>
      <c r="BL43" s="158">
        <f t="shared" ca="1" si="6"/>
        <v>1484548.8085623919</v>
      </c>
      <c r="BM43" s="158">
        <f t="shared" ca="1" si="6"/>
        <v>1504869.0439826839</v>
      </c>
      <c r="BN43" s="158">
        <f t="shared" ca="1" si="6"/>
        <v>1525273.9470505603</v>
      </c>
      <c r="BO43" s="158">
        <f t="shared" ca="1" si="6"/>
        <v>1545763.8705478865</v>
      </c>
      <c r="BP43" s="158">
        <f t="shared" ca="1" si="6"/>
        <v>1566339.1687264512</v>
      </c>
      <c r="BQ43" s="158">
        <f t="shared" ref="BQ43:EB43" ca="1" si="7">BQ67+BQ149+BQ185</f>
        <v>1587000.1973140938</v>
      </c>
      <c r="BR43" s="158">
        <f t="shared" ca="1" si="7"/>
        <v>1607747.3135208511</v>
      </c>
      <c r="BS43" s="158">
        <f t="shared" ca="1" si="7"/>
        <v>1628580.8760451369</v>
      </c>
      <c r="BT43" s="158">
        <f t="shared" ca="1" si="7"/>
        <v>1649501.2450799404</v>
      </c>
      <c r="BU43" s="158">
        <f t="shared" ca="1" si="7"/>
        <v>1670508.7823190554</v>
      </c>
      <c r="BV43" s="158">
        <f t="shared" ca="1" si="7"/>
        <v>1691603.8509633334</v>
      </c>
      <c r="BW43" s="158">
        <f t="shared" ca="1" si="7"/>
        <v>1712786.8157269629</v>
      </c>
      <c r="BX43" s="158">
        <f t="shared" ca="1" si="7"/>
        <v>1734058.0428437737</v>
      </c>
      <c r="BY43" s="158">
        <f t="shared" ca="1" si="7"/>
        <v>1463869.9301142285</v>
      </c>
      <c r="BZ43" s="158">
        <f t="shared" ca="1" si="7"/>
        <v>1484104.0035409865</v>
      </c>
      <c r="CA43" s="158">
        <f t="shared" ca="1" si="7"/>
        <v>1101379.8281949586</v>
      </c>
      <c r="CB43" s="158">
        <f t="shared" ca="1" si="7"/>
        <v>1105968.9108124375</v>
      </c>
      <c r="CC43" s="158">
        <f t="shared" ca="1" si="7"/>
        <v>1110577.1146074894</v>
      </c>
      <c r="CD43" s="158">
        <f t="shared" ca="1" si="7"/>
        <v>1115204.5192516875</v>
      </c>
      <c r="CE43" s="158">
        <f t="shared" ca="1" si="7"/>
        <v>1119851.2047485695</v>
      </c>
      <c r="CF43" s="158">
        <f t="shared" ca="1" si="7"/>
        <v>1124517.2514350216</v>
      </c>
      <c r="CG43" s="158">
        <f t="shared" ca="1" si="7"/>
        <v>1129202.7399826676</v>
      </c>
      <c r="CH43" s="158">
        <f t="shared" ca="1" si="7"/>
        <v>1133907.7513992621</v>
      </c>
      <c r="CI43" s="158">
        <f t="shared" ca="1" si="7"/>
        <v>1138632.3670300923</v>
      </c>
      <c r="CJ43" s="158">
        <f t="shared" ca="1" si="7"/>
        <v>1143376.6685593843</v>
      </c>
      <c r="CK43" s="158">
        <f t="shared" ca="1" si="7"/>
        <v>1148140.7380117152</v>
      </c>
      <c r="CL43" s="158">
        <f t="shared" ca="1" si="7"/>
        <v>1152924.6577534305</v>
      </c>
      <c r="CM43" s="158">
        <f t="shared" ca="1" si="7"/>
        <v>1157728.5104940701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EC67+EC149+EC185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381</v>
      </c>
      <c r="D44" s="108"/>
      <c r="E44" s="158">
        <f t="shared" ref="E44:AJ44" si="9">IF($F$7="Yes",E67,0)+IF($J$7="Yes",E149,0)+IF($M$7="Yes",E185,0)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IF($F$7="Yes",AK67,0)+IF($J$7="Yes",AK149,0)+IF($M$7="Yes",AK185,0)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IF($F$7="Yes",BQ67,0)+IF($J$7="Yes",BQ149,0)+IF($M$7="Yes",BQ185,0)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IF($F$7="Yes",CW67,0)+IF($J$7="Yes",CW149,0)+IF($M$7="Yes",CW185,0)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IF($F$7="Yes",EC67,0)+IF($J$7="Yes",EC149,0)+IF($M$7="Yes",EC185,0)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IF($F$7="Yes",FI67,0)+IF($J$7="Yes",FI149,0)+IF($M$7="Yes",FI185,0)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383</v>
      </c>
      <c r="D45" s="108"/>
      <c r="E45" s="108">
        <f ca="1">E63+E145+E187+E215</f>
        <v>27228391.522497211</v>
      </c>
      <c r="F45" s="108">
        <f t="shared" ref="F45:BQ45" ca="1" si="15">F63+F145+F187+F215</f>
        <v>27228391.522497211</v>
      </c>
      <c r="G45" s="108">
        <f t="shared" ca="1" si="15"/>
        <v>27228391.522497211</v>
      </c>
      <c r="H45" s="108">
        <f t="shared" ca="1" si="15"/>
        <v>27150145.772497211</v>
      </c>
      <c r="I45" s="108">
        <f t="shared" ca="1" si="15"/>
        <v>24918455.245455511</v>
      </c>
      <c r="J45" s="108">
        <f t="shared" ca="1" si="15"/>
        <v>24918455.245455511</v>
      </c>
      <c r="K45" s="108">
        <f t="shared" ca="1" si="15"/>
        <v>18751453.148000967</v>
      </c>
      <c r="L45" s="108">
        <f t="shared" ca="1" si="15"/>
        <v>18751453.148000967</v>
      </c>
      <c r="M45" s="108">
        <f t="shared" ca="1" si="15"/>
        <v>250446.85563733056</v>
      </c>
      <c r="N45" s="108">
        <f t="shared" ca="1" si="15"/>
        <v>250446.85563733056</v>
      </c>
      <c r="O45" s="108">
        <f t="shared" ca="1" si="15"/>
        <v>250446.85563733056</v>
      </c>
      <c r="P45" s="108">
        <f t="shared" ca="1" si="15"/>
        <v>250446.85563733056</v>
      </c>
      <c r="Q45" s="108">
        <f t="shared" ca="1" si="15"/>
        <v>250446.85563733056</v>
      </c>
      <c r="R45" s="108">
        <f t="shared" ca="1" si="15"/>
        <v>250446.85563733056</v>
      </c>
      <c r="S45" s="108">
        <f t="shared" ca="1" si="15"/>
        <v>250422.30701698735</v>
      </c>
      <c r="T45" s="108">
        <f t="shared" ca="1" si="15"/>
        <v>0</v>
      </c>
      <c r="U45" s="108">
        <f t="shared" ca="1" si="15"/>
        <v>0</v>
      </c>
      <c r="V45" s="108">
        <f t="shared" ca="1" si="15"/>
        <v>0</v>
      </c>
      <c r="W45" s="108">
        <f t="shared" ca="1" si="15"/>
        <v>0</v>
      </c>
      <c r="X45" s="108">
        <f t="shared" ca="1" si="15"/>
        <v>0</v>
      </c>
      <c r="Y45" s="108">
        <f t="shared" ca="1" si="15"/>
        <v>0</v>
      </c>
      <c r="Z45" s="108">
        <f t="shared" ca="1" si="15"/>
        <v>0</v>
      </c>
      <c r="AA45" s="108">
        <f t="shared" ca="1" si="15"/>
        <v>0</v>
      </c>
      <c r="AB45" s="108">
        <f t="shared" ca="1" si="15"/>
        <v>0</v>
      </c>
      <c r="AC45" s="108">
        <f t="shared" ca="1" si="15"/>
        <v>0</v>
      </c>
      <c r="AD45" s="108">
        <f t="shared" ca="1" si="15"/>
        <v>0</v>
      </c>
      <c r="AE45" s="108">
        <f t="shared" ca="1" si="15"/>
        <v>0</v>
      </c>
      <c r="AF45" s="108">
        <f t="shared" ca="1" si="15"/>
        <v>0</v>
      </c>
      <c r="AG45" s="108">
        <f t="shared" ca="1" si="15"/>
        <v>0</v>
      </c>
      <c r="AH45" s="108">
        <f t="shared" ca="1" si="15"/>
        <v>0</v>
      </c>
      <c r="AI45" s="108">
        <f t="shared" ca="1" si="15"/>
        <v>0</v>
      </c>
      <c r="AJ45" s="108">
        <f t="shared" ca="1" si="15"/>
        <v>0</v>
      </c>
      <c r="AK45" s="108">
        <f t="shared" ca="1" si="15"/>
        <v>0</v>
      </c>
      <c r="AL45" s="108">
        <f t="shared" ca="1" si="15"/>
        <v>0</v>
      </c>
      <c r="AM45" s="108">
        <f t="shared" ca="1" si="15"/>
        <v>0</v>
      </c>
      <c r="AN45" s="108">
        <f t="shared" ca="1" si="15"/>
        <v>0</v>
      </c>
      <c r="AO45" s="108">
        <f t="shared" ca="1" si="15"/>
        <v>0</v>
      </c>
      <c r="AP45" s="108">
        <f t="shared" ca="1" si="15"/>
        <v>0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>
        <f t="shared" ca="1" si="15"/>
        <v>0</v>
      </c>
      <c r="AY45" s="108">
        <f t="shared" ca="1" si="15"/>
        <v>26081.916666666668</v>
      </c>
      <c r="AZ45" s="108">
        <f t="shared" ca="1" si="15"/>
        <v>26081.916666666668</v>
      </c>
      <c r="BA45" s="108">
        <f t="shared" ca="1" si="15"/>
        <v>3418389.608974359</v>
      </c>
      <c r="BB45" s="108">
        <f t="shared" ca="1" si="15"/>
        <v>3418389.608974359</v>
      </c>
      <c r="BC45" s="108">
        <f t="shared" ca="1" si="15"/>
        <v>135363162.09554112</v>
      </c>
      <c r="BD45" s="108">
        <f t="shared" ca="1" si="15"/>
        <v>3392307.6923076925</v>
      </c>
      <c r="BE45" s="108">
        <f t="shared" ca="1" si="15"/>
        <v>3392307.6923076925</v>
      </c>
      <c r="BF45" s="108">
        <f t="shared" ca="1" si="15"/>
        <v>3392307.6923076925</v>
      </c>
      <c r="BG45" s="108">
        <f t="shared" ca="1" si="15"/>
        <v>112339481.47656591</v>
      </c>
      <c r="BH45" s="108">
        <f t="shared" ca="1" si="15"/>
        <v>3392307.6923076925</v>
      </c>
      <c r="BI45" s="108">
        <f t="shared" ca="1" si="15"/>
        <v>3392307.6923076925</v>
      </c>
      <c r="BJ45" s="108">
        <f t="shared" ca="1" si="15"/>
        <v>3392307.6923076925</v>
      </c>
      <c r="BK45" s="108">
        <f t="shared" ca="1" si="15"/>
        <v>3392307.6923076925</v>
      </c>
      <c r="BL45" s="108">
        <f t="shared" ca="1" si="15"/>
        <v>3392307.6923076925</v>
      </c>
      <c r="BM45" s="108">
        <f t="shared" ca="1" si="15"/>
        <v>3392307.6923076925</v>
      </c>
      <c r="BN45" s="108">
        <f t="shared" ca="1" si="15"/>
        <v>3392307.6923076925</v>
      </c>
      <c r="BO45" s="108">
        <f t="shared" ca="1" si="15"/>
        <v>3392307.6923076925</v>
      </c>
      <c r="BP45" s="108">
        <f t="shared" ca="1" si="15"/>
        <v>3392307.6923076925</v>
      </c>
      <c r="BQ45" s="108">
        <f t="shared" ca="1" si="15"/>
        <v>3392307.6923076925</v>
      </c>
      <c r="BR45" s="108">
        <f t="shared" ref="BR45:EC45" ca="1" si="16">BR63+BR145+BR187+BR215</f>
        <v>3392307.6923076925</v>
      </c>
      <c r="BS45" s="108">
        <f t="shared" ca="1" si="16"/>
        <v>3392307.6923076925</v>
      </c>
      <c r="BT45" s="108">
        <f t="shared" ca="1" si="16"/>
        <v>3392307.6923076925</v>
      </c>
      <c r="BU45" s="108">
        <f t="shared" ca="1" si="16"/>
        <v>3392307.6923076925</v>
      </c>
      <c r="BV45" s="108">
        <f t="shared" si="16"/>
        <v>3392307.6923076925</v>
      </c>
      <c r="BW45" s="108">
        <f t="shared" si="16"/>
        <v>3392307.6923076925</v>
      </c>
      <c r="BX45" s="108">
        <f t="shared" si="16"/>
        <v>3392307.6923076925</v>
      </c>
      <c r="BY45" s="108">
        <f t="shared" si="16"/>
        <v>3392307.6923076925</v>
      </c>
      <c r="BZ45" s="108">
        <f t="shared" si="16"/>
        <v>3392307.6923076361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ED63+ED145+ED187+ED215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384</v>
      </c>
      <c r="D46" s="108"/>
      <c r="E46" s="108">
        <f ca="1">E64+E66+E146+E148+E188+E189+E216+E218</f>
        <v>0</v>
      </c>
      <c r="F46" s="108">
        <f t="shared" ref="F46:BQ46" ca="1" si="18">F64+F66+F146+F148+F188+F189+F216+F218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5882784.5386703983</v>
      </c>
      <c r="U46" s="108">
        <f t="shared" ca="1" si="18"/>
        <v>12049922.310306758</v>
      </c>
      <c r="V46" s="108">
        <f t="shared" ca="1" si="18"/>
        <v>29551492.279761299</v>
      </c>
      <c r="W46" s="108">
        <f t="shared" ca="1" si="18"/>
        <v>29551899.302306771</v>
      </c>
      <c r="X46" s="108">
        <f t="shared" ca="1" si="18"/>
        <v>82056609.210670397</v>
      </c>
      <c r="Y46" s="108">
        <f t="shared" ca="1" si="18"/>
        <v>52688692.664116666</v>
      </c>
      <c r="Z46" s="108">
        <f t="shared" ca="1" si="18"/>
        <v>0</v>
      </c>
      <c r="AA46" s="108">
        <f t="shared" ca="1" si="18"/>
        <v>0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BR64+BR66+BR146+BR148+BR188+BR189+BR216+BR218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ca="1" si="19"/>
        <v>0</v>
      </c>
      <c r="BW46" s="108">
        <f t="shared" ca="1" si="19"/>
        <v>0</v>
      </c>
      <c r="BX46" s="108">
        <f t="shared" ca="1" si="19"/>
        <v>0</v>
      </c>
      <c r="BY46" s="108">
        <f t="shared" ca="1" si="19"/>
        <v>69971512.790242344</v>
      </c>
      <c r="BZ46" s="108">
        <f t="shared" ca="1" si="19"/>
        <v>0</v>
      </c>
      <c r="CA46" s="108">
        <f t="shared" ca="1" si="19"/>
        <v>93337906.086587623</v>
      </c>
      <c r="CB46" s="108">
        <f t="shared" ca="1" si="19"/>
        <v>0</v>
      </c>
      <c r="CC46" s="108">
        <f t="shared" ca="1" si="19"/>
        <v>0</v>
      </c>
      <c r="CD46" s="108">
        <f t="shared" ca="1" si="19"/>
        <v>0</v>
      </c>
      <c r="CE46" s="108">
        <f t="shared" ca="1" si="19"/>
        <v>0</v>
      </c>
      <c r="CF46" s="108">
        <f t="shared" ca="1" si="19"/>
        <v>0</v>
      </c>
      <c r="CG46" s="108">
        <f t="shared" ca="1" si="19"/>
        <v>0</v>
      </c>
      <c r="CH46" s="108">
        <f t="shared" ca="1" si="19"/>
        <v>0</v>
      </c>
      <c r="CI46" s="108">
        <f t="shared" ca="1" si="19"/>
        <v>0</v>
      </c>
      <c r="CJ46" s="108">
        <f t="shared" ca="1" si="19"/>
        <v>0</v>
      </c>
      <c r="CK46" s="108">
        <f t="shared" ca="1" si="19"/>
        <v>0</v>
      </c>
      <c r="CL46" s="108">
        <f t="shared" ca="1" si="19"/>
        <v>0</v>
      </c>
      <c r="CM46" s="108">
        <f t="shared" ca="1" si="19"/>
        <v>242180084.36465237</v>
      </c>
      <c r="CN46" s="108">
        <f t="shared" ca="1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ED64+ED66+ED146+ED148+ED188+ED189+ED216+ED218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</row>
    <row r="48" spans="2:206" s="110" customFormat="1">
      <c r="B48" s="111" t="s">
        <v>337</v>
      </c>
      <c r="E48" s="112">
        <f>ROUNDUP(E49/12,0)</f>
        <v>1</v>
      </c>
      <c r="F48" s="112">
        <f t="shared" ref="F48:BQ48" si="21">ROUNDUP(F49/12,0)</f>
        <v>1</v>
      </c>
      <c r="G48" s="112">
        <f t="shared" si="21"/>
        <v>1</v>
      </c>
      <c r="H48" s="112">
        <f t="shared" si="21"/>
        <v>1</v>
      </c>
      <c r="I48" s="112">
        <f t="shared" si="21"/>
        <v>1</v>
      </c>
      <c r="J48" s="112">
        <f t="shared" si="21"/>
        <v>1</v>
      </c>
      <c r="K48" s="112">
        <f t="shared" si="21"/>
        <v>1</v>
      </c>
      <c r="L48" s="112">
        <f t="shared" si="21"/>
        <v>1</v>
      </c>
      <c r="M48" s="112">
        <f t="shared" si="21"/>
        <v>1</v>
      </c>
      <c r="N48" s="112">
        <f t="shared" si="21"/>
        <v>1</v>
      </c>
      <c r="O48" s="112">
        <f t="shared" si="21"/>
        <v>1</v>
      </c>
      <c r="P48" s="112">
        <f t="shared" si="21"/>
        <v>1</v>
      </c>
      <c r="Q48" s="112">
        <f t="shared" si="21"/>
        <v>2</v>
      </c>
      <c r="R48" s="112">
        <f t="shared" si="21"/>
        <v>2</v>
      </c>
      <c r="S48" s="112">
        <f t="shared" si="21"/>
        <v>2</v>
      </c>
      <c r="T48" s="112">
        <f t="shared" si="21"/>
        <v>2</v>
      </c>
      <c r="U48" s="112">
        <f t="shared" si="21"/>
        <v>2</v>
      </c>
      <c r="V48" s="112">
        <f>ROUNDUP(V49/12,0)</f>
        <v>2</v>
      </c>
      <c r="W48" s="112">
        <f t="shared" si="21"/>
        <v>2</v>
      </c>
      <c r="X48" s="112">
        <f t="shared" si="21"/>
        <v>2</v>
      </c>
      <c r="Y48" s="112">
        <f t="shared" si="21"/>
        <v>2</v>
      </c>
      <c r="Z48" s="112">
        <f t="shared" si="21"/>
        <v>2</v>
      </c>
      <c r="AA48" s="112">
        <f t="shared" si="21"/>
        <v>2</v>
      </c>
      <c r="AB48" s="112">
        <f t="shared" si="21"/>
        <v>2</v>
      </c>
      <c r="AC48" s="112">
        <f t="shared" si="21"/>
        <v>3</v>
      </c>
      <c r="AD48" s="112">
        <f t="shared" si="21"/>
        <v>3</v>
      </c>
      <c r="AE48" s="112">
        <f t="shared" si="21"/>
        <v>3</v>
      </c>
      <c r="AF48" s="112">
        <f t="shared" si="21"/>
        <v>3</v>
      </c>
      <c r="AG48" s="112">
        <f t="shared" si="21"/>
        <v>3</v>
      </c>
      <c r="AH48" s="112">
        <f>ROUNDUP(AH49/12,0)</f>
        <v>3</v>
      </c>
      <c r="AI48" s="112">
        <f t="shared" si="21"/>
        <v>3</v>
      </c>
      <c r="AJ48" s="112">
        <f t="shared" si="21"/>
        <v>3</v>
      </c>
      <c r="AK48" s="112">
        <f t="shared" si="21"/>
        <v>3</v>
      </c>
      <c r="AL48" s="112">
        <f t="shared" si="21"/>
        <v>3</v>
      </c>
      <c r="AM48" s="112">
        <f t="shared" si="21"/>
        <v>3</v>
      </c>
      <c r="AN48" s="112">
        <f t="shared" si="21"/>
        <v>3</v>
      </c>
      <c r="AO48" s="112">
        <f t="shared" si="21"/>
        <v>4</v>
      </c>
      <c r="AP48" s="112">
        <f t="shared" si="21"/>
        <v>4</v>
      </c>
      <c r="AQ48" s="112">
        <f t="shared" si="21"/>
        <v>4</v>
      </c>
      <c r="AR48" s="112">
        <f t="shared" si="21"/>
        <v>4</v>
      </c>
      <c r="AS48" s="112">
        <f t="shared" si="21"/>
        <v>4</v>
      </c>
      <c r="AT48" s="112">
        <f t="shared" si="21"/>
        <v>4</v>
      </c>
      <c r="AU48" s="112">
        <f t="shared" si="21"/>
        <v>4</v>
      </c>
      <c r="AV48" s="112">
        <f t="shared" si="21"/>
        <v>4</v>
      </c>
      <c r="AW48" s="112">
        <f t="shared" si="21"/>
        <v>4</v>
      </c>
      <c r="AX48" s="112">
        <f t="shared" si="21"/>
        <v>4</v>
      </c>
      <c r="AY48" s="112">
        <f t="shared" si="21"/>
        <v>4</v>
      </c>
      <c r="AZ48" s="112">
        <f t="shared" si="21"/>
        <v>4</v>
      </c>
      <c r="BA48" s="112">
        <f t="shared" si="21"/>
        <v>5</v>
      </c>
      <c r="BB48" s="112">
        <f t="shared" si="21"/>
        <v>5</v>
      </c>
      <c r="BC48" s="112">
        <f t="shared" si="21"/>
        <v>5</v>
      </c>
      <c r="BD48" s="112">
        <f t="shared" si="21"/>
        <v>5</v>
      </c>
      <c r="BE48" s="112">
        <f t="shared" si="21"/>
        <v>5</v>
      </c>
      <c r="BF48" s="112">
        <f t="shared" si="21"/>
        <v>5</v>
      </c>
      <c r="BG48" s="112">
        <f t="shared" si="21"/>
        <v>5</v>
      </c>
      <c r="BH48" s="112">
        <f t="shared" si="21"/>
        <v>5</v>
      </c>
      <c r="BI48" s="112">
        <f t="shared" si="21"/>
        <v>5</v>
      </c>
      <c r="BJ48" s="112">
        <f t="shared" si="21"/>
        <v>5</v>
      </c>
      <c r="BK48" s="112">
        <f t="shared" si="21"/>
        <v>5</v>
      </c>
      <c r="BL48" s="112">
        <f t="shared" si="21"/>
        <v>5</v>
      </c>
      <c r="BM48" s="112">
        <f t="shared" si="21"/>
        <v>6</v>
      </c>
      <c r="BN48" s="112">
        <f t="shared" si="21"/>
        <v>6</v>
      </c>
      <c r="BO48" s="112">
        <f t="shared" si="21"/>
        <v>6</v>
      </c>
      <c r="BP48" s="112">
        <f t="shared" si="21"/>
        <v>6</v>
      </c>
      <c r="BQ48" s="112">
        <f t="shared" si="21"/>
        <v>6</v>
      </c>
      <c r="BR48" s="112">
        <f t="shared" ref="BR48:DY48" si="22">ROUNDUP(BR49/12,0)</f>
        <v>6</v>
      </c>
      <c r="BS48" s="112">
        <f t="shared" si="22"/>
        <v>6</v>
      </c>
      <c r="BT48" s="112">
        <f t="shared" si="22"/>
        <v>6</v>
      </c>
      <c r="BU48" s="112">
        <f t="shared" si="22"/>
        <v>6</v>
      </c>
      <c r="BV48" s="112">
        <f t="shared" si="22"/>
        <v>6</v>
      </c>
      <c r="BW48" s="112">
        <f t="shared" si="22"/>
        <v>6</v>
      </c>
      <c r="BX48" s="112">
        <f t="shared" si="22"/>
        <v>6</v>
      </c>
      <c r="BY48" s="112">
        <f t="shared" si="22"/>
        <v>7</v>
      </c>
      <c r="BZ48" s="112">
        <f t="shared" si="22"/>
        <v>7</v>
      </c>
      <c r="CA48" s="112">
        <f t="shared" si="22"/>
        <v>7</v>
      </c>
      <c r="CB48" s="112">
        <f t="shared" si="22"/>
        <v>7</v>
      </c>
      <c r="CC48" s="112">
        <f t="shared" si="22"/>
        <v>7</v>
      </c>
      <c r="CD48" s="112">
        <f t="shared" si="22"/>
        <v>7</v>
      </c>
      <c r="CE48" s="112">
        <f t="shared" si="22"/>
        <v>7</v>
      </c>
      <c r="CF48" s="112">
        <f t="shared" si="22"/>
        <v>7</v>
      </c>
      <c r="CG48" s="112">
        <f t="shared" si="22"/>
        <v>7</v>
      </c>
      <c r="CH48" s="112">
        <f t="shared" si="22"/>
        <v>7</v>
      </c>
      <c r="CI48" s="112">
        <f t="shared" si="22"/>
        <v>7</v>
      </c>
      <c r="CJ48" s="112">
        <f t="shared" si="22"/>
        <v>7</v>
      </c>
      <c r="CK48" s="112">
        <f t="shared" si="22"/>
        <v>8</v>
      </c>
      <c r="CL48" s="112">
        <f t="shared" si="22"/>
        <v>8</v>
      </c>
      <c r="CM48" s="112">
        <f t="shared" si="22"/>
        <v>8</v>
      </c>
      <c r="CN48" s="112">
        <f t="shared" si="22"/>
        <v>8</v>
      </c>
      <c r="CO48" s="112">
        <f t="shared" si="22"/>
        <v>8</v>
      </c>
      <c r="CP48" s="112">
        <f t="shared" si="22"/>
        <v>8</v>
      </c>
      <c r="CQ48" s="112">
        <f t="shared" si="22"/>
        <v>8</v>
      </c>
      <c r="CR48" s="112">
        <f t="shared" si="22"/>
        <v>8</v>
      </c>
      <c r="CS48" s="112">
        <f t="shared" si="22"/>
        <v>8</v>
      </c>
      <c r="CT48" s="112">
        <f t="shared" si="22"/>
        <v>8</v>
      </c>
      <c r="CU48" s="112">
        <f t="shared" si="22"/>
        <v>8</v>
      </c>
      <c r="CV48" s="112">
        <f t="shared" si="22"/>
        <v>8</v>
      </c>
      <c r="CW48" s="112">
        <f t="shared" si="22"/>
        <v>9</v>
      </c>
      <c r="CX48" s="112">
        <f t="shared" si="22"/>
        <v>9</v>
      </c>
      <c r="CY48" s="112">
        <f t="shared" si="22"/>
        <v>9</v>
      </c>
      <c r="CZ48" s="112">
        <f t="shared" si="22"/>
        <v>9</v>
      </c>
      <c r="DA48" s="112">
        <f t="shared" si="22"/>
        <v>9</v>
      </c>
      <c r="DB48" s="112">
        <f t="shared" si="22"/>
        <v>9</v>
      </c>
      <c r="DC48" s="112">
        <f t="shared" si="22"/>
        <v>9</v>
      </c>
      <c r="DD48" s="112">
        <f t="shared" si="22"/>
        <v>9</v>
      </c>
      <c r="DE48" s="112">
        <f t="shared" si="22"/>
        <v>9</v>
      </c>
      <c r="DF48" s="112">
        <f t="shared" si="22"/>
        <v>9</v>
      </c>
      <c r="DG48" s="112">
        <f t="shared" si="22"/>
        <v>9</v>
      </c>
      <c r="DH48" s="112">
        <f t="shared" si="22"/>
        <v>9</v>
      </c>
      <c r="DI48" s="112">
        <f t="shared" si="22"/>
        <v>10</v>
      </c>
      <c r="DJ48" s="112">
        <f t="shared" si="22"/>
        <v>10</v>
      </c>
      <c r="DK48" s="112">
        <f t="shared" si="22"/>
        <v>10</v>
      </c>
      <c r="DL48" s="112">
        <f t="shared" si="22"/>
        <v>10</v>
      </c>
      <c r="DM48" s="112">
        <f t="shared" si="22"/>
        <v>10</v>
      </c>
      <c r="DN48" s="112">
        <f t="shared" si="22"/>
        <v>10</v>
      </c>
      <c r="DO48" s="112">
        <f t="shared" si="22"/>
        <v>10</v>
      </c>
      <c r="DP48" s="112">
        <f t="shared" si="22"/>
        <v>10</v>
      </c>
      <c r="DQ48" s="112">
        <f t="shared" si="22"/>
        <v>10</v>
      </c>
      <c r="DR48" s="112">
        <f t="shared" si="22"/>
        <v>10</v>
      </c>
      <c r="DS48" s="112">
        <f t="shared" si="22"/>
        <v>10</v>
      </c>
      <c r="DT48" s="112">
        <f t="shared" si="22"/>
        <v>10</v>
      </c>
      <c r="DU48" s="112">
        <f t="shared" si="22"/>
        <v>11</v>
      </c>
      <c r="DV48" s="112">
        <f t="shared" si="22"/>
        <v>11</v>
      </c>
      <c r="DW48" s="112">
        <f t="shared" si="22"/>
        <v>11</v>
      </c>
      <c r="DX48" s="112">
        <f t="shared" si="22"/>
        <v>11</v>
      </c>
      <c r="DY48" s="112">
        <f t="shared" si="22"/>
        <v>11</v>
      </c>
    </row>
    <row r="49" spans="1:16384">
      <c r="E49" s="113">
        <v>1</v>
      </c>
      <c r="F49" s="113">
        <v>2</v>
      </c>
      <c r="G49" s="113">
        <v>3</v>
      </c>
      <c r="H49" s="113">
        <v>4</v>
      </c>
      <c r="I49" s="113">
        <v>5</v>
      </c>
      <c r="J49" s="113">
        <v>6</v>
      </c>
      <c r="K49" s="113">
        <v>7</v>
      </c>
      <c r="L49" s="113">
        <v>8</v>
      </c>
      <c r="M49" s="113">
        <v>9</v>
      </c>
      <c r="N49" s="113">
        <v>10</v>
      </c>
      <c r="O49" s="113">
        <v>11</v>
      </c>
      <c r="P49" s="113">
        <v>12</v>
      </c>
      <c r="Q49" s="113">
        <v>13</v>
      </c>
      <c r="R49" s="113">
        <v>14</v>
      </c>
      <c r="S49" s="113">
        <v>15</v>
      </c>
      <c r="T49" s="113">
        <v>16</v>
      </c>
      <c r="U49" s="113">
        <v>17</v>
      </c>
      <c r="V49" s="113">
        <v>18</v>
      </c>
      <c r="W49" s="113">
        <v>19</v>
      </c>
      <c r="X49" s="113">
        <v>20</v>
      </c>
      <c r="Y49" s="113">
        <v>21</v>
      </c>
      <c r="Z49" s="113">
        <v>22</v>
      </c>
      <c r="AA49" s="113">
        <v>23</v>
      </c>
      <c r="AB49" s="113">
        <v>24</v>
      </c>
      <c r="AC49" s="113">
        <v>25</v>
      </c>
      <c r="AD49" s="113">
        <v>26</v>
      </c>
      <c r="AE49" s="113">
        <v>27</v>
      </c>
      <c r="AF49" s="113">
        <v>28</v>
      </c>
      <c r="AG49" s="113">
        <v>29</v>
      </c>
      <c r="AH49" s="113">
        <v>30</v>
      </c>
      <c r="AI49" s="113">
        <v>31</v>
      </c>
      <c r="AJ49" s="113">
        <v>32</v>
      </c>
      <c r="AK49" s="113">
        <v>33</v>
      </c>
      <c r="AL49" s="113">
        <v>34</v>
      </c>
      <c r="AM49" s="113">
        <v>35</v>
      </c>
      <c r="AN49" s="113">
        <v>36</v>
      </c>
      <c r="AO49" s="113">
        <v>37</v>
      </c>
      <c r="AP49" s="113">
        <v>38</v>
      </c>
      <c r="AQ49" s="113">
        <v>39</v>
      </c>
      <c r="AR49" s="113">
        <v>40</v>
      </c>
      <c r="AS49" s="113">
        <v>41</v>
      </c>
      <c r="AT49" s="113">
        <v>42</v>
      </c>
      <c r="AU49" s="113">
        <v>43</v>
      </c>
      <c r="AV49" s="113">
        <v>44</v>
      </c>
      <c r="AW49" s="113">
        <v>45</v>
      </c>
      <c r="AX49" s="113">
        <v>46</v>
      </c>
      <c r="AY49" s="113">
        <v>47</v>
      </c>
      <c r="AZ49" s="113">
        <v>48</v>
      </c>
      <c r="BA49" s="113">
        <v>49</v>
      </c>
      <c r="BB49" s="113">
        <v>50</v>
      </c>
      <c r="BC49" s="113">
        <v>51</v>
      </c>
      <c r="BD49" s="113">
        <v>52</v>
      </c>
      <c r="BE49" s="113">
        <v>53</v>
      </c>
      <c r="BF49" s="113">
        <v>54</v>
      </c>
      <c r="BG49" s="113">
        <v>55</v>
      </c>
      <c r="BH49" s="113">
        <v>56</v>
      </c>
      <c r="BI49" s="113">
        <v>57</v>
      </c>
      <c r="BJ49" s="113">
        <v>58</v>
      </c>
      <c r="BK49" s="113">
        <v>59</v>
      </c>
      <c r="BL49" s="113">
        <v>60</v>
      </c>
      <c r="BM49" s="113">
        <v>61</v>
      </c>
      <c r="BN49" s="113">
        <v>62</v>
      </c>
      <c r="BO49" s="113">
        <v>63</v>
      </c>
      <c r="BP49" s="113">
        <v>64</v>
      </c>
      <c r="BQ49" s="113">
        <v>65</v>
      </c>
      <c r="BR49" s="113">
        <v>66</v>
      </c>
      <c r="BS49" s="113">
        <v>67</v>
      </c>
      <c r="BT49" s="113">
        <v>68</v>
      </c>
      <c r="BU49" s="113">
        <v>69</v>
      </c>
      <c r="BV49" s="113">
        <v>70</v>
      </c>
      <c r="BW49" s="113">
        <v>71</v>
      </c>
      <c r="BX49" s="113">
        <v>72</v>
      </c>
      <c r="BY49" s="113">
        <v>73</v>
      </c>
      <c r="BZ49" s="113">
        <v>74</v>
      </c>
      <c r="CA49" s="113">
        <v>75</v>
      </c>
      <c r="CB49" s="113">
        <v>76</v>
      </c>
      <c r="CC49" s="113">
        <v>77</v>
      </c>
      <c r="CD49" s="113">
        <v>78</v>
      </c>
      <c r="CE49" s="113">
        <v>79</v>
      </c>
      <c r="CF49" s="113">
        <v>80</v>
      </c>
      <c r="CG49" s="113">
        <v>81</v>
      </c>
      <c r="CH49" s="113">
        <v>82</v>
      </c>
      <c r="CI49" s="113">
        <v>83</v>
      </c>
      <c r="CJ49" s="113">
        <v>84</v>
      </c>
      <c r="CK49" s="113">
        <v>85</v>
      </c>
      <c r="CL49" s="113">
        <v>86</v>
      </c>
      <c r="CM49" s="113">
        <v>87</v>
      </c>
      <c r="CN49" s="113">
        <v>88</v>
      </c>
      <c r="CO49" s="113">
        <v>89</v>
      </c>
      <c r="CP49" s="113">
        <v>90</v>
      </c>
      <c r="CQ49" s="113">
        <v>91</v>
      </c>
      <c r="CR49" s="113">
        <v>92</v>
      </c>
      <c r="CS49" s="113">
        <v>93</v>
      </c>
      <c r="CT49" s="113">
        <v>94</v>
      </c>
      <c r="CU49" s="113">
        <v>95</v>
      </c>
      <c r="CV49" s="113">
        <v>96</v>
      </c>
      <c r="CW49" s="113">
        <v>97</v>
      </c>
      <c r="CX49" s="113">
        <v>98</v>
      </c>
      <c r="CY49" s="113">
        <v>99</v>
      </c>
      <c r="CZ49" s="113">
        <v>100</v>
      </c>
      <c r="DA49" s="113">
        <v>101</v>
      </c>
      <c r="DB49" s="113">
        <v>102</v>
      </c>
      <c r="DC49" s="113">
        <v>103</v>
      </c>
      <c r="DD49" s="113">
        <v>104</v>
      </c>
      <c r="DE49" s="113">
        <v>105</v>
      </c>
      <c r="DF49" s="113">
        <v>106</v>
      </c>
      <c r="DG49" s="113">
        <v>107</v>
      </c>
      <c r="DH49" s="113">
        <v>108</v>
      </c>
      <c r="DI49" s="113">
        <v>109</v>
      </c>
      <c r="DJ49" s="113">
        <v>110</v>
      </c>
      <c r="DK49" s="113">
        <v>111</v>
      </c>
      <c r="DL49" s="113">
        <v>112</v>
      </c>
      <c r="DM49" s="113">
        <v>113</v>
      </c>
      <c r="DN49" s="113">
        <v>114</v>
      </c>
      <c r="DO49" s="113">
        <v>115</v>
      </c>
      <c r="DP49" s="113">
        <v>116</v>
      </c>
      <c r="DQ49" s="113">
        <v>117</v>
      </c>
      <c r="DR49" s="113">
        <v>118</v>
      </c>
      <c r="DS49" s="113">
        <v>119</v>
      </c>
      <c r="DT49" s="113">
        <v>120</v>
      </c>
      <c r="DU49" s="113">
        <v>121</v>
      </c>
      <c r="DV49" s="113">
        <v>122</v>
      </c>
      <c r="DW49" s="113">
        <v>123</v>
      </c>
      <c r="DX49" s="113">
        <v>124</v>
      </c>
      <c r="DY49" s="113">
        <v>125</v>
      </c>
    </row>
    <row r="50" spans="1:16384">
      <c r="E50" s="107">
        <f t="shared" ref="E50:AJ50" si="23">IF(E49=1,Initial_Time,EDATE(Initial_Time,(E49-1)))</f>
        <v>42278</v>
      </c>
      <c r="F50" s="107">
        <f t="shared" si="23"/>
        <v>42309</v>
      </c>
      <c r="G50" s="107">
        <f t="shared" si="23"/>
        <v>42339</v>
      </c>
      <c r="H50" s="107">
        <f t="shared" si="23"/>
        <v>42370</v>
      </c>
      <c r="I50" s="107">
        <f t="shared" si="23"/>
        <v>42401</v>
      </c>
      <c r="J50" s="107">
        <f t="shared" si="23"/>
        <v>42430</v>
      </c>
      <c r="K50" s="107">
        <f t="shared" si="23"/>
        <v>42461</v>
      </c>
      <c r="L50" s="107">
        <f t="shared" si="23"/>
        <v>42491</v>
      </c>
      <c r="M50" s="107">
        <f t="shared" si="23"/>
        <v>42522</v>
      </c>
      <c r="N50" s="107">
        <f t="shared" si="23"/>
        <v>42552</v>
      </c>
      <c r="O50" s="107">
        <f t="shared" si="23"/>
        <v>42583</v>
      </c>
      <c r="P50" s="107">
        <f t="shared" si="23"/>
        <v>42614</v>
      </c>
      <c r="Q50" s="107">
        <f t="shared" si="23"/>
        <v>42644</v>
      </c>
      <c r="R50" s="107">
        <f t="shared" si="23"/>
        <v>42675</v>
      </c>
      <c r="S50" s="107">
        <f t="shared" si="23"/>
        <v>42705</v>
      </c>
      <c r="T50" s="107">
        <f t="shared" si="23"/>
        <v>42736</v>
      </c>
      <c r="U50" s="107">
        <f t="shared" si="23"/>
        <v>42767</v>
      </c>
      <c r="V50" s="107">
        <f t="shared" si="23"/>
        <v>42795</v>
      </c>
      <c r="W50" s="107">
        <f t="shared" si="23"/>
        <v>42826</v>
      </c>
      <c r="X50" s="107">
        <f t="shared" si="23"/>
        <v>42856</v>
      </c>
      <c r="Y50" s="107">
        <f t="shared" si="23"/>
        <v>42887</v>
      </c>
      <c r="Z50" s="107">
        <f t="shared" si="23"/>
        <v>42917</v>
      </c>
      <c r="AA50" s="107">
        <f t="shared" si="23"/>
        <v>42948</v>
      </c>
      <c r="AB50" s="107">
        <f t="shared" si="23"/>
        <v>42979</v>
      </c>
      <c r="AC50" s="107">
        <f t="shared" si="23"/>
        <v>43009</v>
      </c>
      <c r="AD50" s="107">
        <f t="shared" si="23"/>
        <v>43040</v>
      </c>
      <c r="AE50" s="107">
        <f t="shared" si="23"/>
        <v>43070</v>
      </c>
      <c r="AF50" s="107">
        <f t="shared" si="23"/>
        <v>43101</v>
      </c>
      <c r="AG50" s="107">
        <f t="shared" si="23"/>
        <v>43132</v>
      </c>
      <c r="AH50" s="107">
        <f t="shared" si="23"/>
        <v>43160</v>
      </c>
      <c r="AI50" s="107">
        <f t="shared" si="23"/>
        <v>43191</v>
      </c>
      <c r="AJ50" s="107">
        <f t="shared" si="23"/>
        <v>43221</v>
      </c>
      <c r="AK50" s="107">
        <f t="shared" ref="AK50:BP50" si="24">IF(AK49=1,Initial_Time,EDATE(Initial_Time,(AK49-1)))</f>
        <v>43252</v>
      </c>
      <c r="AL50" s="107">
        <f t="shared" si="24"/>
        <v>43282</v>
      </c>
      <c r="AM50" s="107">
        <f t="shared" si="24"/>
        <v>43313</v>
      </c>
      <c r="AN50" s="107">
        <f t="shared" si="24"/>
        <v>43344</v>
      </c>
      <c r="AO50" s="107">
        <f t="shared" si="24"/>
        <v>43374</v>
      </c>
      <c r="AP50" s="107">
        <f t="shared" si="24"/>
        <v>43405</v>
      </c>
      <c r="AQ50" s="107">
        <f t="shared" si="24"/>
        <v>43435</v>
      </c>
      <c r="AR50" s="107">
        <f t="shared" si="24"/>
        <v>43466</v>
      </c>
      <c r="AS50" s="107">
        <f t="shared" si="24"/>
        <v>43497</v>
      </c>
      <c r="AT50" s="107">
        <f t="shared" si="24"/>
        <v>43525</v>
      </c>
      <c r="AU50" s="107">
        <f t="shared" si="24"/>
        <v>43556</v>
      </c>
      <c r="AV50" s="107">
        <f t="shared" si="24"/>
        <v>43586</v>
      </c>
      <c r="AW50" s="107">
        <f t="shared" si="24"/>
        <v>43617</v>
      </c>
      <c r="AX50" s="107">
        <f t="shared" si="24"/>
        <v>43647</v>
      </c>
      <c r="AY50" s="107">
        <f t="shared" si="24"/>
        <v>43678</v>
      </c>
      <c r="AZ50" s="107">
        <f t="shared" si="24"/>
        <v>43709</v>
      </c>
      <c r="BA50" s="107">
        <f t="shared" si="24"/>
        <v>43739</v>
      </c>
      <c r="BB50" s="107">
        <f t="shared" si="24"/>
        <v>43770</v>
      </c>
      <c r="BC50" s="107">
        <f t="shared" si="24"/>
        <v>43800</v>
      </c>
      <c r="BD50" s="107">
        <f t="shared" si="24"/>
        <v>43831</v>
      </c>
      <c r="BE50" s="107">
        <f t="shared" si="24"/>
        <v>43862</v>
      </c>
      <c r="BF50" s="107">
        <f t="shared" si="24"/>
        <v>43891</v>
      </c>
      <c r="BG50" s="107">
        <f t="shared" si="24"/>
        <v>43922</v>
      </c>
      <c r="BH50" s="107">
        <f t="shared" si="24"/>
        <v>43952</v>
      </c>
      <c r="BI50" s="107">
        <f t="shared" si="24"/>
        <v>43983</v>
      </c>
      <c r="BJ50" s="107">
        <f t="shared" si="24"/>
        <v>44013</v>
      </c>
      <c r="BK50" s="107">
        <f t="shared" si="24"/>
        <v>44044</v>
      </c>
      <c r="BL50" s="107">
        <f t="shared" si="24"/>
        <v>44075</v>
      </c>
      <c r="BM50" s="107">
        <f t="shared" si="24"/>
        <v>44105</v>
      </c>
      <c r="BN50" s="107">
        <f t="shared" si="24"/>
        <v>44136</v>
      </c>
      <c r="BO50" s="107">
        <f t="shared" si="24"/>
        <v>44166</v>
      </c>
      <c r="BP50" s="107">
        <f t="shared" si="24"/>
        <v>44197</v>
      </c>
      <c r="BQ50" s="107">
        <f t="shared" ref="BQ50:CO50" si="25">IF(BQ49=1,Initial_Time,EDATE(Initial_Time,(BQ49-1)))</f>
        <v>44228</v>
      </c>
      <c r="BR50" s="107">
        <f t="shared" si="25"/>
        <v>44256</v>
      </c>
      <c r="BS50" s="107">
        <f t="shared" si="25"/>
        <v>44287</v>
      </c>
      <c r="BT50" s="107">
        <f t="shared" si="25"/>
        <v>44317</v>
      </c>
      <c r="BU50" s="107">
        <f t="shared" si="25"/>
        <v>44348</v>
      </c>
      <c r="BV50" s="107">
        <f t="shared" si="25"/>
        <v>44378</v>
      </c>
      <c r="BW50" s="107">
        <f t="shared" si="25"/>
        <v>44409</v>
      </c>
      <c r="BX50" s="107">
        <f t="shared" si="25"/>
        <v>44440</v>
      </c>
      <c r="BY50" s="107">
        <f t="shared" si="25"/>
        <v>44470</v>
      </c>
      <c r="BZ50" s="107">
        <f t="shared" si="25"/>
        <v>44501</v>
      </c>
      <c r="CA50" s="107">
        <f t="shared" si="25"/>
        <v>44531</v>
      </c>
      <c r="CB50" s="107">
        <f t="shared" si="25"/>
        <v>44562</v>
      </c>
      <c r="CC50" s="107">
        <f t="shared" si="25"/>
        <v>44593</v>
      </c>
      <c r="CD50" s="107">
        <f t="shared" si="25"/>
        <v>44621</v>
      </c>
      <c r="CE50" s="107">
        <f t="shared" si="25"/>
        <v>44652</v>
      </c>
      <c r="CF50" s="107">
        <f t="shared" si="25"/>
        <v>44682</v>
      </c>
      <c r="CG50" s="107">
        <f t="shared" si="25"/>
        <v>44713</v>
      </c>
      <c r="CH50" s="107">
        <f t="shared" si="25"/>
        <v>44743</v>
      </c>
      <c r="CI50" s="107">
        <f t="shared" si="25"/>
        <v>44774</v>
      </c>
      <c r="CJ50" s="107">
        <f t="shared" si="25"/>
        <v>44805</v>
      </c>
      <c r="CK50" s="107">
        <f t="shared" si="25"/>
        <v>44835</v>
      </c>
      <c r="CL50" s="107">
        <f t="shared" si="25"/>
        <v>44866</v>
      </c>
      <c r="CM50" s="107">
        <f t="shared" si="25"/>
        <v>44896</v>
      </c>
      <c r="CN50" s="107">
        <f t="shared" si="25"/>
        <v>44927</v>
      </c>
      <c r="CO50" s="107">
        <f t="shared" si="25"/>
        <v>44958</v>
      </c>
      <c r="CP50" s="107">
        <f t="shared" ref="CP50:DY50" si="26">IF(CP49=1,Initial_Time,EDATE(Initial_Time,(CP49-1)))</f>
        <v>44986</v>
      </c>
      <c r="CQ50" s="107">
        <f t="shared" si="26"/>
        <v>45017</v>
      </c>
      <c r="CR50" s="107">
        <f t="shared" si="26"/>
        <v>45047</v>
      </c>
      <c r="CS50" s="107">
        <f t="shared" si="26"/>
        <v>45078</v>
      </c>
      <c r="CT50" s="107">
        <f t="shared" si="26"/>
        <v>45108</v>
      </c>
      <c r="CU50" s="107">
        <f t="shared" si="26"/>
        <v>45139</v>
      </c>
      <c r="CV50" s="107">
        <f t="shared" si="26"/>
        <v>45170</v>
      </c>
      <c r="CW50" s="107">
        <f t="shared" si="26"/>
        <v>45200</v>
      </c>
      <c r="CX50" s="107">
        <f t="shared" si="26"/>
        <v>45231</v>
      </c>
      <c r="CY50" s="107">
        <f t="shared" si="26"/>
        <v>45261</v>
      </c>
      <c r="CZ50" s="107">
        <f t="shared" si="26"/>
        <v>45292</v>
      </c>
      <c r="DA50" s="107">
        <f t="shared" si="26"/>
        <v>45323</v>
      </c>
      <c r="DB50" s="107">
        <f t="shared" si="26"/>
        <v>45352</v>
      </c>
      <c r="DC50" s="107">
        <f t="shared" si="26"/>
        <v>45383</v>
      </c>
      <c r="DD50" s="107">
        <f t="shared" si="26"/>
        <v>45413</v>
      </c>
      <c r="DE50" s="107">
        <f t="shared" si="26"/>
        <v>45444</v>
      </c>
      <c r="DF50" s="107">
        <f t="shared" si="26"/>
        <v>45474</v>
      </c>
      <c r="DG50" s="107">
        <f t="shared" si="26"/>
        <v>45505</v>
      </c>
      <c r="DH50" s="107">
        <f t="shared" si="26"/>
        <v>45536</v>
      </c>
      <c r="DI50" s="107">
        <f t="shared" si="26"/>
        <v>45566</v>
      </c>
      <c r="DJ50" s="107">
        <f t="shared" si="26"/>
        <v>45597</v>
      </c>
      <c r="DK50" s="107">
        <f t="shared" si="26"/>
        <v>45627</v>
      </c>
      <c r="DL50" s="107">
        <f t="shared" si="26"/>
        <v>45658</v>
      </c>
      <c r="DM50" s="107">
        <f t="shared" si="26"/>
        <v>45689</v>
      </c>
      <c r="DN50" s="107">
        <f t="shared" si="26"/>
        <v>45717</v>
      </c>
      <c r="DO50" s="107">
        <f t="shared" si="26"/>
        <v>45748</v>
      </c>
      <c r="DP50" s="107">
        <f t="shared" si="26"/>
        <v>45778</v>
      </c>
      <c r="DQ50" s="107">
        <f t="shared" si="26"/>
        <v>45809</v>
      </c>
      <c r="DR50" s="107">
        <f t="shared" si="26"/>
        <v>45839</v>
      </c>
      <c r="DS50" s="107">
        <f t="shared" si="26"/>
        <v>45870</v>
      </c>
      <c r="DT50" s="107">
        <f t="shared" si="26"/>
        <v>45901</v>
      </c>
      <c r="DU50" s="107">
        <f t="shared" si="26"/>
        <v>45931</v>
      </c>
      <c r="DV50" s="107">
        <f t="shared" si="26"/>
        <v>45962</v>
      </c>
      <c r="DW50" s="107">
        <f t="shared" si="26"/>
        <v>45992</v>
      </c>
      <c r="DX50" s="107">
        <f t="shared" si="26"/>
        <v>46023</v>
      </c>
      <c r="DY50" s="107">
        <f t="shared" si="26"/>
        <v>46054</v>
      </c>
    </row>
    <row r="51" spans="1:16384"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O51" s="136"/>
      <c r="BP51" s="136"/>
      <c r="BQ51" s="136"/>
      <c r="BR51" s="136"/>
      <c r="BS51" s="136"/>
      <c r="BT51" s="136"/>
      <c r="BU51" s="136"/>
      <c r="BV51" s="136"/>
      <c r="BW51" s="136"/>
      <c r="BX51" s="136"/>
      <c r="BY51" s="136"/>
      <c r="BZ51" s="136"/>
      <c r="CA51" s="136"/>
      <c r="CB51" s="136"/>
      <c r="CC51" s="136"/>
      <c r="CD51" s="136"/>
      <c r="CE51" s="136"/>
      <c r="CF51" s="136"/>
      <c r="CG51" s="136"/>
      <c r="CH51" s="136"/>
      <c r="CI51" s="136"/>
      <c r="CJ51" s="136"/>
      <c r="CK51" s="136"/>
      <c r="CL51" s="136"/>
      <c r="CM51" s="136"/>
      <c r="CN51" s="136"/>
      <c r="CO51" s="136"/>
      <c r="CP51" s="136"/>
      <c r="CQ51" s="136"/>
      <c r="CR51" s="136"/>
      <c r="CS51" s="136"/>
      <c r="CT51" s="136"/>
      <c r="CU51" s="136"/>
      <c r="CV51" s="136"/>
      <c r="CW51" s="136"/>
      <c r="CX51" s="136"/>
      <c r="CY51" s="136"/>
      <c r="CZ51" s="136"/>
      <c r="DA51" s="136"/>
      <c r="DB51" s="136"/>
      <c r="DC51" s="136"/>
      <c r="DD51" s="136"/>
      <c r="DE51" s="136"/>
      <c r="DF51" s="136"/>
      <c r="DG51" s="136"/>
      <c r="DH51" s="136"/>
      <c r="DI51" s="136"/>
      <c r="DJ51" s="136"/>
      <c r="DK51" s="136"/>
      <c r="DL51" s="136"/>
      <c r="DM51" s="136"/>
      <c r="DN51" s="136"/>
      <c r="DO51" s="136"/>
      <c r="DP51" s="136"/>
      <c r="DQ51" s="136"/>
      <c r="DR51" s="136"/>
      <c r="DS51" s="136"/>
      <c r="DT51" s="136"/>
      <c r="DU51" s="136"/>
      <c r="DV51" s="136"/>
      <c r="DW51" s="136"/>
      <c r="DX51" s="136"/>
      <c r="DY51" s="136"/>
    </row>
    <row r="52" spans="1:16384" s="139" customFormat="1">
      <c r="A52" s="139" t="s">
        <v>299</v>
      </c>
      <c r="B52" s="139" t="s">
        <v>338</v>
      </c>
      <c r="E52" s="136">
        <f>IF(OR(E50&lt;'Capital Structure'!$D$7,E50&gt;'Capital Structure'!$E$7),0,IF(E50='Capital Structure'!$D$7,'Capital Structure'!$D$13,0))</f>
        <v>0</v>
      </c>
      <c r="F52" s="136">
        <f>IF(OR(F50&lt;'Capital Structure'!$D$7,F50&gt;'Capital Structure'!$E$7),0,IF(F50='Capital Structure'!$D$7,'Capital Structure'!$D$13,0))</f>
        <v>0</v>
      </c>
      <c r="G52" s="136">
        <f>IF(OR(G50&lt;'Capital Structure'!$D$7,G50&gt;'Capital Structure'!$E$7),0,IF(G50='Capital Structure'!$D$7,'Capital Structure'!$D$13,0))</f>
        <v>0</v>
      </c>
      <c r="H52" s="136">
        <f>IF(OR(H50&lt;'Capital Structure'!$D$7,H50&gt;'Capital Structure'!$E$7),0,IF(H50='Capital Structure'!$D$7,'Capital Structure'!$D$13,0))</f>
        <v>0</v>
      </c>
      <c r="I52" s="136">
        <f>IF(OR(I50&lt;'Capital Structure'!$D$7,I50&gt;'Capital Structure'!$E$7),0,IF(I50='Capital Structure'!$D$7,'Capital Structure'!$D$13,0))</f>
        <v>0</v>
      </c>
      <c r="J52" s="136">
        <f>IF(OR(J50&lt;'Capital Structure'!$D$7,J50&gt;'Capital Structure'!$E$7),0,IF(J50='Capital Structure'!$D$7,'Capital Structure'!$D$13,0))</f>
        <v>0</v>
      </c>
      <c r="K52" s="136">
        <f>IF(OR(K50&lt;'Capital Structure'!$D$7,K50&gt;'Capital Structure'!$E$7),0,IF(K50='Capital Structure'!$D$7,'Capital Structure'!$D$13,0))</f>
        <v>0</v>
      </c>
      <c r="L52" s="136">
        <f>IF(OR(L50&lt;'Capital Structure'!$D$7,L50&gt;'Capital Structure'!$E$7),0,IF(L50='Capital Structure'!$D$7,'Capital Structure'!$D$13,0))</f>
        <v>0</v>
      </c>
      <c r="M52" s="136">
        <f>IF(OR(M50&lt;'Capital Structure'!$D$7,M50&gt;'Capital Structure'!$E$7),0,IF(M50='Capital Structure'!$D$7,'Capital Structure'!$D$13,0))</f>
        <v>0</v>
      </c>
      <c r="N52" s="136">
        <f>IF(OR(N50&lt;'Capital Structure'!$D$7,N50&gt;'Capital Structure'!$E$7),0,IF(N50='Capital Structure'!$D$7,'Capital Structure'!$D$13,0))</f>
        <v>0</v>
      </c>
      <c r="O52" s="136">
        <f>IF(OR(O50&lt;'Capital Structure'!$D$7,O50&gt;'Capital Structure'!$E$7),0,IF(O50='Capital Structure'!$D$7,'Capital Structure'!$D$13,0))</f>
        <v>0</v>
      </c>
      <c r="P52" s="136">
        <f>IF(OR(P50&lt;'Capital Structure'!$D$7,P50&gt;'Capital Structure'!$E$7),0,IF(P50='Capital Structure'!$D$7,'Capital Structure'!$D$13,0))</f>
        <v>0</v>
      </c>
      <c r="Q52" s="136">
        <f>IF(OR(Q50&lt;'Capital Structure'!$D$7,Q50&gt;'Capital Structure'!$E$7),0,IF(Q50='Capital Structure'!$D$7,'Capital Structure'!$D$13,0))</f>
        <v>0</v>
      </c>
      <c r="R52" s="136">
        <f>IF(OR(R50&lt;'Capital Structure'!$D$7,R50&gt;'Capital Structure'!$E$7),0,IF(R50='Capital Structure'!$D$7,'Capital Structure'!$D$13,0))</f>
        <v>0</v>
      </c>
      <c r="S52" s="136">
        <f>IF(OR(S50&lt;'Capital Structure'!$D$7,S50&gt;'Capital Structure'!$E$7),0,IF(S50='Capital Structure'!$D$7,'Capital Structure'!$D$13,0))</f>
        <v>0</v>
      </c>
      <c r="T52" s="136">
        <f>IF(OR(T50&lt;'Capital Structure'!$D$7,T50&gt;'Capital Structure'!$E$7),0,IF(T50='Capital Structure'!$D$7,'Capital Structure'!$D$13,0))</f>
        <v>0</v>
      </c>
      <c r="U52" s="136">
        <f>IF(OR(U50&lt;'Capital Structure'!$D$7,U50&gt;'Capital Structure'!$E$7),0,IF(U50='Capital Structure'!$D$7,'Capital Structure'!$D$13,0))</f>
        <v>0</v>
      </c>
      <c r="V52" s="136">
        <f>IF(OR(V50&lt;'Capital Structure'!$D$7,V50&gt;'Capital Structure'!$E$7),0,IF(V50='Capital Structure'!$D$7,'Capital Structure'!$D$13,0))</f>
        <v>0</v>
      </c>
      <c r="W52" s="136">
        <f>IF(OR(W50&lt;'Capital Structure'!$D$7,W50&gt;'Capital Structure'!$E$7),0,IF(W50='Capital Structure'!$D$7,'Capital Structure'!$D$13,0))</f>
        <v>0</v>
      </c>
      <c r="X52" s="136">
        <f>IF(OR(X50&lt;'Capital Structure'!$D$7,X50&gt;'Capital Structure'!$E$7),0,IF(X50='Capital Structure'!$D$7,'Capital Structure'!$D$13,0))</f>
        <v>0</v>
      </c>
      <c r="Y52" s="136">
        <f>IF(OR(Y50&lt;'Capital Structure'!$D$7,Y50&gt;'Capital Structure'!$E$7),0,IF(Y50='Capital Structure'!$D$7,'Capital Structure'!$D$13,0))</f>
        <v>0</v>
      </c>
      <c r="Z52" s="136">
        <f>IF(OR(Z50&lt;'Capital Structure'!$D$7,Z50&gt;'Capital Structure'!$E$7),0,IF(Z50='Capital Structure'!$D$7,'Capital Structure'!$D$13,0))</f>
        <v>0</v>
      </c>
      <c r="AA52" s="136">
        <f>IF(OR(AA50&lt;'Capital Structure'!$D$7,AA50&gt;'Capital Structure'!$E$7),0,IF(AA50='Capital Structure'!$D$7,'Capital Structure'!$D$13,0))</f>
        <v>0</v>
      </c>
      <c r="AB52" s="136">
        <f>IF(OR(AB50&lt;'Capital Structure'!$D$7,AB50&gt;'Capital Structure'!$E$7),0,IF(AB50='Capital Structure'!$D$7,'Capital Structure'!$D$13,0))</f>
        <v>0</v>
      </c>
      <c r="AC52" s="136">
        <f>IF(OR(AC50&lt;'Capital Structure'!$D$7,AC50&gt;'Capital Structure'!$E$7),0,IF(AC50='Capital Structure'!$D$7,'Capital Structure'!$D$13,0))</f>
        <v>0</v>
      </c>
      <c r="AD52" s="136">
        <f>IF(OR(AD50&lt;'Capital Structure'!$D$7,AD50&gt;'Capital Structure'!$E$7),0,IF(AD50='Capital Structure'!$D$7,'Capital Structure'!$D$13,0))</f>
        <v>0</v>
      </c>
      <c r="AE52" s="136">
        <f>IF(OR(AE50&lt;'Capital Structure'!$D$7,AE50&gt;'Capital Structure'!$E$7),0,IF(AE50='Capital Structure'!$D$7,'Capital Structure'!$D$13,0))</f>
        <v>0</v>
      </c>
      <c r="AF52" s="136">
        <f>IF(OR(AF50&lt;'Capital Structure'!$D$7,AF50&gt;'Capital Structure'!$E$7),0,IF(AF50='Capital Structure'!$D$7,'Capital Structure'!$D$13,0))</f>
        <v>0</v>
      </c>
      <c r="AG52" s="136">
        <f>IF(OR(AG50&lt;'Capital Structure'!$D$7,AG50&gt;'Capital Structure'!$E$7),0,IF(AG50='Capital Structure'!$D$7,'Capital Structure'!$D$13,0))</f>
        <v>0</v>
      </c>
      <c r="AH52" s="136">
        <f>IF(OR(AH50&lt;'Capital Structure'!$D$7,AH50&gt;'Capital Structure'!$E$7),0,IF(AH50='Capital Structure'!$D$7,'Capital Structure'!$D$13,0))</f>
        <v>0</v>
      </c>
      <c r="AI52" s="136">
        <f>IF(OR(AI50&lt;'Capital Structure'!$D$7,AI50&gt;'Capital Structure'!$E$7),0,IF(AI50='Capital Structure'!$D$7,'Capital Structure'!$D$13,0))</f>
        <v>0</v>
      </c>
      <c r="AJ52" s="136">
        <f>IF(OR(AJ50&lt;'Capital Structure'!$D$7,AJ50&gt;'Capital Structure'!$E$7),0,IF(AJ50='Capital Structure'!$D$7,'Capital Structure'!$D$13,0))</f>
        <v>0</v>
      </c>
      <c r="AK52" s="136">
        <f>IF(OR(AK50&lt;'Capital Structure'!$D$7,AK50&gt;'Capital Structure'!$E$7),0,IF(AK50='Capital Structure'!$D$7,'Capital Structure'!$D$13,0))</f>
        <v>0</v>
      </c>
      <c r="AL52" s="136">
        <f>IF(OR(AL50&lt;'Capital Structure'!$D$7,AL50&gt;'Capital Structure'!$E$7),0,IF(AL50='Capital Structure'!$D$7,'Capital Structure'!$D$13,0))</f>
        <v>0</v>
      </c>
      <c r="AM52" s="136">
        <f>IF(OR(AM50&lt;'Capital Structure'!$D$7,AM50&gt;'Capital Structure'!$E$7),0,IF(AM50='Capital Structure'!$D$7,'Capital Structure'!$D$13,0))</f>
        <v>0</v>
      </c>
      <c r="AN52" s="136">
        <f>IF(OR(AN50&lt;'Capital Structure'!$D$7,AN50&gt;'Capital Structure'!$E$7),0,IF(AN50='Capital Structure'!$D$7,'Capital Structure'!$D$13,0))</f>
        <v>0</v>
      </c>
      <c r="AO52" s="136">
        <f>IF(OR(AO50&lt;'Capital Structure'!$D$7,AO50&gt;'Capital Structure'!$E$7),0,IF(AO50='Capital Structure'!$D$7,'Capital Structure'!$D$13,0))</f>
        <v>0</v>
      </c>
      <c r="AP52" s="136">
        <f>IF(OR(AP50&lt;'Capital Structure'!$D$7,AP50&gt;'Capital Structure'!$E$7),0,IF(AP50='Capital Structure'!$D$7,'Capital Structure'!$D$13,0))</f>
        <v>0</v>
      </c>
      <c r="AQ52" s="136">
        <f>IF(OR(AQ50&lt;'Capital Structure'!$D$7,AQ50&gt;'Capital Structure'!$E$7),0,IF(AQ50='Capital Structure'!$D$7,'Capital Structure'!$D$13,0))</f>
        <v>0</v>
      </c>
      <c r="AR52" s="136">
        <f>IF(OR(AR50&lt;'Capital Structure'!$D$7,AR50&gt;'Capital Structure'!$E$7),0,IF(AR50='Capital Structure'!$D$7,'Capital Structure'!$D$13,0))</f>
        <v>61000000</v>
      </c>
      <c r="AS52" s="136">
        <f>IF(OR(AS50&lt;'Capital Structure'!$D$7,AS50&gt;'Capital Structure'!$E$7),0,IF(AS50='Capital Structure'!$D$7,'Capital Structure'!$D$13,0))</f>
        <v>0</v>
      </c>
      <c r="AT52" s="136">
        <f>IF(OR(AT50&lt;'Capital Structure'!$D$7,AT50&gt;'Capital Structure'!$E$7),0,IF(AT50='Capital Structure'!$D$7,'Capital Structure'!$D$13,0))</f>
        <v>0</v>
      </c>
      <c r="AU52" s="136">
        <f>IF(OR(AU50&lt;'Capital Structure'!$D$7,AU50&gt;'Capital Structure'!$E$7),0,IF(AU50='Capital Structure'!$D$7,'Capital Structure'!$D$13,0))</f>
        <v>0</v>
      </c>
      <c r="AV52" s="136">
        <f>IF(OR(AV50&lt;'Capital Structure'!$D$7,AV50&gt;'Capital Structure'!$E$7),0,IF(AV50='Capital Structure'!$D$7,'Capital Structure'!$D$13,0))</f>
        <v>0</v>
      </c>
      <c r="AW52" s="136">
        <f>IF(OR(AW50&lt;'Capital Structure'!$D$7,AW50&gt;'Capital Structure'!$E$7),0,IF(AW50='Capital Structure'!$D$7,'Capital Structure'!$D$13,0))</f>
        <v>0</v>
      </c>
      <c r="AX52" s="136">
        <f>IF(OR(AX50&lt;'Capital Structure'!$D$7,AX50&gt;'Capital Structure'!$E$7),0,IF(AX50='Capital Structure'!$D$7,'Capital Structure'!$D$13,0))</f>
        <v>0</v>
      </c>
      <c r="AY52" s="136">
        <f>IF(OR(AY50&lt;'Capital Structure'!$D$7,AY50&gt;'Capital Structure'!$E$7),0,IF(AY50='Capital Structure'!$D$7,'Capital Structure'!$D$13,0))</f>
        <v>0</v>
      </c>
      <c r="AZ52" s="136">
        <f>IF(OR(AZ50&lt;'Capital Structure'!$D$7,AZ50&gt;'Capital Structure'!$E$7),0,IF(AZ50='Capital Structure'!$D$7,'Capital Structure'!$D$13,0))</f>
        <v>0</v>
      </c>
      <c r="BA52" s="136">
        <f>IF(OR(BA50&lt;'Capital Structure'!$D$7,BA50&gt;'Capital Structure'!$E$7),0,IF(BA50='Capital Structure'!$D$7,'Capital Structure'!$D$13,0))</f>
        <v>0</v>
      </c>
      <c r="BB52" s="136">
        <f>IF(OR(BB50&lt;'Capital Structure'!$D$7,BB50&gt;'Capital Structure'!$E$7),0,IF(BB50='Capital Structure'!$D$7,'Capital Structure'!$D$13,0))</f>
        <v>0</v>
      </c>
      <c r="BC52" s="136">
        <f>IF(OR(BC50&lt;'Capital Structure'!$D$7,BC50&gt;'Capital Structure'!$E$7),0,IF(BC50='Capital Structure'!$D$7,'Capital Structure'!$D$13,0))</f>
        <v>0</v>
      </c>
      <c r="BD52" s="136">
        <f>IF(OR(BD50&lt;'Capital Structure'!$D$7,BD50&gt;'Capital Structure'!$E$7),0,IF(BD50='Capital Structure'!$D$7,'Capital Structure'!$D$13,0))</f>
        <v>0</v>
      </c>
      <c r="BE52" s="136">
        <f>IF(OR(BE50&lt;'Capital Structure'!$D$7,BE50&gt;'Capital Structure'!$E$7),0,IF(BE50='Capital Structure'!$D$7,'Capital Structure'!$D$13,0))</f>
        <v>0</v>
      </c>
      <c r="BF52" s="136">
        <f>IF(OR(BF50&lt;'Capital Structure'!$D$7,BF50&gt;'Capital Structure'!$E$7),0,IF(BF50='Capital Structure'!$D$7,'Capital Structure'!$D$13,0))</f>
        <v>0</v>
      </c>
      <c r="BG52" s="136">
        <f>IF(OR(BG50&lt;'Capital Structure'!$D$7,BG50&gt;'Capital Structure'!$E$7),0,IF(BG50='Capital Structure'!$D$7,'Capital Structure'!$D$13,0))</f>
        <v>0</v>
      </c>
      <c r="BH52" s="136">
        <f>IF(OR(BH50&lt;'Capital Structure'!$D$7,BH50&gt;'Capital Structure'!$E$7),0,IF(BH50='Capital Structure'!$D$7,'Capital Structure'!$D$13,0))</f>
        <v>0</v>
      </c>
      <c r="BI52" s="136">
        <f>IF(OR(BI50&lt;'Capital Structure'!$D$7,BI50&gt;'Capital Structure'!$E$7),0,IF(BI50='Capital Structure'!$D$7,'Capital Structure'!$D$13,0))</f>
        <v>0</v>
      </c>
      <c r="BJ52" s="136">
        <f>IF(OR(BJ50&lt;'Capital Structure'!$D$7,BJ50&gt;'Capital Structure'!$E$7),0,IF(BJ50='Capital Structure'!$D$7,'Capital Structure'!$D$13,0))</f>
        <v>0</v>
      </c>
      <c r="BK52" s="136">
        <f>IF(OR(BK50&lt;'Capital Structure'!$D$7,BK50&gt;'Capital Structure'!$E$7),0,IF(BK50='Capital Structure'!$D$7,'Capital Structure'!$D$13,0))</f>
        <v>0</v>
      </c>
      <c r="BL52" s="136">
        <f>IF(OR(BL50&lt;'Capital Structure'!$D$7,BL50&gt;'Capital Structure'!$E$7),0,IF(BL50='Capital Structure'!$D$7,'Capital Structure'!$D$13,0))</f>
        <v>0</v>
      </c>
      <c r="BM52" s="136">
        <f>IF(OR(BM50&lt;'Capital Structure'!$D$7,BM50&gt;'Capital Structure'!$E$7),0,IF(BM50='Capital Structure'!$D$7,'Capital Structure'!$D$13,0))</f>
        <v>0</v>
      </c>
      <c r="BN52" s="136">
        <f>IF(OR(BN50&lt;'Capital Structure'!$D$7,BN50&gt;'Capital Structure'!$E$7),0,IF(BN50='Capital Structure'!$D$7,'Capital Structure'!$D$13,0))</f>
        <v>0</v>
      </c>
      <c r="BO52" s="136">
        <f>IF(OR(BO50&lt;'Capital Structure'!$D$7,BO50&gt;'Capital Structure'!$E$7),0,IF(BO50='Capital Structure'!$D$7,'Capital Structure'!$D$13,0))</f>
        <v>0</v>
      </c>
      <c r="BP52" s="136">
        <f>IF(OR(BP50&lt;'Capital Structure'!$D$7,BP50&gt;'Capital Structure'!$E$7),0,IF(BP50='Capital Structure'!$D$7,'Capital Structure'!$D$13,0))</f>
        <v>0</v>
      </c>
      <c r="BQ52" s="136">
        <f>IF(OR(BQ50&lt;'Capital Structure'!$D$7,BQ50&gt;'Capital Structure'!$E$7),0,IF(BQ50='Capital Structure'!$D$7,'Capital Structure'!$D$13,0))</f>
        <v>0</v>
      </c>
      <c r="BR52" s="136">
        <f>IF(OR(BR50&lt;'Capital Structure'!$D$7,BR50&gt;'Capital Structure'!$E$7),0,IF(BR50='Capital Structure'!$D$7,'Capital Structure'!$D$13,0))</f>
        <v>0</v>
      </c>
      <c r="BS52" s="136">
        <f>IF(OR(BS50&lt;'Capital Structure'!$D$7,BS50&gt;'Capital Structure'!$E$7),0,IF(BS50='Capital Structure'!$D$7,'Capital Structure'!$D$13,0))</f>
        <v>0</v>
      </c>
      <c r="BT52" s="136">
        <f>IF(OR(BT50&lt;'Capital Structure'!$D$7,BT50&gt;'Capital Structure'!$E$7),0,IF(BT50='Capital Structure'!$D$7,'Capital Structure'!$D$13,0))</f>
        <v>0</v>
      </c>
      <c r="BU52" s="136">
        <f>IF(OR(BU50&lt;'Capital Structure'!$D$7,BU50&gt;'Capital Structure'!$E$7),0,IF(BU50='Capital Structure'!$D$7,'Capital Structure'!$D$13,0))</f>
        <v>0</v>
      </c>
      <c r="BV52" s="136">
        <f>IF(OR(BV50&lt;'Capital Structure'!$D$7,BV50&gt;'Capital Structure'!$E$7),0,IF(BV50='Capital Structure'!$D$7,'Capital Structure'!$D$13,0))</f>
        <v>0</v>
      </c>
      <c r="BW52" s="136">
        <f>IF(OR(BW50&lt;'Capital Structure'!$D$7,BW50&gt;'Capital Structure'!$E$7),0,IF(BW50='Capital Structure'!$D$7,'Capital Structure'!$D$13,0))</f>
        <v>0</v>
      </c>
      <c r="BX52" s="136">
        <f>IF(OR(BX50&lt;'Capital Structure'!$D$7,BX50&gt;'Capital Structure'!$E$7),0,IF(BX50='Capital Structure'!$D$7,'Capital Structure'!$D$13,0))</f>
        <v>0</v>
      </c>
      <c r="BY52" s="136">
        <f>IF(OR(BY50&lt;'Capital Structure'!$D$7,BY50&gt;'Capital Structure'!$E$7),0,IF(BY50='Capital Structure'!$D$7,'Capital Structure'!$D$13,0))</f>
        <v>0</v>
      </c>
      <c r="BZ52" s="136">
        <f>IF(OR(BZ50&lt;'Capital Structure'!$D$7,BZ50&gt;'Capital Structure'!$E$7),0,IF(BZ50='Capital Structure'!$D$7,'Capital Structure'!$D$13,0))</f>
        <v>0</v>
      </c>
      <c r="CA52" s="136">
        <f>IF(OR(CA50&lt;'Capital Structure'!$D$7,CA50&gt;'Capital Structure'!$E$7),0,IF(CA50='Capital Structure'!$D$7,'Capital Structure'!$D$13,0))</f>
        <v>0</v>
      </c>
      <c r="CB52" s="136">
        <f>IF(OR(CB50&lt;'Capital Structure'!$D$7,CB50&gt;'Capital Structure'!$E$7),0,IF(CB50='Capital Structure'!$D$7,'Capital Structure'!$D$13,0))</f>
        <v>0</v>
      </c>
      <c r="CC52" s="136">
        <f>IF(OR(CC50&lt;'Capital Structure'!$D$7,CC50&gt;'Capital Structure'!$E$7),0,IF(CC50='Capital Structure'!$D$7,'Capital Structure'!$D$13,0))</f>
        <v>0</v>
      </c>
      <c r="CD52" s="136">
        <f>IF(OR(CD50&lt;'Capital Structure'!$D$7,CD50&gt;'Capital Structure'!$E$7),0,IF(CD50='Capital Structure'!$D$7,'Capital Structure'!$D$13,0))</f>
        <v>0</v>
      </c>
      <c r="CE52" s="136">
        <f>IF(OR(CE50&lt;'Capital Structure'!$D$7,CE50&gt;'Capital Structure'!$E$7),0,IF(CE50='Capital Structure'!$D$7,'Capital Structure'!$D$13,0))</f>
        <v>0</v>
      </c>
      <c r="CF52" s="136">
        <f>IF(OR(CF50&lt;'Capital Structure'!$D$7,CF50&gt;'Capital Structure'!$E$7),0,IF(CF50='Capital Structure'!$D$7,'Capital Structure'!$D$13,0))</f>
        <v>0</v>
      </c>
      <c r="CG52" s="136">
        <f>IF(OR(CG50&lt;'Capital Structure'!$D$7,CG50&gt;'Capital Structure'!$E$7),0,IF(CG50='Capital Structure'!$D$7,'Capital Structure'!$D$13,0))</f>
        <v>0</v>
      </c>
      <c r="CH52" s="136">
        <f>IF(OR(CH50&lt;'Capital Structure'!$D$7,CH50&gt;'Capital Structure'!$E$7),0,IF(CH50='Capital Structure'!$D$7,'Capital Structure'!$D$13,0))</f>
        <v>0</v>
      </c>
      <c r="CI52" s="136">
        <f>IF(OR(CI50&lt;'Capital Structure'!$D$7,CI50&gt;'Capital Structure'!$E$7),0,IF(CI50='Capital Structure'!$D$7,'Capital Structure'!$D$13,0))</f>
        <v>0</v>
      </c>
      <c r="CJ52" s="136">
        <f>IF(OR(CJ50&lt;'Capital Structure'!$D$7,CJ50&gt;'Capital Structure'!$E$7),0,IF(CJ50='Capital Structure'!$D$7,'Capital Structure'!$D$13,0))</f>
        <v>0</v>
      </c>
      <c r="CK52" s="136">
        <f>IF(OR(CK50&lt;'Capital Structure'!$D$7,CK50&gt;'Capital Structure'!$E$7),0,IF(CK50='Capital Structure'!$D$7,'Capital Structure'!$D$13,0))</f>
        <v>0</v>
      </c>
      <c r="CL52" s="136">
        <f>IF(OR(CL50&lt;'Capital Structure'!$D$7,CL50&gt;'Capital Structure'!$E$7),0,IF(CL50='Capital Structure'!$D$7,'Capital Structure'!$D$13,0))</f>
        <v>0</v>
      </c>
      <c r="CM52" s="136">
        <f>IF(OR(CM50&lt;'Capital Structure'!$D$7,CM50&gt;'Capital Structure'!$E$7),0,IF(CM50='Capital Structure'!$D$7,'Capital Structure'!$D$13,0))</f>
        <v>0</v>
      </c>
      <c r="CN52" s="136">
        <f>IF(OR(CN50&lt;'Capital Structure'!$D$7,CN50&gt;'Capital Structure'!$E$7),0,IF(CN50='Capital Structure'!$D$7,'Capital Structure'!$D$13,0))</f>
        <v>0</v>
      </c>
      <c r="CO52" s="136">
        <f>IF(OR(CO50&lt;'Capital Structure'!$D$7,CO50&gt;'Capital Structure'!$E$7),0,IF(CO50='Capital Structure'!$D$7,'Capital Structure'!$D$13,0))</f>
        <v>0</v>
      </c>
      <c r="CP52" s="136">
        <f>IF(OR(CP50&lt;'Capital Structure'!$D$7,CP50&gt;'Capital Structure'!$E$7),0,IF(CP50='Capital Structure'!$D$7,'Capital Structure'!$D$13,0))</f>
        <v>0</v>
      </c>
      <c r="CQ52" s="136">
        <f>IF(OR(CQ50&lt;'Capital Structure'!$D$7,CQ50&gt;'Capital Structure'!$E$7),0,IF(CQ50='Capital Structure'!$D$7,'Capital Structure'!$D$13,0))</f>
        <v>0</v>
      </c>
      <c r="CR52" s="136">
        <f>IF(OR(CR50&lt;'Capital Structure'!$D$7,CR50&gt;'Capital Structure'!$E$7),0,IF(CR50='Capital Structure'!$D$7,'Capital Structure'!$D$13,0))</f>
        <v>0</v>
      </c>
      <c r="CS52" s="136">
        <f>IF(OR(CS50&lt;'Capital Structure'!$D$7,CS50&gt;'Capital Structure'!$E$7),0,IF(CS50='Capital Structure'!$D$7,'Capital Structure'!$D$13,0))</f>
        <v>0</v>
      </c>
      <c r="CT52" s="136">
        <f>IF(OR(CT50&lt;'Capital Structure'!$D$7,CT50&gt;'Capital Structure'!$E$7),0,IF(CT50='Capital Structure'!$D$7,'Capital Structure'!$D$13,0))</f>
        <v>0</v>
      </c>
      <c r="CU52" s="136">
        <f>IF(OR(CU50&lt;'Capital Structure'!$D$7,CU50&gt;'Capital Structure'!$E$7),0,IF(CU50='Capital Structure'!$D$7,'Capital Structure'!$D$13,0))</f>
        <v>0</v>
      </c>
      <c r="CV52" s="136">
        <f>IF(OR(CV50&lt;'Capital Structure'!$D$7,CV50&gt;'Capital Structure'!$E$7),0,IF(CV50='Capital Structure'!$D$7,'Capital Structure'!$D$13,0))</f>
        <v>0</v>
      </c>
      <c r="CW52" s="136">
        <f>IF(OR(CW50&lt;'Capital Structure'!$D$7,CW50&gt;'Capital Structure'!$E$7),0,IF(CW50='Capital Structure'!$D$7,'Capital Structure'!$D$13,0))</f>
        <v>0</v>
      </c>
      <c r="CX52" s="136">
        <f>IF(OR(CX50&lt;'Capital Structure'!$D$7,CX50&gt;'Capital Structure'!$E$7),0,IF(CX50='Capital Structure'!$D$7,'Capital Structure'!$D$13,0))</f>
        <v>0</v>
      </c>
      <c r="CY52" s="136">
        <f>IF(OR(CY50&lt;'Capital Structure'!$D$7,CY50&gt;'Capital Structure'!$E$7),0,IF(CY50='Capital Structure'!$D$7,'Capital Structure'!$D$13,0))</f>
        <v>0</v>
      </c>
      <c r="CZ52" s="136">
        <f>IF(OR(CZ50&lt;'Capital Structure'!$D$7,CZ50&gt;'Capital Structure'!$E$7),0,IF(CZ50='Capital Structure'!$D$7,'Capital Structure'!$D$13,0))</f>
        <v>0</v>
      </c>
      <c r="DA52" s="136">
        <f>IF(OR(DA50&lt;'Capital Structure'!$D$7,DA50&gt;'Capital Structure'!$E$7),0,IF(DA50='Capital Structure'!$D$7,'Capital Structure'!$D$13,0))</f>
        <v>0</v>
      </c>
      <c r="DB52" s="136">
        <f>IF(OR(DB50&lt;'Capital Structure'!$D$7,DB50&gt;'Capital Structure'!$E$7),0,IF(DB50='Capital Structure'!$D$7,'Capital Structure'!$D$13,0))</f>
        <v>0</v>
      </c>
      <c r="DC52" s="136">
        <f>IF(OR(DC50&lt;'Capital Structure'!$D$7,DC50&gt;'Capital Structure'!$E$7),0,IF(DC50='Capital Structure'!$D$7,'Capital Structure'!$D$13,0))</f>
        <v>0</v>
      </c>
      <c r="DD52" s="136">
        <f>IF(OR(DD50&lt;'Capital Structure'!$D$7,DD50&gt;'Capital Structure'!$E$7),0,IF(DD50='Capital Structure'!$D$7,'Capital Structure'!$D$13,0))</f>
        <v>0</v>
      </c>
      <c r="DE52" s="136">
        <f>IF(OR(DE50&lt;'Capital Structure'!$D$7,DE50&gt;'Capital Structure'!$E$7),0,IF(DE50='Capital Structure'!$D$7,'Capital Structure'!$D$13,0))</f>
        <v>0</v>
      </c>
      <c r="DF52" s="136">
        <f>IF(OR(DF50&lt;'Capital Structure'!$D$7,DF50&gt;'Capital Structure'!$E$7),0,IF(DF50='Capital Structure'!$D$7,'Capital Structure'!$D$13,0))</f>
        <v>0</v>
      </c>
      <c r="DG52" s="136">
        <f>IF(OR(DG50&lt;'Capital Structure'!$D$7,DG50&gt;'Capital Structure'!$E$7),0,IF(DG50='Capital Structure'!$D$7,'Capital Structure'!$D$13,0))</f>
        <v>0</v>
      </c>
      <c r="DH52" s="136">
        <f>IF(OR(DH50&lt;'Capital Structure'!$D$7,DH50&gt;'Capital Structure'!$E$7),0,IF(DH50='Capital Structure'!$D$7,'Capital Structure'!$D$13,0))</f>
        <v>0</v>
      </c>
      <c r="DI52" s="136">
        <f>IF(OR(DI50&lt;'Capital Structure'!$D$7,DI50&gt;'Capital Structure'!$E$7),0,IF(DI50='Capital Structure'!$D$7,'Capital Structure'!$D$13,0))</f>
        <v>0</v>
      </c>
      <c r="DJ52" s="136">
        <f>IF(OR(DJ50&lt;'Capital Structure'!$D$7,DJ50&gt;'Capital Structure'!$E$7),0,IF(DJ50='Capital Structure'!$D$7,'Capital Structure'!$D$13,0))</f>
        <v>0</v>
      </c>
      <c r="DK52" s="136">
        <f>IF(OR(DK50&lt;'Capital Structure'!$D$7,DK50&gt;'Capital Structure'!$E$7),0,IF(DK50='Capital Structure'!$D$7,'Capital Structure'!$D$13,0))</f>
        <v>0</v>
      </c>
      <c r="DL52" s="136">
        <f>IF(OR(DL50&lt;'Capital Structure'!$D$7,DL50&gt;'Capital Structure'!$E$7),0,IF(DL50='Capital Structure'!$D$7,'Capital Structure'!$D$13,0))</f>
        <v>0</v>
      </c>
      <c r="DM52" s="136">
        <f>IF(OR(DM50&lt;'Capital Structure'!$D$7,DM50&gt;'Capital Structure'!$E$7),0,IF(DM50='Capital Structure'!$D$7,'Capital Structure'!$D$13,0))</f>
        <v>0</v>
      </c>
      <c r="DN52" s="136">
        <f>IF(OR(DN50&lt;'Capital Structure'!$D$7,DN50&gt;'Capital Structure'!$E$7),0,IF(DN50='Capital Structure'!$D$7,'Capital Structure'!$D$13,0))</f>
        <v>0</v>
      </c>
      <c r="DO52" s="136">
        <f>IF(OR(DO50&lt;'Capital Structure'!$D$7,DO50&gt;'Capital Structure'!$E$7),0,IF(DO50='Capital Structure'!$D$7,'Capital Structure'!$D$13,0))</f>
        <v>0</v>
      </c>
      <c r="DP52" s="136">
        <f>IF(OR(DP50&lt;'Capital Structure'!$D$7,DP50&gt;'Capital Structure'!$E$7),0,IF(DP50='Capital Structure'!$D$7,'Capital Structure'!$D$13,0))</f>
        <v>0</v>
      </c>
      <c r="DQ52" s="136">
        <f>IF(OR(DQ50&lt;'Capital Structure'!$D$7,DQ50&gt;'Capital Structure'!$E$7),0,IF(DQ50='Capital Structure'!$D$7,'Capital Structure'!$D$13,0))</f>
        <v>0</v>
      </c>
      <c r="DR52" s="136">
        <f>IF(OR(DR50&lt;'Capital Structure'!$D$7,DR50&gt;'Capital Structure'!$E$7),0,IF(DR50='Capital Structure'!$D$7,'Capital Structure'!$D$13,0))</f>
        <v>0</v>
      </c>
      <c r="DS52" s="136">
        <f>IF(OR(DS50&lt;'Capital Structure'!$D$7,DS50&gt;'Capital Structure'!$E$7),0,IF(DS50='Capital Structure'!$D$7,'Capital Structure'!$D$13,0))</f>
        <v>0</v>
      </c>
      <c r="DT52" s="136">
        <f>IF(OR(DT50&lt;'Capital Structure'!$D$7,DT50&gt;'Capital Structure'!$E$7),0,IF(DT50='Capital Structure'!$D$7,'Capital Structure'!$D$13,0))</f>
        <v>0</v>
      </c>
      <c r="DU52" s="136">
        <f>IF(OR(DU50&lt;'Capital Structure'!$D$7,DU50&gt;'Capital Structure'!$E$7),0,IF(DU50='Capital Structure'!$D$7,'Capital Structure'!$D$13,0))</f>
        <v>0</v>
      </c>
      <c r="DV52" s="136">
        <f>IF(OR(DV50&lt;'Capital Structure'!$D$7,DV50&gt;'Capital Structure'!$E$7),0,IF(DV50='Capital Structure'!$D$7,'Capital Structure'!$D$13,0))</f>
        <v>0</v>
      </c>
      <c r="DW52" s="136">
        <f>IF(OR(DW50&lt;'Capital Structure'!$D$7,DW50&gt;'Capital Structure'!$E$7),0,IF(DW50='Capital Structure'!$D$7,'Capital Structure'!$D$13,0))</f>
        <v>0</v>
      </c>
      <c r="DX52" s="136">
        <f>IF(OR(DX50&lt;'Capital Structure'!$D$7,DX50&gt;'Capital Structure'!$E$7),0,IF(DX50='Capital Structure'!$D$7,'Capital Structure'!$D$13,0))</f>
        <v>0</v>
      </c>
      <c r="DY52" s="136">
        <f>IF(OR(DY50&lt;'Capital Structure'!$D$7,DY50&gt;'Capital Structure'!$E$7),0,IF(DY50='Capital Structure'!$D$7,'Capital Structure'!$D$13,0))</f>
        <v>0</v>
      </c>
    </row>
    <row r="53" spans="1:16384" s="139" customFormat="1">
      <c r="B53" s="114" t="s">
        <v>339</v>
      </c>
      <c r="E53" s="136">
        <f>(E55-E57)*'Capital Structure'!$D$16/12</f>
        <v>0</v>
      </c>
      <c r="F53" s="136">
        <f>(F55-F57)*'Capital Structure'!$D$16/12</f>
        <v>0</v>
      </c>
      <c r="G53" s="136">
        <f>(G55-G57)*'Capital Structure'!$D$16/12</f>
        <v>0</v>
      </c>
      <c r="H53" s="136">
        <f>(H55-H57)*'Capital Structure'!$D$16/12</f>
        <v>0</v>
      </c>
      <c r="I53" s="136">
        <f>(I55-I57)*'Capital Structure'!$D$16/12</f>
        <v>0</v>
      </c>
      <c r="J53" s="136">
        <f>(J55-J57)*'Capital Structure'!$D$16/12</f>
        <v>0</v>
      </c>
      <c r="K53" s="136">
        <f>(K55-K57)*'Capital Structure'!$D$16/12</f>
        <v>0</v>
      </c>
      <c r="L53" s="136">
        <f>(L55-L57)*'Capital Structure'!$D$16/12</f>
        <v>0</v>
      </c>
      <c r="M53" s="136">
        <f>(M55-M57)*'Capital Structure'!$D$16/12</f>
        <v>0</v>
      </c>
      <c r="N53" s="136">
        <f>(N55-N57)*'Capital Structure'!$D$16/12</f>
        <v>0</v>
      </c>
      <c r="O53" s="136">
        <f>(O55-O57)*'Capital Structure'!$D$16/12</f>
        <v>0</v>
      </c>
      <c r="P53" s="136">
        <f>(P55-P57)*'Capital Structure'!$D$16/12</f>
        <v>0</v>
      </c>
      <c r="Q53" s="136">
        <f>(Q55-Q57)*'Capital Structure'!$D$16/12</f>
        <v>0</v>
      </c>
      <c r="R53" s="136">
        <f>(R55-R57)*'Capital Structure'!$D$16/12</f>
        <v>0</v>
      </c>
      <c r="S53" s="136">
        <f>(S55-S57)*'Capital Structure'!$D$16/12</f>
        <v>0</v>
      </c>
      <c r="T53" s="136">
        <f>(T55-T57)*'Capital Structure'!$D$16/12</f>
        <v>0</v>
      </c>
      <c r="U53" s="136">
        <f>(U55-U57)*'Capital Structure'!$D$16/12</f>
        <v>0</v>
      </c>
      <c r="V53" s="136">
        <f>(V55-V57)*'Capital Structure'!$D$16/12</f>
        <v>0</v>
      </c>
      <c r="W53" s="136">
        <f>(W55-W57)*'Capital Structure'!$D$16/12</f>
        <v>0</v>
      </c>
      <c r="X53" s="136">
        <f>(X55-X57)*'Capital Structure'!$D$16/12</f>
        <v>0</v>
      </c>
      <c r="Y53" s="136">
        <f>(Y55-Y57)*'Capital Structure'!$D$16/12</f>
        <v>0</v>
      </c>
      <c r="Z53" s="136">
        <f>(Z55-Z57)*'Capital Structure'!$D$16/12</f>
        <v>0</v>
      </c>
      <c r="AA53" s="136">
        <f>(AA55-AA57)*'Capital Structure'!$D$16/12</f>
        <v>0</v>
      </c>
      <c r="AB53" s="136">
        <f>(AB55-AB57)*'Capital Structure'!$D$16/12</f>
        <v>0</v>
      </c>
      <c r="AC53" s="136">
        <f>(AC55-AC57)*'Capital Structure'!$D$16/12</f>
        <v>0</v>
      </c>
      <c r="AD53" s="136">
        <f>(AD55-AD57)*'Capital Structure'!$D$16/12</f>
        <v>0</v>
      </c>
      <c r="AE53" s="136">
        <f>(AE55-AE57)*'Capital Structure'!$D$16/12</f>
        <v>0</v>
      </c>
      <c r="AF53" s="136">
        <f>(AF55-AF57)*'Capital Structure'!$D$16/12</f>
        <v>0</v>
      </c>
      <c r="AG53" s="136">
        <f>(AG55-AG57)*'Capital Structure'!$D$16/12</f>
        <v>0</v>
      </c>
      <c r="AH53" s="136">
        <f>(AH55-AH57)*'Capital Structure'!$D$16/12</f>
        <v>0</v>
      </c>
      <c r="AI53" s="136">
        <f>(AI55-AI57)*'Capital Structure'!$D$16/12</f>
        <v>0</v>
      </c>
      <c r="AJ53" s="136">
        <f>(AJ55-AJ57)*'Capital Structure'!$D$16/12</f>
        <v>0</v>
      </c>
      <c r="AK53" s="136">
        <f>(AK55-AK57)*'Capital Structure'!$D$16/12</f>
        <v>0</v>
      </c>
      <c r="AL53" s="136">
        <f>(AL55-AL57)*'Capital Structure'!$D$16/12</f>
        <v>0</v>
      </c>
      <c r="AM53" s="136">
        <f>(AM55-AM57)*'Capital Structure'!$D$16/12</f>
        <v>0</v>
      </c>
      <c r="AN53" s="136">
        <f>(AN55-AN57)*'Capital Structure'!$D$16/12</f>
        <v>0</v>
      </c>
      <c r="AO53" s="136">
        <f>(AO55-AO57)*'Capital Structure'!$D$16/12</f>
        <v>0</v>
      </c>
      <c r="AP53" s="136">
        <f>(AP55-AP57)*'Capital Structure'!$D$16/12</f>
        <v>0</v>
      </c>
      <c r="AQ53" s="136">
        <f>(AQ55-AQ57)*'Capital Structure'!$D$16/12</f>
        <v>0</v>
      </c>
      <c r="AR53" s="136">
        <f>(AR55-AR57)*'Capital Structure'!$D$16/12</f>
        <v>254166.66666666666</v>
      </c>
      <c r="AS53" s="136">
        <f>(AS55-AS57)*'Capital Structure'!$D$16/12</f>
        <v>255225.69444444447</v>
      </c>
      <c r="AT53" s="136">
        <f>(AT55-AT57)*'Capital Structure'!$D$16/12</f>
        <v>256289.13483796301</v>
      </c>
      <c r="AU53" s="136">
        <f>(AU55-AU57)*'Capital Structure'!$D$16/12</f>
        <v>257357.00623312115</v>
      </c>
      <c r="AV53" s="136">
        <f>(AV55-AV57)*'Capital Structure'!$D$16/12</f>
        <v>258429.32709242581</v>
      </c>
      <c r="AW53" s="136">
        <f>(AW55-AW57)*'Capital Structure'!$D$16/12</f>
        <v>259506.11595531096</v>
      </c>
      <c r="AX53" s="136">
        <f>(AX55-AX57)*'Capital Structure'!$D$16/12</f>
        <v>260587.39143845809</v>
      </c>
      <c r="AY53" s="136">
        <f>(AY55-AY57)*'Capital Structure'!$D$16/12</f>
        <v>261673.17223611832</v>
      </c>
      <c r="AZ53" s="136">
        <f>(AZ55-AZ57)*'Capital Structure'!$D$16/12</f>
        <v>262763.47712043551</v>
      </c>
      <c r="BA53" s="136">
        <f>(BA55-BA57)*'Capital Structure'!$D$16/12</f>
        <v>263858.32494177064</v>
      </c>
      <c r="BB53" s="136">
        <f>(BB55-BB57)*'Capital Structure'!$D$16/12</f>
        <v>264957.73462902801</v>
      </c>
      <c r="BC53" s="136">
        <f>(BC55-BC57)*'Capital Structure'!$D$16/12</f>
        <v>266061.72518998227</v>
      </c>
      <c r="BD53" s="136">
        <f>(BD55-BD57)*'Capital Structure'!$D$16/12</f>
        <v>267170.31571160723</v>
      </c>
      <c r="BE53" s="136">
        <f>(BE55-BE57)*'Capital Structure'!$D$16/12</f>
        <v>268283.52536040556</v>
      </c>
      <c r="BF53" s="136">
        <f>(BF55-BF57)*'Capital Structure'!$D$16/12</f>
        <v>269401.3733827406</v>
      </c>
      <c r="BG53" s="136">
        <f>(BG55-BG57)*'Capital Structure'!$D$16/12</f>
        <v>270523.87910516869</v>
      </c>
      <c r="BH53" s="136">
        <f>(BH55-BH57)*'Capital Structure'!$D$16/12</f>
        <v>271651.06193477352</v>
      </c>
      <c r="BI53" s="136">
        <f>(BI55-BI57)*'Capital Structure'!$D$16/12</f>
        <v>272782.9413595018</v>
      </c>
      <c r="BJ53" s="136">
        <f>(BJ55-BJ57)*'Capital Structure'!$D$16/12</f>
        <v>273919.53694849968</v>
      </c>
      <c r="BK53" s="136">
        <f>(BK55-BK57)*'Capital Structure'!$D$16/12</f>
        <v>275060.86835245177</v>
      </c>
      <c r="BL53" s="136">
        <f>(BL55-BL57)*'Capital Structure'!$D$16/12</f>
        <v>276206.95530392032</v>
      </c>
      <c r="BM53" s="136">
        <f>(BM55-BM57)*'Capital Structure'!$D$16/12</f>
        <v>277357.81761768664</v>
      </c>
      <c r="BN53" s="136">
        <f>(BN55-BN57)*'Capital Structure'!$D$16/12</f>
        <v>278513.47519109369</v>
      </c>
      <c r="BO53" s="136">
        <f>(BO55-BO57)*'Capital Structure'!$D$16/12</f>
        <v>279673.94800438988</v>
      </c>
      <c r="BP53" s="136">
        <f>(BP55-BP57)*'Capital Structure'!$D$16/12</f>
        <v>280839.25612107484</v>
      </c>
      <c r="BQ53" s="136">
        <f>(BQ55-BQ57)*'Capital Structure'!$D$16/12</f>
        <v>282009.41968824598</v>
      </c>
      <c r="BR53" s="136">
        <f>(BR55-BR57)*'Capital Structure'!$D$16/12</f>
        <v>283184.45893694705</v>
      </c>
      <c r="BS53" s="136">
        <f>(BS55-BS57)*'Capital Structure'!$D$16/12</f>
        <v>284364.39418251766</v>
      </c>
      <c r="BT53" s="136">
        <f>(BT55-BT57)*'Capital Structure'!$D$16/12</f>
        <v>285549.24582494481</v>
      </c>
      <c r="BU53" s="136">
        <f>(BU55-BU57)*'Capital Structure'!$D$16/12</f>
        <v>286739.03434921539</v>
      </c>
      <c r="BV53" s="136">
        <f>(BV55-BV57)*'Capital Structure'!$D$16/12</f>
        <v>287933.78032567049</v>
      </c>
      <c r="BW53" s="136">
        <f>(BW55-BW57)*'Capital Structure'!$D$16/12</f>
        <v>289133.50441036077</v>
      </c>
      <c r="BX53" s="136">
        <f>(BX55-BX57)*'Capital Structure'!$D$16/12</f>
        <v>290338.22734540392</v>
      </c>
      <c r="BY53" s="136">
        <f>(BY55-BY57)*'Capital Structure'!$D$16/12</f>
        <v>0</v>
      </c>
      <c r="BZ53" s="136">
        <f>(BZ55-BZ57)*'Capital Structure'!$D$16/12</f>
        <v>0</v>
      </c>
      <c r="CA53" s="136">
        <f>(CA55-CA57)*'Capital Structure'!$D$16/12</f>
        <v>0</v>
      </c>
      <c r="CB53" s="136">
        <f>(CB55-CB57)*'Capital Structure'!$D$16/12</f>
        <v>0</v>
      </c>
      <c r="CC53" s="136">
        <f>(CC55-CC57)*'Capital Structure'!$D$16/12</f>
        <v>0</v>
      </c>
      <c r="CD53" s="136">
        <f>(CD55-CD57)*'Capital Structure'!$D$16/12</f>
        <v>0</v>
      </c>
      <c r="CE53" s="136">
        <f>(CE55-CE57)*'Capital Structure'!$D$16/12</f>
        <v>0</v>
      </c>
      <c r="CF53" s="136">
        <f>(CF55-CF57)*'Capital Structure'!$D$16/12</f>
        <v>0</v>
      </c>
      <c r="CG53" s="136">
        <f>(CG55-CG57)*'Capital Structure'!$D$16/12</f>
        <v>0</v>
      </c>
      <c r="CH53" s="136">
        <f>(CH55-CH57)*'Capital Structure'!$D$16/12</f>
        <v>0</v>
      </c>
      <c r="CI53" s="136">
        <f>(CI55-CI57)*'Capital Structure'!$D$16/12</f>
        <v>0</v>
      </c>
      <c r="CJ53" s="136">
        <f>(CJ55-CJ57)*'Capital Structure'!$D$16/12</f>
        <v>0</v>
      </c>
      <c r="CK53" s="136">
        <f>(CK55-CK57)*'Capital Structure'!$D$16/12</f>
        <v>0</v>
      </c>
      <c r="CL53" s="136">
        <f>(CL55-CL57)*'Capital Structure'!$D$16/12</f>
        <v>0</v>
      </c>
      <c r="CM53" s="136">
        <f>(CM55-CM57)*'Capital Structure'!$D$16/12</f>
        <v>0</v>
      </c>
      <c r="CN53" s="136">
        <f>(CN55-CN57)*'Capital Structure'!$D$16/12</f>
        <v>0</v>
      </c>
      <c r="CO53" s="136">
        <f>(CO55-CO57)*'Capital Structure'!$D$16/12</f>
        <v>0</v>
      </c>
      <c r="CP53" s="136">
        <f>(CP55-CP57)*'Capital Structure'!$D$16/12</f>
        <v>0</v>
      </c>
      <c r="CQ53" s="136">
        <f>(CQ55-CQ57)*'Capital Structure'!$D$16/12</f>
        <v>0</v>
      </c>
      <c r="CR53" s="136">
        <f>(CR55-CR57)*'Capital Structure'!$D$16/12</f>
        <v>0</v>
      </c>
      <c r="CS53" s="136">
        <f>(CS55-CS57)*'Capital Structure'!$D$16/12</f>
        <v>0</v>
      </c>
      <c r="CT53" s="136">
        <f>(CT55-CT57)*'Capital Structure'!$D$16/12</f>
        <v>0</v>
      </c>
      <c r="CU53" s="136">
        <f>(CU55-CU57)*'Capital Structure'!$D$16/12</f>
        <v>0</v>
      </c>
      <c r="CV53" s="136">
        <f>(CV55-CV57)*'Capital Structure'!$D$16/12</f>
        <v>0</v>
      </c>
      <c r="CW53" s="136">
        <f>(CW55-CW57)*'Capital Structure'!$D$16/12</f>
        <v>0</v>
      </c>
      <c r="CX53" s="136">
        <f>(CX55-CX57)*'Capital Structure'!$D$16/12</f>
        <v>0</v>
      </c>
      <c r="CY53" s="136">
        <f>(CY55-CY57)*'Capital Structure'!$D$16/12</f>
        <v>0</v>
      </c>
      <c r="CZ53" s="136">
        <f>(CZ55-CZ57)*'Capital Structure'!$D$16/12</f>
        <v>0</v>
      </c>
      <c r="DA53" s="136">
        <f>(DA55-DA57)*'Capital Structure'!$D$16/12</f>
        <v>0</v>
      </c>
      <c r="DB53" s="136">
        <f>(DB55-DB57)*'Capital Structure'!$D$16/12</f>
        <v>0</v>
      </c>
      <c r="DC53" s="136">
        <f>(DC55-DC57)*'Capital Structure'!$D$16/12</f>
        <v>0</v>
      </c>
      <c r="DD53" s="136">
        <f>(DD55-DD57)*'Capital Structure'!$D$16/12</f>
        <v>0</v>
      </c>
      <c r="DE53" s="136">
        <f>(DE55-DE57)*'Capital Structure'!$D$16/12</f>
        <v>0</v>
      </c>
      <c r="DF53" s="136">
        <f>(DF55-DF57)*'Capital Structure'!$D$16/12</f>
        <v>0</v>
      </c>
      <c r="DG53" s="136">
        <f>(DG55-DG57)*'Capital Structure'!$D$16/12</f>
        <v>0</v>
      </c>
      <c r="DH53" s="136">
        <f>(DH55-DH57)*'Capital Structure'!$D$16/12</f>
        <v>0</v>
      </c>
      <c r="DI53" s="136">
        <f>(DI55-DI57)*'Capital Structure'!$D$16/12</f>
        <v>0</v>
      </c>
      <c r="DJ53" s="136">
        <f>(DJ55-DJ57)*'Capital Structure'!$D$16/12</f>
        <v>0</v>
      </c>
      <c r="DK53" s="136">
        <f>(DK55-DK57)*'Capital Structure'!$D$16/12</f>
        <v>0</v>
      </c>
      <c r="DL53" s="136">
        <f>(DL55-DL57)*'Capital Structure'!$D$16/12</f>
        <v>0</v>
      </c>
      <c r="DM53" s="136">
        <f>(DM55-DM57)*'Capital Structure'!$D$16/12</f>
        <v>0</v>
      </c>
      <c r="DN53" s="136">
        <f>(DN55-DN57)*'Capital Structure'!$D$16/12</f>
        <v>0</v>
      </c>
      <c r="DO53" s="136">
        <f>(DO55-DO57)*'Capital Structure'!$D$16/12</f>
        <v>0</v>
      </c>
      <c r="DP53" s="136">
        <f>(DP55-DP57)*'Capital Structure'!$D$16/12</f>
        <v>0</v>
      </c>
      <c r="DQ53" s="136">
        <f>(DQ55-DQ57)*'Capital Structure'!$D$16/12</f>
        <v>0</v>
      </c>
      <c r="DR53" s="136">
        <f>(DR55-DR57)*'Capital Structure'!$D$16/12</f>
        <v>0</v>
      </c>
      <c r="DS53" s="136">
        <f>(DS55-DS57)*'Capital Structure'!$D$16/12</f>
        <v>0</v>
      </c>
      <c r="DT53" s="136">
        <f>(DT55-DT57)*'Capital Structure'!$D$16/12</f>
        <v>0</v>
      </c>
      <c r="DU53" s="136">
        <f>(DU55-DU57)*'Capital Structure'!$D$16/12</f>
        <v>0</v>
      </c>
      <c r="DV53" s="136">
        <f>(DV55-DV57)*'Capital Structure'!$D$16/12</f>
        <v>0</v>
      </c>
      <c r="DW53" s="136">
        <f>(DW55-DW57)*'Capital Structure'!$D$16/12</f>
        <v>0</v>
      </c>
      <c r="DX53" s="136">
        <f>(DX55-DX57)*'Capital Structure'!$D$16/12</f>
        <v>0</v>
      </c>
      <c r="DY53" s="136">
        <f>(DY55-DY57)*'Capital Structure'!$D$16/12</f>
        <v>0</v>
      </c>
    </row>
    <row r="54" spans="1:16384" s="139" customFormat="1">
      <c r="B54" s="114" t="s">
        <v>340</v>
      </c>
      <c r="E54" s="136">
        <f>IFERROR(VLOOKUP(E$50,'Capital Structure'!$D$21:$E$22,2,FALSE),0)</f>
        <v>0</v>
      </c>
      <c r="F54" s="136">
        <f>IFERROR(VLOOKUP(F$50,'Capital Structure'!$D$21:$E$22,2,FALSE),0)</f>
        <v>0</v>
      </c>
      <c r="G54" s="136">
        <f>IFERROR(VLOOKUP(G$50,'Capital Structure'!$D$21:$E$22,2,FALSE),0)</f>
        <v>0</v>
      </c>
      <c r="H54" s="136">
        <f>IFERROR(VLOOKUP(H$50,'Capital Structure'!$D$21:$E$22,2,FALSE),0)</f>
        <v>0</v>
      </c>
      <c r="I54" s="136">
        <f>IFERROR(VLOOKUP(I$50,'Capital Structure'!$D$21:$E$22,2,FALSE),0)</f>
        <v>0</v>
      </c>
      <c r="J54" s="136">
        <f>IFERROR(VLOOKUP(J$50,'Capital Structure'!$D$21:$E$22,2,FALSE),0)</f>
        <v>0</v>
      </c>
      <c r="K54" s="136">
        <f>IFERROR(VLOOKUP(K$50,'Capital Structure'!$D$21:$E$22,2,FALSE),0)</f>
        <v>0</v>
      </c>
      <c r="L54" s="136">
        <f>IFERROR(VLOOKUP(L$50,'Capital Structure'!$D$21:$E$22,2,FALSE),0)</f>
        <v>0</v>
      </c>
      <c r="M54" s="136">
        <f>IFERROR(VLOOKUP(M$50,'Capital Structure'!$D$21:$E$22,2,FALSE),0)</f>
        <v>0</v>
      </c>
      <c r="N54" s="136">
        <f>IFERROR(VLOOKUP(N$50,'Capital Structure'!$D$21:$E$22,2,FALSE),0)</f>
        <v>0</v>
      </c>
      <c r="O54" s="136">
        <f>IFERROR(VLOOKUP(O$50,'Capital Structure'!$D$21:$E$22,2,FALSE),0)</f>
        <v>0</v>
      </c>
      <c r="P54" s="136">
        <f>IFERROR(VLOOKUP(P$50,'Capital Structure'!$D$21:$E$22,2,FALSE),0)</f>
        <v>0</v>
      </c>
      <c r="Q54" s="136">
        <f>IFERROR(VLOOKUP(Q$50,'Capital Structure'!$D$21:$E$22,2,FALSE),0)</f>
        <v>0</v>
      </c>
      <c r="R54" s="136">
        <f>IFERROR(VLOOKUP(R$50,'Capital Structure'!$D$21:$E$22,2,FALSE),0)</f>
        <v>0</v>
      </c>
      <c r="S54" s="136">
        <f>IFERROR(VLOOKUP(S$50,'Capital Structure'!$D$21:$E$22,2,FALSE),0)</f>
        <v>0</v>
      </c>
      <c r="T54" s="136">
        <f>IFERROR(VLOOKUP(T$50,'Capital Structure'!$D$21:$E$22,2,FALSE),0)</f>
        <v>0</v>
      </c>
      <c r="U54" s="136">
        <f>IFERROR(VLOOKUP(U$50,'Capital Structure'!$D$21:$E$22,2,FALSE),0)</f>
        <v>0</v>
      </c>
      <c r="V54" s="136">
        <f>IFERROR(VLOOKUP(V$50,'Capital Structure'!$D$21:$E$22,2,FALSE),0)</f>
        <v>0</v>
      </c>
      <c r="W54" s="136">
        <f>IFERROR(VLOOKUP(W$50,'Capital Structure'!$D$21:$E$22,2,FALSE),0)</f>
        <v>0</v>
      </c>
      <c r="X54" s="136">
        <f>IFERROR(VLOOKUP(X$50,'Capital Structure'!$D$21:$E$22,2,FALSE),0)</f>
        <v>0</v>
      </c>
      <c r="Y54" s="136">
        <f>IFERROR(VLOOKUP(Y$50,'Capital Structure'!$D$21:$E$22,2,FALSE),0)</f>
        <v>0</v>
      </c>
      <c r="Z54" s="136">
        <f>IFERROR(VLOOKUP(Z$50,'Capital Structure'!$D$21:$E$22,2,FALSE),0)</f>
        <v>0</v>
      </c>
      <c r="AA54" s="136">
        <f>IFERROR(VLOOKUP(AA$50,'Capital Structure'!$D$21:$E$22,2,FALSE),0)</f>
        <v>0</v>
      </c>
      <c r="AB54" s="136">
        <f>IFERROR(VLOOKUP(AB$50,'Capital Structure'!$D$21:$E$22,2,FALSE),0)</f>
        <v>0</v>
      </c>
      <c r="AC54" s="136">
        <f>IFERROR(VLOOKUP(AC$50,'Capital Structure'!$D$21:$E$22,2,FALSE),0)</f>
        <v>0</v>
      </c>
      <c r="AD54" s="136">
        <f>IFERROR(VLOOKUP(AD$50,'Capital Structure'!$D$21:$E$22,2,FALSE),0)</f>
        <v>0</v>
      </c>
      <c r="AE54" s="136">
        <f>IFERROR(VLOOKUP(AE$50,'Capital Structure'!$D$21:$E$22,2,FALSE),0)</f>
        <v>0</v>
      </c>
      <c r="AF54" s="136">
        <f>IFERROR(VLOOKUP(AF$50,'Capital Structure'!$D$21:$E$22,2,FALSE),0)</f>
        <v>0</v>
      </c>
      <c r="AG54" s="136">
        <f>IFERROR(VLOOKUP(AG$50,'Capital Structure'!$D$21:$E$22,2,FALSE),0)</f>
        <v>0</v>
      </c>
      <c r="AH54" s="136">
        <f>IFERROR(VLOOKUP(AH$50,'Capital Structure'!$D$21:$E$22,2,FALSE),0)</f>
        <v>0</v>
      </c>
      <c r="AI54" s="136">
        <f>IFERROR(VLOOKUP(AI$50,'Capital Structure'!$D$21:$E$22,2,FALSE),0)</f>
        <v>0</v>
      </c>
      <c r="AJ54" s="136">
        <f>IFERROR(VLOOKUP(AJ$50,'Capital Structure'!$D$21:$E$22,2,FALSE),0)</f>
        <v>0</v>
      </c>
      <c r="AK54" s="136">
        <f>IFERROR(VLOOKUP(AK$50,'Capital Structure'!$D$21:$E$22,2,FALSE),0)</f>
        <v>0</v>
      </c>
      <c r="AL54" s="136">
        <f>IFERROR(VLOOKUP(AL$50,'Capital Structure'!$D$21:$E$22,2,FALSE),0)</f>
        <v>0</v>
      </c>
      <c r="AM54" s="136">
        <f>IFERROR(VLOOKUP(AM$50,'Capital Structure'!$D$21:$E$22,2,FALSE),0)</f>
        <v>0</v>
      </c>
      <c r="AN54" s="136">
        <f>IFERROR(VLOOKUP(AN$50,'Capital Structure'!$D$21:$E$22,2,FALSE),0)</f>
        <v>0</v>
      </c>
      <c r="AO54" s="136">
        <f>IFERROR(VLOOKUP(AO$50,'Capital Structure'!$D$21:$E$22,2,FALSE),0)</f>
        <v>0</v>
      </c>
      <c r="AP54" s="136">
        <f>IFERROR(VLOOKUP(AP$50,'Capital Structure'!$D$21:$E$22,2,FALSE),0)</f>
        <v>0</v>
      </c>
      <c r="AQ54" s="136">
        <f>IFERROR(VLOOKUP(AQ$50,'Capital Structure'!$D$21:$E$22,2,FALSE),0)</f>
        <v>0</v>
      </c>
      <c r="AR54" s="136">
        <f>IFERROR(VLOOKUP(AR$50,'Capital Structure'!$D$21:$E$22,2,FALSE),0)</f>
        <v>0</v>
      </c>
      <c r="AS54" s="136">
        <f>IFERROR(VLOOKUP(AS$50,'Capital Structure'!$D$21:$E$22,2,FALSE),0)</f>
        <v>0</v>
      </c>
      <c r="AT54" s="136">
        <f>IFERROR(VLOOKUP(AT$50,'Capital Structure'!$D$21:$E$22,2,FALSE),0)</f>
        <v>0</v>
      </c>
      <c r="AU54" s="136">
        <f>IFERROR(VLOOKUP(AU$50,'Capital Structure'!$D$21:$E$22,2,FALSE),0)</f>
        <v>0</v>
      </c>
      <c r="AV54" s="136">
        <f>IFERROR(VLOOKUP(AV$50,'Capital Structure'!$D$21:$E$22,2,FALSE),0)</f>
        <v>0</v>
      </c>
      <c r="AW54" s="136">
        <f>IFERROR(VLOOKUP(AW$50,'Capital Structure'!$D$21:$E$22,2,FALSE),0)</f>
        <v>0</v>
      </c>
      <c r="AX54" s="136">
        <f>IFERROR(VLOOKUP(AX$50,'Capital Structure'!$D$21:$E$22,2,FALSE),0)</f>
        <v>0</v>
      </c>
      <c r="AY54" s="136">
        <f>IFERROR(VLOOKUP(AY$50,'Capital Structure'!$D$21:$E$22,2,FALSE),0)</f>
        <v>0</v>
      </c>
      <c r="AZ54" s="136">
        <f>IFERROR(VLOOKUP(AZ$50,'Capital Structure'!$D$21:$E$22,2,FALSE),0)</f>
        <v>0</v>
      </c>
      <c r="BA54" s="136">
        <f>IFERROR(VLOOKUP(BA$50,'Capital Structure'!$D$21:$E$22,2,FALSE),0)</f>
        <v>0</v>
      </c>
      <c r="BB54" s="136">
        <f>IFERROR(VLOOKUP(BB$50,'Capital Structure'!$D$21:$E$22,2,FALSE),0)</f>
        <v>0</v>
      </c>
      <c r="BC54" s="136">
        <f>IFERROR(VLOOKUP(BC$50,'Capital Structure'!$D$21:$E$22,2,FALSE),0)</f>
        <v>0</v>
      </c>
      <c r="BD54" s="136">
        <f>IFERROR(VLOOKUP(BD$50,'Capital Structure'!$D$21:$E$22,2,FALSE),0)</f>
        <v>0</v>
      </c>
      <c r="BE54" s="136">
        <f>IFERROR(VLOOKUP(BE$50,'Capital Structure'!$D$21:$E$22,2,FALSE),0)</f>
        <v>0</v>
      </c>
      <c r="BF54" s="136">
        <f>IFERROR(VLOOKUP(BF$50,'Capital Structure'!$D$21:$E$22,2,FALSE),0)</f>
        <v>0</v>
      </c>
      <c r="BG54" s="136">
        <f>IFERROR(VLOOKUP(BG$50,'Capital Structure'!$D$21:$E$22,2,FALSE),0)</f>
        <v>0</v>
      </c>
      <c r="BH54" s="136">
        <f>IFERROR(VLOOKUP(BH$50,'Capital Structure'!$D$21:$E$22,2,FALSE),0)</f>
        <v>0</v>
      </c>
      <c r="BI54" s="136">
        <f>IFERROR(VLOOKUP(BI$50,'Capital Structure'!$D$21:$E$22,2,FALSE),0)</f>
        <v>0</v>
      </c>
      <c r="BJ54" s="136">
        <f>IFERROR(VLOOKUP(BJ$50,'Capital Structure'!$D$21:$E$22,2,FALSE),0)</f>
        <v>0</v>
      </c>
      <c r="BK54" s="136">
        <f>IFERROR(VLOOKUP(BK$50,'Capital Structure'!$D$21:$E$22,2,FALSE),0)</f>
        <v>0</v>
      </c>
      <c r="BL54" s="136">
        <f>IFERROR(VLOOKUP(BL$50,'Capital Structure'!$D$21:$E$22,2,FALSE),0)</f>
        <v>0</v>
      </c>
      <c r="BM54" s="136">
        <f>IFERROR(VLOOKUP(BM$50,'Capital Structure'!$D$21:$E$22,2,FALSE),0)</f>
        <v>0</v>
      </c>
      <c r="BN54" s="136">
        <f>IFERROR(VLOOKUP(BN$50,'Capital Structure'!$D$21:$E$22,2,FALSE),0)</f>
        <v>0</v>
      </c>
      <c r="BO54" s="136">
        <f>IFERROR(VLOOKUP(BO$50,'Capital Structure'!$D$21:$E$22,2,FALSE),0)</f>
        <v>0</v>
      </c>
      <c r="BP54" s="136">
        <f>IFERROR(VLOOKUP(BP$50,'Capital Structure'!$D$21:$E$22,2,FALSE),0)</f>
        <v>0</v>
      </c>
      <c r="BQ54" s="136">
        <f>IFERROR(VLOOKUP(BQ$50,'Capital Structure'!$D$21:$E$22,2,FALSE),0)</f>
        <v>0</v>
      </c>
      <c r="BR54" s="136">
        <f>IFERROR(VLOOKUP(BR$50,'Capital Structure'!$D$21:$E$22,2,FALSE),0)</f>
        <v>0</v>
      </c>
      <c r="BS54" s="136">
        <f>IFERROR(VLOOKUP(BS$50,'Capital Structure'!$D$21:$E$22,2,FALSE),0)</f>
        <v>0</v>
      </c>
      <c r="BT54" s="136">
        <f>IFERROR(VLOOKUP(BT$50,'Capital Structure'!$D$21:$E$22,2,FALSE),0)</f>
        <v>0</v>
      </c>
      <c r="BU54" s="136">
        <f>IFERROR(VLOOKUP(BU$50,'Capital Structure'!$D$21:$E$22,2,FALSE),0)</f>
        <v>0</v>
      </c>
      <c r="BV54" s="136">
        <f>IFERROR(VLOOKUP(BV$50,'Capital Structure'!$D$21:$E$22,2,FALSE),0)</f>
        <v>0</v>
      </c>
      <c r="BW54" s="136">
        <f>IFERROR(VLOOKUP(BW$50,'Capital Structure'!$D$21:$E$22,2,FALSE),0)</f>
        <v>0</v>
      </c>
      <c r="BX54" s="136">
        <f>IFERROR(VLOOKUP(BX$50,'Capital Structure'!$D$21:$E$22,2,FALSE),0)</f>
        <v>0</v>
      </c>
      <c r="BY54" s="136">
        <f>IFERROR(VLOOKUP(BY$50,'Capital Structure'!$D$21:$E$22,2,FALSE),0)</f>
        <v>0</v>
      </c>
      <c r="BZ54" s="136">
        <f>IFERROR(VLOOKUP(BZ$50,'Capital Structure'!$D$21:$E$22,2,FALSE),0)</f>
        <v>0</v>
      </c>
      <c r="CA54" s="136">
        <f>IFERROR(VLOOKUP(CA$50,'Capital Structure'!$D$21:$E$22,2,FALSE),0)</f>
        <v>0</v>
      </c>
      <c r="CB54" s="136">
        <f>IFERROR(VLOOKUP(CB$50,'Capital Structure'!$D$21:$E$22,2,FALSE),0)</f>
        <v>0</v>
      </c>
      <c r="CC54" s="136">
        <f>IFERROR(VLOOKUP(CC$50,'Capital Structure'!$D$21:$E$22,2,FALSE),0)</f>
        <v>0</v>
      </c>
      <c r="CD54" s="136">
        <f>IFERROR(VLOOKUP(CD$50,'Capital Structure'!$D$21:$E$22,2,FALSE),0)</f>
        <v>0</v>
      </c>
      <c r="CE54" s="136">
        <f>IFERROR(VLOOKUP(CE$50,'Capital Structure'!$D$21:$E$22,2,FALSE),0)</f>
        <v>0</v>
      </c>
      <c r="CF54" s="136">
        <f>IFERROR(VLOOKUP(CF$50,'Capital Structure'!$D$21:$E$22,2,FALSE),0)</f>
        <v>0</v>
      </c>
      <c r="CG54" s="136">
        <f>IFERROR(VLOOKUP(CG$50,'Capital Structure'!$D$21:$E$22,2,FALSE),0)</f>
        <v>0</v>
      </c>
      <c r="CH54" s="136">
        <f>IFERROR(VLOOKUP(CH$50,'Capital Structure'!$D$21:$E$22,2,FALSE),0)</f>
        <v>0</v>
      </c>
      <c r="CI54" s="136">
        <f>IFERROR(VLOOKUP(CI$50,'Capital Structure'!$D$21:$E$22,2,FALSE),0)</f>
        <v>0</v>
      </c>
      <c r="CJ54" s="136">
        <f>IFERROR(VLOOKUP(CJ$50,'Capital Structure'!$D$21:$E$22,2,FALSE),0)</f>
        <v>0</v>
      </c>
      <c r="CK54" s="136">
        <f>IFERROR(VLOOKUP(CK$50,'Capital Structure'!$D$21:$E$22,2,FALSE),0)</f>
        <v>0</v>
      </c>
      <c r="CL54" s="136">
        <f>IFERROR(VLOOKUP(CL$50,'Capital Structure'!$D$21:$E$22,2,FALSE),0)</f>
        <v>0</v>
      </c>
      <c r="CM54" s="136">
        <f>IFERROR(VLOOKUP(CM$50,'Capital Structure'!$D$21:$E$22,2,FALSE),0)</f>
        <v>0</v>
      </c>
      <c r="CN54" s="136">
        <f>IFERROR(VLOOKUP(CN$50,'Capital Structure'!$D$21:$E$22,2,FALSE),0)</f>
        <v>0</v>
      </c>
      <c r="CO54" s="136">
        <f>IFERROR(VLOOKUP(CO$50,'Capital Structure'!$D$21:$E$22,2,FALSE),0)</f>
        <v>0</v>
      </c>
      <c r="CP54" s="136">
        <f>IFERROR(VLOOKUP(CP$50,'Capital Structure'!$D$21:$E$22,2,FALSE),0)</f>
        <v>0</v>
      </c>
      <c r="CQ54" s="136">
        <f>IFERROR(VLOOKUP(CQ$50,'Capital Structure'!$D$21:$E$22,2,FALSE),0)</f>
        <v>0</v>
      </c>
      <c r="CR54" s="136">
        <f>IFERROR(VLOOKUP(CR$50,'Capital Structure'!$D$21:$E$22,2,FALSE),0)</f>
        <v>0</v>
      </c>
      <c r="CS54" s="136">
        <f>IFERROR(VLOOKUP(CS$50,'Capital Structure'!$D$21:$E$22,2,FALSE),0)</f>
        <v>0</v>
      </c>
      <c r="CT54" s="136">
        <f>IFERROR(VLOOKUP(CT$50,'Capital Structure'!$D$21:$E$22,2,FALSE),0)</f>
        <v>0</v>
      </c>
      <c r="CU54" s="136">
        <f>IFERROR(VLOOKUP(CU$50,'Capital Structure'!$D$21:$E$22,2,FALSE),0)</f>
        <v>0</v>
      </c>
      <c r="CV54" s="136">
        <f>IFERROR(VLOOKUP(CV$50,'Capital Structure'!$D$21:$E$22,2,FALSE),0)</f>
        <v>0</v>
      </c>
      <c r="CW54" s="136">
        <f>IFERROR(VLOOKUP(CW$50,'Capital Structure'!$D$21:$E$22,2,FALSE),0)</f>
        <v>0</v>
      </c>
      <c r="CX54" s="136">
        <f>IFERROR(VLOOKUP(CX$50,'Capital Structure'!$D$21:$E$22,2,FALSE),0)</f>
        <v>0</v>
      </c>
      <c r="CY54" s="136">
        <f>IFERROR(VLOOKUP(CY$50,'Capital Structure'!$D$21:$E$22,2,FALSE),0)</f>
        <v>0</v>
      </c>
      <c r="CZ54" s="136">
        <f>IFERROR(VLOOKUP(CZ$50,'Capital Structure'!$D$21:$E$22,2,FALSE),0)</f>
        <v>0</v>
      </c>
      <c r="DA54" s="136">
        <f>IFERROR(VLOOKUP(DA$50,'Capital Structure'!$D$21:$E$22,2,FALSE),0)</f>
        <v>0</v>
      </c>
      <c r="DB54" s="136">
        <f>IFERROR(VLOOKUP(DB$50,'Capital Structure'!$D$21:$E$22,2,FALSE),0)</f>
        <v>0</v>
      </c>
      <c r="DC54" s="136">
        <f>IFERROR(VLOOKUP(DC$50,'Capital Structure'!$D$21:$E$22,2,FALSE),0)</f>
        <v>0</v>
      </c>
      <c r="DD54" s="136">
        <f>IFERROR(VLOOKUP(DD$50,'Capital Structure'!$D$21:$E$22,2,FALSE),0)</f>
        <v>0</v>
      </c>
      <c r="DE54" s="136">
        <f>IFERROR(VLOOKUP(DE$50,'Capital Structure'!$D$21:$E$22,2,FALSE),0)</f>
        <v>0</v>
      </c>
      <c r="DF54" s="136">
        <f>IFERROR(VLOOKUP(DF$50,'Capital Structure'!$D$21:$E$22,2,FALSE),0)</f>
        <v>0</v>
      </c>
      <c r="DG54" s="136">
        <f>IFERROR(VLOOKUP(DG$50,'Capital Structure'!$D$21:$E$22,2,FALSE),0)</f>
        <v>0</v>
      </c>
      <c r="DH54" s="136">
        <f>IFERROR(VLOOKUP(DH$50,'Capital Structure'!$D$21:$E$22,2,FALSE),0)</f>
        <v>0</v>
      </c>
      <c r="DI54" s="136">
        <f>IFERROR(VLOOKUP(DI$50,'Capital Structure'!$D$21:$E$22,2,FALSE),0)</f>
        <v>0</v>
      </c>
      <c r="DJ54" s="136">
        <f>IFERROR(VLOOKUP(DJ$50,'Capital Structure'!$D$21:$E$22,2,FALSE),0)</f>
        <v>0</v>
      </c>
      <c r="DK54" s="136">
        <f>IFERROR(VLOOKUP(DK$50,'Capital Structure'!$D$21:$E$22,2,FALSE),0)</f>
        <v>0</v>
      </c>
      <c r="DL54" s="136">
        <f>IFERROR(VLOOKUP(DL$50,'Capital Structure'!$D$21:$E$22,2,FALSE),0)</f>
        <v>0</v>
      </c>
      <c r="DM54" s="136">
        <f>IFERROR(VLOOKUP(DM$50,'Capital Structure'!$D$21:$E$22,2,FALSE),0)</f>
        <v>0</v>
      </c>
      <c r="DN54" s="136">
        <f>IFERROR(VLOOKUP(DN$50,'Capital Structure'!$D$21:$E$22,2,FALSE),0)</f>
        <v>0</v>
      </c>
      <c r="DO54" s="136">
        <f>IFERROR(VLOOKUP(DO$50,'Capital Structure'!$D$21:$E$22,2,FALSE),0)</f>
        <v>0</v>
      </c>
      <c r="DP54" s="136">
        <f>IFERROR(VLOOKUP(DP$50,'Capital Structure'!$D$21:$E$22,2,FALSE),0)</f>
        <v>0</v>
      </c>
      <c r="DQ54" s="136">
        <f>IFERROR(VLOOKUP(DQ$50,'Capital Structure'!$D$21:$E$22,2,FALSE),0)</f>
        <v>0</v>
      </c>
      <c r="DR54" s="136">
        <f>IFERROR(VLOOKUP(DR$50,'Capital Structure'!$D$21:$E$22,2,FALSE),0)</f>
        <v>0</v>
      </c>
      <c r="DS54" s="136">
        <f>IFERROR(VLOOKUP(DS$50,'Capital Structure'!$D$21:$E$22,2,FALSE),0)</f>
        <v>0</v>
      </c>
      <c r="DT54" s="136">
        <f>IFERROR(VLOOKUP(DT$50,'Capital Structure'!$D$21:$E$22,2,FALSE),0)</f>
        <v>0</v>
      </c>
      <c r="DU54" s="136">
        <f>IFERROR(VLOOKUP(DU$50,'Capital Structure'!$D$21:$E$22,2,FALSE),0)</f>
        <v>0</v>
      </c>
      <c r="DV54" s="136">
        <f>IFERROR(VLOOKUP(DV$50,'Capital Structure'!$D$21:$E$22,2,FALSE),0)</f>
        <v>0</v>
      </c>
      <c r="DW54" s="136">
        <f>IFERROR(VLOOKUP(DW$50,'Capital Structure'!$D$21:$E$22,2,FALSE),0)</f>
        <v>0</v>
      </c>
      <c r="DX54" s="136">
        <f>IFERROR(VLOOKUP(DX$50,'Capital Structure'!$D$21:$E$22,2,FALSE),0)</f>
        <v>0</v>
      </c>
      <c r="DY54" s="136">
        <f>IFERROR(VLOOKUP(DY$50,'Capital Structure'!$D$21:$E$22,2,FALSE),0)</f>
        <v>0</v>
      </c>
    </row>
    <row r="55" spans="1:16384" s="139" customFormat="1">
      <c r="B55" s="114" t="s">
        <v>341</v>
      </c>
      <c r="E55" s="136">
        <f>SUM($E$52:E52)-SUM($E$54:E54)+SUM($D$53:D53)-SUM($D$57:D57)</f>
        <v>0</v>
      </c>
      <c r="F55" s="136">
        <f>SUM($E$52:F52)-SUM($E$54:F54)+SUM($D$53:E53)-SUM($D$57:E57)</f>
        <v>0</v>
      </c>
      <c r="G55" s="136">
        <f>SUM($E$52:G52)-SUM($E$54:G54)+SUM($D$53:F53)-SUM($D$57:F57)</f>
        <v>0</v>
      </c>
      <c r="H55" s="136">
        <f>SUM($E$52:H52)-SUM($E$54:H54)+SUM($D$53:G53)-SUM($D$57:G57)</f>
        <v>0</v>
      </c>
      <c r="I55" s="136">
        <f>SUM($E$52:I52)-SUM($E$54:I54)+SUM($D$53:H53)-SUM($D$57:H57)</f>
        <v>0</v>
      </c>
      <c r="J55" s="136">
        <f>SUM($E$52:J52)-SUM($E$54:J54)+SUM($D$53:I53)-SUM($D$57:I57)</f>
        <v>0</v>
      </c>
      <c r="K55" s="136">
        <f>SUM($E$52:K52)-SUM($E$54:K54)+SUM($D$53:J53)-SUM($D$57:J57)</f>
        <v>0</v>
      </c>
      <c r="L55" s="136">
        <f>SUM($E$52:L52)-SUM($E$54:L54)+SUM($D$53:K53)-SUM($D$57:K57)</f>
        <v>0</v>
      </c>
      <c r="M55" s="136">
        <f>SUM($E$52:M52)-SUM($E$54:M54)+SUM($D$53:L53)-SUM($D$57:L57)</f>
        <v>0</v>
      </c>
      <c r="N55" s="136">
        <f>SUM($E$52:N52)-SUM($E$54:N54)+SUM($D$53:M53)-SUM($D$57:M57)</f>
        <v>0</v>
      </c>
      <c r="O55" s="136">
        <f>SUM($E$52:O52)-SUM($E$54:O54)+SUM($D$53:N53)-SUM($D$57:N57)</f>
        <v>0</v>
      </c>
      <c r="P55" s="136">
        <f>SUM($E$52:P52)-SUM($E$54:P54)+SUM($D$53:O53)-SUM($D$57:O57)</f>
        <v>0</v>
      </c>
      <c r="Q55" s="136">
        <f>SUM($E$52:Q52)-SUM($E$54:Q54)+SUM($D$53:P53)-SUM($D$57:P57)</f>
        <v>0</v>
      </c>
      <c r="R55" s="136">
        <f>SUM($E$52:R52)-SUM($E$54:R54)+SUM($D$53:Q53)-SUM($D$57:Q57)</f>
        <v>0</v>
      </c>
      <c r="S55" s="136">
        <f>SUM($E$52:S52)-SUM($E$54:S54)+SUM($D$53:R53)-SUM($D$57:R57)</f>
        <v>0</v>
      </c>
      <c r="T55" s="136">
        <f>SUM($E$52:T52)-SUM($E$54:T54)+SUM($D$53:S53)-SUM($D$57:S57)</f>
        <v>0</v>
      </c>
      <c r="U55" s="136">
        <f>SUM($E$52:U52)-SUM($E$54:U54)+SUM($D$53:T53)-SUM($D$57:T57)</f>
        <v>0</v>
      </c>
      <c r="V55" s="136">
        <f>SUM($E$52:V52)-SUM($E$54:V54)+SUM($D$53:U53)-SUM($D$57:U57)</f>
        <v>0</v>
      </c>
      <c r="W55" s="136">
        <f>SUM($E$52:W52)-SUM($E$54:W54)+SUM($D$53:V53)-SUM($D$57:V57)</f>
        <v>0</v>
      </c>
      <c r="X55" s="136">
        <f>SUM($E$52:X52)-SUM($E$54:X54)+SUM($D$53:W53)-SUM($D$57:W57)</f>
        <v>0</v>
      </c>
      <c r="Y55" s="136">
        <f>SUM($E$52:Y52)-SUM($E$54:Y54)+SUM($D$53:X53)-SUM($D$57:X57)</f>
        <v>0</v>
      </c>
      <c r="Z55" s="136">
        <f>SUM($E$52:Z52)-SUM($E$54:Z54)+SUM($D$53:Y53)-SUM($D$57:Y57)</f>
        <v>0</v>
      </c>
      <c r="AA55" s="136">
        <f>SUM($E$52:AA52)-SUM($E$54:AA54)+SUM($D$53:Z53)-SUM($D$57:Z57)</f>
        <v>0</v>
      </c>
      <c r="AB55" s="136">
        <f>SUM($E$52:AB52)-SUM($E$54:AB54)+SUM($D$53:AA53)-SUM($D$57:AA57)</f>
        <v>0</v>
      </c>
      <c r="AC55" s="136">
        <f>SUM($E$52:AC52)-SUM($E$54:AC54)+SUM($D$53:AB53)-SUM($D$57:AB57)</f>
        <v>0</v>
      </c>
      <c r="AD55" s="136">
        <f>SUM($E$52:AD52)-SUM($E$54:AD54)+SUM($D$53:AC53)-SUM($D$57:AC57)</f>
        <v>0</v>
      </c>
      <c r="AE55" s="136">
        <f>SUM($E$52:AE52)-SUM($E$54:AE54)+SUM($D$53:AD53)-SUM($D$57:AD57)</f>
        <v>0</v>
      </c>
      <c r="AF55" s="136">
        <f>SUM($E$52:AF52)-SUM($E$54:AF54)+SUM($D$53:AE53)-SUM($D$57:AE57)</f>
        <v>0</v>
      </c>
      <c r="AG55" s="136">
        <f>SUM($E$52:AG52)-SUM($E$54:AG54)+SUM($D$53:AF53)-SUM($D$57:AF57)</f>
        <v>0</v>
      </c>
      <c r="AH55" s="136">
        <f>SUM($E$52:AH52)-SUM($E$54:AH54)+SUM($D$53:AG53)-SUM($D$57:AG57)</f>
        <v>0</v>
      </c>
      <c r="AI55" s="136">
        <f>SUM($E$52:AI52)-SUM($E$54:AI54)+SUM($D$53:AH53)-SUM($D$57:AH57)</f>
        <v>0</v>
      </c>
      <c r="AJ55" s="136">
        <f>SUM($E$52:AJ52)-SUM($E$54:AJ54)+SUM($D$53:AI53)-SUM($D$57:AI57)</f>
        <v>0</v>
      </c>
      <c r="AK55" s="136">
        <f>SUM($E$52:AK52)-SUM($E$54:AK54)+SUM($D$53:AJ53)-SUM($D$57:AJ57)</f>
        <v>0</v>
      </c>
      <c r="AL55" s="136">
        <f>SUM($E$52:AL52)-SUM($E$54:AL54)+SUM($D$53:AK53)-SUM($D$57:AK57)</f>
        <v>0</v>
      </c>
      <c r="AM55" s="136">
        <f>SUM($E$52:AM52)-SUM($E$54:AM54)+SUM($D$53:AL53)-SUM($D$57:AL57)</f>
        <v>0</v>
      </c>
      <c r="AN55" s="136">
        <f>SUM($E$52:AN52)-SUM($E$54:AN54)+SUM($D$53:AM53)-SUM($D$57:AM57)</f>
        <v>0</v>
      </c>
      <c r="AO55" s="136">
        <f>SUM($E$52:AO52)-SUM($E$54:AO54)+SUM($D$53:AN53)-SUM($D$57:AN57)</f>
        <v>0</v>
      </c>
      <c r="AP55" s="136">
        <f>SUM($E$52:AP52)-SUM($E$54:AP54)+SUM($D$53:AO53)-SUM($D$57:AO57)</f>
        <v>0</v>
      </c>
      <c r="AQ55" s="136">
        <f>SUM($E$52:AQ52)-SUM($E$54:AQ54)+SUM($D$53:AP53)-SUM($D$57:AP57)</f>
        <v>0</v>
      </c>
      <c r="AR55" s="136">
        <f>SUM($E$52:AR52)-SUM($E$54:AR54)+SUM($D$53:AQ53)-SUM($D$57:AQ57)</f>
        <v>61000000</v>
      </c>
      <c r="AS55" s="136">
        <f>SUM($E$52:AS52)-SUM($E$54:AS54)+SUM($D$53:AR53)-SUM($D$57:AR57)</f>
        <v>61254166.666666664</v>
      </c>
      <c r="AT55" s="136">
        <f>SUM($E$52:AT52)-SUM($E$54:AT54)+SUM($D$53:AS53)-SUM($D$57:AS57)</f>
        <v>61509392.361111112</v>
      </c>
      <c r="AU55" s="136">
        <f>SUM($E$52:AU52)-SUM($E$54:AU54)+SUM($D$53:AT53)-SUM($D$57:AT57)</f>
        <v>61765681.495949075</v>
      </c>
      <c r="AV55" s="136">
        <f>SUM($E$52:AV52)-SUM($E$54:AV54)+SUM($D$53:AU53)-SUM($D$57:AU57)</f>
        <v>62023038.502182193</v>
      </c>
      <c r="AW55" s="136">
        <f>SUM($E$52:AW52)-SUM($E$54:AW54)+SUM($D$53:AV53)-SUM($D$57:AV57)</f>
        <v>62281467.829274625</v>
      </c>
      <c r="AX55" s="136">
        <f>SUM($E$52:AX52)-SUM($E$54:AX54)+SUM($D$53:AW53)-SUM($D$57:AW57)</f>
        <v>62540973.945229933</v>
      </c>
      <c r="AY55" s="136">
        <f>SUM($E$52:AY52)-SUM($E$54:AY54)+SUM($D$53:AX53)-SUM($D$57:AX57)</f>
        <v>62801561.336668387</v>
      </c>
      <c r="AZ55" s="136">
        <f>SUM($E$52:AZ52)-SUM($E$54:AZ54)+SUM($D$53:AY53)-SUM($D$57:AY57)</f>
        <v>63063234.508904509</v>
      </c>
      <c r="BA55" s="136">
        <f>SUM($E$52:BA52)-SUM($E$54:BA54)+SUM($D$53:AZ53)-SUM($D$57:AZ57)</f>
        <v>63325997.986024946</v>
      </c>
      <c r="BB55" s="136">
        <f>SUM($E$52:BB52)-SUM($E$54:BB54)+SUM($D$53:BA53)-SUM($D$57:BA57)</f>
        <v>63589856.310966715</v>
      </c>
      <c r="BC55" s="136">
        <f>SUM($E$52:BC52)-SUM($E$54:BC54)+SUM($D$53:BB53)-SUM($D$57:BB57)</f>
        <v>63854814.045595743</v>
      </c>
      <c r="BD55" s="136">
        <f>SUM($E$52:BD52)-SUM($E$54:BD54)+SUM($D$53:BC53)-SUM($D$57:BC57)</f>
        <v>64120875.770785727</v>
      </c>
      <c r="BE55" s="136">
        <f>SUM($E$52:BE52)-SUM($E$54:BE54)+SUM($D$53:BD53)-SUM($D$57:BD57)</f>
        <v>64388046.086497329</v>
      </c>
      <c r="BF55" s="136">
        <f>SUM($E$52:BF52)-SUM($E$54:BF54)+SUM($D$53:BE53)-SUM($D$57:BE57)</f>
        <v>64656329.611857735</v>
      </c>
      <c r="BG55" s="136">
        <f>SUM($E$52:BG52)-SUM($E$54:BG54)+SUM($D$53:BF53)-SUM($D$57:BF57)</f>
        <v>64925730.985240474</v>
      </c>
      <c r="BH55" s="136">
        <f>SUM($E$52:BH52)-SUM($E$54:BH54)+SUM($D$53:BG53)-SUM($D$57:BG57)</f>
        <v>65196254.864345647</v>
      </c>
      <c r="BI55" s="136">
        <f>SUM($E$52:BI52)-SUM($E$54:BI54)+SUM($D$53:BH53)-SUM($D$57:BH57)</f>
        <v>65467905.926280424</v>
      </c>
      <c r="BJ55" s="136">
        <f>SUM($E$52:BJ52)-SUM($E$54:BJ54)+SUM($D$53:BI53)-SUM($D$57:BI57)</f>
        <v>65740688.867639922</v>
      </c>
      <c r="BK55" s="136">
        <f>SUM($E$52:BK52)-SUM($E$54:BK54)+SUM($D$53:BJ53)-SUM($D$57:BJ57)</f>
        <v>66014608.404588424</v>
      </c>
      <c r="BL55" s="136">
        <f>SUM($E$52:BL52)-SUM($E$54:BL54)+SUM($D$53:BK53)-SUM($D$57:BK57)</f>
        <v>66289669.272940874</v>
      </c>
      <c r="BM55" s="136">
        <f>SUM($E$52:BM52)-SUM($E$54:BM54)+SUM($D$53:BL53)-SUM($D$57:BL57)</f>
        <v>66565876.228244796</v>
      </c>
      <c r="BN55" s="136">
        <f>SUM($E$52:BN52)-SUM($E$54:BN54)+SUM($D$53:BM53)-SUM($D$57:BM57)</f>
        <v>66843234.045862481</v>
      </c>
      <c r="BO55" s="136">
        <f>SUM($E$52:BO52)-SUM($E$54:BO54)+SUM($D$53:BN53)-SUM($D$57:BN57)</f>
        <v>67121747.521053568</v>
      </c>
      <c r="BP55" s="136">
        <f>SUM($E$52:BP52)-SUM($E$54:BP54)+SUM($D$53:BO53)-SUM($D$57:BO57)</f>
        <v>67401421.469057962</v>
      </c>
      <c r="BQ55" s="136">
        <f>SUM($E$52:BQ52)-SUM($E$54:BQ54)+SUM($D$53:BP53)-SUM($D$57:BP57)</f>
        <v>67682260.725179031</v>
      </c>
      <c r="BR55" s="136">
        <f>SUM($E$52:BR52)-SUM($E$54:BR54)+SUM($D$53:BQ53)-SUM($D$57:BQ57)</f>
        <v>67964270.144867286</v>
      </c>
      <c r="BS55" s="136">
        <f>SUM($E$52:BS52)-SUM($E$54:BS54)+SUM($D$53:BR53)-SUM($D$57:BR57)</f>
        <v>68247454.603804231</v>
      </c>
      <c r="BT55" s="136">
        <f>SUM($E$52:BT52)-SUM($E$54:BT54)+SUM($D$53:BS53)-SUM($D$57:BS57)</f>
        <v>68531818.997986749</v>
      </c>
      <c r="BU55" s="136">
        <f>SUM($E$52:BU52)-SUM($E$54:BU54)+SUM($D$53:BT53)-SUM($D$57:BT57)</f>
        <v>68817368.243811697</v>
      </c>
      <c r="BV55" s="136">
        <f>SUM($E$52:BV52)-SUM($E$54:BV54)+SUM($D$53:BU53)-SUM($D$57:BU57)</f>
        <v>69104107.278160915</v>
      </c>
      <c r="BW55" s="136">
        <f>SUM($E$52:BW52)-SUM($E$54:BW54)+SUM($D$53:BV53)-SUM($D$57:BV57)</f>
        <v>69392041.058486581</v>
      </c>
      <c r="BX55" s="136">
        <f>SUM($E$52:BX52)-SUM($E$54:BX54)+SUM($D$53:BW53)-SUM($D$57:BW57)</f>
        <v>69681174.562896937</v>
      </c>
      <c r="BY55" s="136">
        <f>SUM($E$52:BY52)-SUM($E$54:BY54)+SUM($D$53:BX53)-SUM($D$57:BX57)</f>
        <v>69971512.790242344</v>
      </c>
      <c r="BZ55" s="136">
        <f>SUM($E$52:BZ52)-SUM($E$54:BZ54)+SUM($D$53:BY53)-SUM($D$57:BY57)</f>
        <v>0</v>
      </c>
      <c r="CA55" s="136">
        <f>SUM($E$52:CA52)-SUM($E$54:CA54)+SUM($D$53:BZ53)-SUM($D$57:BZ57)</f>
        <v>0</v>
      </c>
      <c r="CB55" s="136">
        <f>SUM($E$52:CB52)-SUM($E$54:CB54)+SUM($D$53:CA53)-SUM($D$57:CA57)</f>
        <v>0</v>
      </c>
      <c r="CC55" s="136">
        <f>SUM($E$52:CC52)-SUM($E$54:CC54)+SUM($D$53:CB53)-SUM($D$57:CB57)</f>
        <v>0</v>
      </c>
      <c r="CD55" s="136">
        <f>SUM($E$52:CD52)-SUM($E$54:CD54)+SUM($D$53:CC53)-SUM($D$57:CC57)</f>
        <v>0</v>
      </c>
      <c r="CE55" s="136">
        <f>SUM($E$52:CE52)-SUM($E$54:CE54)+SUM($D$53:CD53)-SUM($D$57:CD57)</f>
        <v>0</v>
      </c>
      <c r="CF55" s="136">
        <f>SUM($E$52:CF52)-SUM($E$54:CF54)+SUM($D$53:CE53)-SUM($D$57:CE57)</f>
        <v>0</v>
      </c>
      <c r="CG55" s="136">
        <f>SUM($E$52:CG52)-SUM($E$54:CG54)+SUM($D$53:CF53)-SUM($D$57:CF57)</f>
        <v>0</v>
      </c>
      <c r="CH55" s="136">
        <f>SUM($E$52:CH52)-SUM($E$54:CH54)+SUM($D$53:CG53)-SUM($D$57:CG57)</f>
        <v>0</v>
      </c>
      <c r="CI55" s="136">
        <f>SUM($E$52:CI52)-SUM($E$54:CI54)+SUM($D$53:CH53)-SUM($D$57:CH57)</f>
        <v>0</v>
      </c>
      <c r="CJ55" s="136">
        <f>SUM($E$52:CJ52)-SUM($E$54:CJ54)+SUM($D$53:CI53)-SUM($D$57:CI57)</f>
        <v>0</v>
      </c>
      <c r="CK55" s="136">
        <f>SUM($E$52:CK52)-SUM($E$54:CK54)+SUM($D$53:CJ53)-SUM($D$57:CJ57)</f>
        <v>0</v>
      </c>
      <c r="CL55" s="136">
        <f>SUM($E$52:CL52)-SUM($E$54:CL54)+SUM($D$53:CK53)-SUM($D$57:CK57)</f>
        <v>0</v>
      </c>
      <c r="CM55" s="136">
        <f>SUM($E$52:CM52)-SUM($E$54:CM54)+SUM($D$53:CL53)-SUM($D$57:CL57)</f>
        <v>0</v>
      </c>
      <c r="CN55" s="136">
        <f>SUM($E$52:CN52)-SUM($E$54:CN54)+SUM($D$53:CM53)-SUM($D$57:CM57)</f>
        <v>0</v>
      </c>
      <c r="CO55" s="136">
        <f>SUM($E$52:CO52)-SUM($E$54:CO54)+SUM($D$53:CN53)-SUM($D$57:CN57)</f>
        <v>0</v>
      </c>
      <c r="CP55" s="136">
        <f>SUM($E$52:CP52)-SUM($E$54:CP54)+SUM($D$53:CO53)-SUM($D$57:CO57)</f>
        <v>0</v>
      </c>
      <c r="CQ55" s="136">
        <f>SUM($E$52:CQ52)-SUM($E$54:CQ54)+SUM($D$53:CP53)-SUM($D$57:CP57)</f>
        <v>0</v>
      </c>
      <c r="CR55" s="136">
        <f>SUM($E$52:CR52)-SUM($E$54:CR54)+SUM($D$53:CQ53)-SUM($D$57:CQ57)</f>
        <v>0</v>
      </c>
      <c r="CS55" s="136">
        <f>SUM($E$52:CS52)-SUM($E$54:CS54)+SUM($D$53:CR53)-SUM($D$57:CR57)</f>
        <v>0</v>
      </c>
      <c r="CT55" s="136">
        <f>SUM($E$52:CT52)-SUM($E$54:CT54)+SUM($D$53:CS53)-SUM($D$57:CS57)</f>
        <v>0</v>
      </c>
      <c r="CU55" s="136">
        <f>SUM($E$52:CU52)-SUM($E$54:CU54)+SUM($D$53:CT53)-SUM($D$57:CT57)</f>
        <v>0</v>
      </c>
      <c r="CV55" s="136">
        <f>SUM($E$52:CV52)-SUM($E$54:CV54)+SUM($D$53:CU53)-SUM($D$57:CU57)</f>
        <v>0</v>
      </c>
      <c r="CW55" s="136">
        <f>SUM($E$52:CW52)-SUM($E$54:CW54)+SUM($D$53:CV53)-SUM($D$57:CV57)</f>
        <v>0</v>
      </c>
      <c r="CX55" s="136">
        <f>SUM($E$52:CX52)-SUM($E$54:CX54)+SUM($D$53:CW53)-SUM($D$57:CW57)</f>
        <v>0</v>
      </c>
      <c r="CY55" s="136">
        <f>SUM($E$52:CY52)-SUM($E$54:CY54)+SUM($D$53:CX53)-SUM($D$57:CX57)</f>
        <v>0</v>
      </c>
      <c r="CZ55" s="136">
        <f>SUM($E$52:CZ52)-SUM($E$54:CZ54)+SUM($D$53:CY53)-SUM($D$57:CY57)</f>
        <v>0</v>
      </c>
      <c r="DA55" s="136">
        <f>SUM($E$52:DA52)-SUM($E$54:DA54)+SUM($D$53:CZ53)-SUM($D$57:CZ57)</f>
        <v>0</v>
      </c>
      <c r="DB55" s="136">
        <f>SUM($E$52:DB52)-SUM($E$54:DB54)+SUM($D$53:DA53)-SUM($D$57:DA57)</f>
        <v>0</v>
      </c>
      <c r="DC55" s="136">
        <f>SUM($E$52:DC52)-SUM($E$54:DC54)+SUM($D$53:DB53)-SUM($D$57:DB57)</f>
        <v>0</v>
      </c>
      <c r="DD55" s="136">
        <f>SUM($E$52:DD52)-SUM($E$54:DD54)+SUM($D$53:DC53)-SUM($D$57:DC57)</f>
        <v>0</v>
      </c>
      <c r="DE55" s="136">
        <f>SUM($E$52:DE52)-SUM($E$54:DE54)+SUM($D$53:DD53)-SUM($D$57:DD57)</f>
        <v>0</v>
      </c>
      <c r="DF55" s="136">
        <f>SUM($E$52:DF52)-SUM($E$54:DF54)+SUM($D$53:DE53)-SUM($D$57:DE57)</f>
        <v>0</v>
      </c>
      <c r="DG55" s="136">
        <f>SUM($E$52:DG52)-SUM($E$54:DG54)+SUM($D$53:DF53)-SUM($D$57:DF57)</f>
        <v>0</v>
      </c>
      <c r="DH55" s="136">
        <f>SUM($E$52:DH52)-SUM($E$54:DH54)+SUM($D$53:DG53)-SUM($D$57:DG57)</f>
        <v>0</v>
      </c>
      <c r="DI55" s="136">
        <f>SUM($E$52:DI52)-SUM($E$54:DI54)+SUM($D$53:DH53)-SUM($D$57:DH57)</f>
        <v>0</v>
      </c>
      <c r="DJ55" s="136">
        <f>SUM($E$52:DJ52)-SUM($E$54:DJ54)+SUM($D$53:DI53)-SUM($D$57:DI57)</f>
        <v>0</v>
      </c>
      <c r="DK55" s="136">
        <f>SUM($E$52:DK52)-SUM($E$54:DK54)+SUM($D$53:DJ53)-SUM($D$57:DJ57)</f>
        <v>0</v>
      </c>
      <c r="DL55" s="136">
        <f>SUM($E$52:DL52)-SUM($E$54:DL54)+SUM($D$53:DK53)-SUM($D$57:DK57)</f>
        <v>0</v>
      </c>
      <c r="DM55" s="136">
        <f>SUM($E$52:DM52)-SUM($E$54:DM54)+SUM($D$53:DL53)-SUM($D$57:DL57)</f>
        <v>0</v>
      </c>
      <c r="DN55" s="136">
        <f>SUM($E$52:DN52)-SUM($E$54:DN54)+SUM($D$53:DM53)-SUM($D$57:DM57)</f>
        <v>0</v>
      </c>
      <c r="DO55" s="136">
        <f>SUM($E$52:DO52)-SUM($E$54:DO54)+SUM($D$53:DN53)-SUM($D$57:DN57)</f>
        <v>0</v>
      </c>
      <c r="DP55" s="136">
        <f>SUM($E$52:DP52)-SUM($E$54:DP54)+SUM($D$53:DO53)-SUM($D$57:DO57)</f>
        <v>0</v>
      </c>
      <c r="DQ55" s="136">
        <f>SUM($E$52:DQ52)-SUM($E$54:DQ54)+SUM($D$53:DP53)-SUM($D$57:DP57)</f>
        <v>0</v>
      </c>
      <c r="DR55" s="136">
        <f>SUM($E$52:DR52)-SUM($E$54:DR54)+SUM($D$53:DQ53)-SUM($D$57:DQ57)</f>
        <v>0</v>
      </c>
      <c r="DS55" s="136">
        <f>SUM($E$52:DS52)-SUM($E$54:DS54)+SUM($D$53:DR53)-SUM($D$57:DR57)</f>
        <v>0</v>
      </c>
      <c r="DT55" s="136">
        <f>SUM($E$52:DT52)-SUM($E$54:DT54)+SUM($D$53:DS53)-SUM($D$57:DS57)</f>
        <v>0</v>
      </c>
      <c r="DU55" s="136">
        <f>SUM($E$52:DU52)-SUM($E$54:DU54)+SUM($D$53:DT53)-SUM($D$57:DT57)</f>
        <v>0</v>
      </c>
      <c r="DV55" s="136">
        <f>SUM($E$52:DV52)-SUM($E$54:DV54)+SUM($D$53:DU53)-SUM($D$57:DU57)</f>
        <v>0</v>
      </c>
      <c r="DW55" s="136">
        <f>SUM($E$52:DW52)-SUM($E$54:DW54)+SUM($D$53:DV53)-SUM($D$57:DV57)</f>
        <v>0</v>
      </c>
      <c r="DX55" s="136">
        <f>SUM($E$52:DX52)-SUM($E$54:DX54)+SUM($D$53:DW53)-SUM($D$57:DW57)</f>
        <v>0</v>
      </c>
      <c r="DY55" s="136">
        <f>SUM($E$52:DY52)-SUM($E$54:DY54)+SUM($D$53:DX53)-SUM($D$57:DX57)</f>
        <v>0</v>
      </c>
    </row>
    <row r="56" spans="1:16384" s="139" customFormat="1">
      <c r="A56" s="105"/>
      <c r="B56" s="115" t="s">
        <v>342</v>
      </c>
      <c r="C56" s="105"/>
      <c r="D56" s="105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6"/>
      <c r="CE56" s="136"/>
      <c r="CF56" s="136"/>
      <c r="CG56" s="136"/>
      <c r="CH56" s="136"/>
      <c r="CI56" s="136"/>
      <c r="CJ56" s="136"/>
      <c r="CK56" s="136"/>
      <c r="CL56" s="136"/>
      <c r="CM56" s="136"/>
      <c r="CN56" s="136"/>
      <c r="CO56" s="136"/>
      <c r="CP56" s="136"/>
      <c r="CQ56" s="136"/>
      <c r="CR56" s="136"/>
      <c r="CS56" s="136"/>
      <c r="CT56" s="136"/>
      <c r="CU56" s="136"/>
      <c r="CV56" s="136"/>
      <c r="CW56" s="136"/>
      <c r="CX56" s="136"/>
      <c r="CY56" s="136"/>
      <c r="CZ56" s="136"/>
      <c r="DA56" s="136"/>
      <c r="DB56" s="136"/>
      <c r="DC56" s="136"/>
      <c r="DD56" s="136"/>
      <c r="DE56" s="136"/>
      <c r="DF56" s="136"/>
      <c r="DG56" s="136"/>
      <c r="DH56" s="136"/>
      <c r="DI56" s="136"/>
      <c r="DJ56" s="136"/>
      <c r="DK56" s="136"/>
      <c r="DL56" s="136"/>
      <c r="DM56" s="136"/>
      <c r="DN56" s="136"/>
      <c r="DO56" s="136"/>
      <c r="DP56" s="136"/>
      <c r="DQ56" s="136"/>
      <c r="DR56" s="136"/>
      <c r="DS56" s="136"/>
      <c r="DT56" s="136"/>
      <c r="DU56" s="136"/>
      <c r="DV56" s="136"/>
      <c r="DW56" s="136"/>
      <c r="DX56" s="136"/>
      <c r="DY56" s="136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/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/>
      <c r="LB56" s="105"/>
      <c r="LC56" s="105"/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/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/>
      <c r="ME56" s="105"/>
      <c r="MF56" s="105"/>
      <c r="MG56" s="105"/>
      <c r="MH56" s="105"/>
      <c r="MI56" s="105"/>
      <c r="MJ56" s="105"/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/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/>
      <c r="NK56" s="105"/>
      <c r="NL56" s="105"/>
      <c r="NM56" s="105"/>
      <c r="NN56" s="105"/>
      <c r="NO56" s="105"/>
      <c r="NP56" s="105"/>
      <c r="NQ56" s="105"/>
      <c r="NR56" s="105"/>
      <c r="NS56" s="105"/>
      <c r="NT56" s="105"/>
      <c r="NU56" s="105"/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/>
      <c r="OI56" s="105"/>
      <c r="OJ56" s="105"/>
      <c r="OK56" s="105"/>
      <c r="OL56" s="105"/>
      <c r="OM56" s="105"/>
      <c r="ON56" s="105"/>
      <c r="OO56" s="105"/>
      <c r="OP56" s="105"/>
      <c r="OQ56" s="105"/>
      <c r="OR56" s="105"/>
      <c r="OS56" s="105"/>
      <c r="OT56" s="105"/>
      <c r="OU56" s="105"/>
      <c r="OV56" s="105"/>
      <c r="OW56" s="105"/>
      <c r="OX56" s="105"/>
      <c r="OY56" s="105"/>
      <c r="OZ56" s="105"/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5"/>
      <c r="PM56" s="105"/>
      <c r="PN56" s="105"/>
      <c r="PO56" s="105"/>
      <c r="PP56" s="105"/>
      <c r="PQ56" s="105"/>
      <c r="PR56" s="105"/>
      <c r="PS56" s="105"/>
      <c r="PT56" s="105"/>
      <c r="PU56" s="105"/>
      <c r="PV56" s="105"/>
      <c r="PW56" s="105"/>
      <c r="PX56" s="105"/>
      <c r="PY56" s="105"/>
      <c r="PZ56" s="105"/>
      <c r="QA56" s="105"/>
      <c r="QB56" s="105"/>
      <c r="QC56" s="105"/>
      <c r="QD56" s="105"/>
      <c r="QE56" s="105"/>
      <c r="QF56" s="105"/>
      <c r="QG56" s="105"/>
      <c r="QH56" s="105"/>
      <c r="QI56" s="105"/>
      <c r="QJ56" s="105"/>
      <c r="QK56" s="105"/>
      <c r="QL56" s="105"/>
      <c r="QM56" s="105"/>
      <c r="QN56" s="105"/>
      <c r="QO56" s="105"/>
      <c r="QP56" s="105"/>
      <c r="QQ56" s="105"/>
      <c r="QR56" s="105"/>
      <c r="QS56" s="105"/>
      <c r="QT56" s="105"/>
      <c r="QU56" s="105"/>
      <c r="QV56" s="105"/>
      <c r="QW56" s="105"/>
      <c r="QX56" s="105"/>
      <c r="QY56" s="105"/>
      <c r="QZ56" s="105"/>
      <c r="RA56" s="105"/>
      <c r="RB56" s="105"/>
      <c r="RC56" s="105"/>
      <c r="RD56" s="105"/>
      <c r="RE56" s="105"/>
      <c r="RF56" s="105"/>
      <c r="RG56" s="105"/>
      <c r="RH56" s="105"/>
      <c r="RI56" s="105"/>
      <c r="RJ56" s="105"/>
      <c r="RK56" s="105"/>
      <c r="RL56" s="105"/>
      <c r="RM56" s="105"/>
      <c r="RN56" s="105"/>
      <c r="RO56" s="105"/>
      <c r="RP56" s="105"/>
      <c r="RQ56" s="105"/>
      <c r="RR56" s="105"/>
      <c r="RS56" s="105"/>
      <c r="RT56" s="105"/>
      <c r="RU56" s="105"/>
      <c r="RV56" s="105"/>
      <c r="RW56" s="105"/>
      <c r="RX56" s="105"/>
      <c r="RY56" s="105"/>
      <c r="RZ56" s="105"/>
      <c r="SA56" s="105"/>
      <c r="SB56" s="105"/>
      <c r="SC56" s="105"/>
      <c r="SD56" s="105"/>
      <c r="SE56" s="105"/>
      <c r="SF56" s="105"/>
      <c r="SG56" s="105"/>
      <c r="SH56" s="105"/>
      <c r="SI56" s="105"/>
      <c r="SJ56" s="105"/>
      <c r="SK56" s="105"/>
      <c r="SL56" s="105"/>
      <c r="SM56" s="105"/>
      <c r="SN56" s="105"/>
      <c r="SO56" s="105"/>
      <c r="SP56" s="105"/>
      <c r="SQ56" s="105"/>
      <c r="SR56" s="105"/>
      <c r="SS56" s="105"/>
      <c r="ST56" s="105"/>
      <c r="SU56" s="105"/>
      <c r="SV56" s="105"/>
      <c r="SW56" s="105"/>
      <c r="SX56" s="105"/>
      <c r="SY56" s="105"/>
      <c r="SZ56" s="105"/>
      <c r="TA56" s="105"/>
      <c r="TB56" s="105"/>
      <c r="TC56" s="105"/>
      <c r="TD56" s="105"/>
      <c r="TE56" s="105"/>
      <c r="TF56" s="105"/>
      <c r="TG56" s="105"/>
      <c r="TH56" s="105"/>
      <c r="TI56" s="105"/>
      <c r="TJ56" s="105"/>
      <c r="TK56" s="105"/>
      <c r="TL56" s="105"/>
      <c r="TM56" s="105"/>
      <c r="TN56" s="105"/>
      <c r="TO56" s="105"/>
      <c r="TP56" s="105"/>
      <c r="TQ56" s="105"/>
      <c r="TR56" s="105"/>
      <c r="TS56" s="105"/>
      <c r="TT56" s="105"/>
      <c r="TU56" s="105"/>
      <c r="TV56" s="105"/>
      <c r="TW56" s="105"/>
      <c r="TX56" s="105"/>
      <c r="TY56" s="105"/>
      <c r="TZ56" s="105"/>
      <c r="UA56" s="105"/>
      <c r="UB56" s="105"/>
      <c r="UC56" s="105"/>
      <c r="UD56" s="105"/>
      <c r="UE56" s="105"/>
      <c r="UF56" s="105"/>
      <c r="UG56" s="105"/>
      <c r="UH56" s="105"/>
      <c r="UI56" s="105"/>
      <c r="UJ56" s="105"/>
      <c r="UK56" s="105"/>
      <c r="UL56" s="105"/>
      <c r="UM56" s="105"/>
      <c r="UN56" s="105"/>
      <c r="UO56" s="105"/>
      <c r="UP56" s="105"/>
      <c r="UQ56" s="105"/>
      <c r="UR56" s="105"/>
      <c r="US56" s="105"/>
      <c r="UT56" s="105"/>
      <c r="UU56" s="105"/>
      <c r="UV56" s="105"/>
      <c r="UW56" s="105"/>
      <c r="UX56" s="105"/>
      <c r="UY56" s="105"/>
      <c r="UZ56" s="105"/>
      <c r="VA56" s="105"/>
      <c r="VB56" s="105"/>
      <c r="VC56" s="105"/>
      <c r="VD56" s="105"/>
      <c r="VE56" s="105"/>
      <c r="VF56" s="105"/>
      <c r="VG56" s="105"/>
      <c r="VH56" s="105"/>
      <c r="VI56" s="105"/>
      <c r="VJ56" s="105"/>
      <c r="VK56" s="105"/>
      <c r="VL56" s="105"/>
      <c r="VM56" s="105"/>
      <c r="VN56" s="105"/>
      <c r="VO56" s="105"/>
      <c r="VP56" s="105"/>
      <c r="VQ56" s="105"/>
      <c r="VR56" s="105"/>
      <c r="VS56" s="105"/>
      <c r="VT56" s="105"/>
      <c r="VU56" s="105"/>
      <c r="VV56" s="105"/>
      <c r="VW56" s="105"/>
      <c r="VX56" s="105"/>
      <c r="VY56" s="105"/>
      <c r="VZ56" s="105"/>
      <c r="WA56" s="105"/>
      <c r="WB56" s="105"/>
      <c r="WC56" s="105"/>
      <c r="WD56" s="105"/>
      <c r="WE56" s="105"/>
      <c r="WF56" s="105"/>
      <c r="WG56" s="105"/>
      <c r="WH56" s="105"/>
      <c r="WI56" s="105"/>
      <c r="WJ56" s="105"/>
      <c r="WK56" s="105"/>
      <c r="WL56" s="105"/>
      <c r="WM56" s="105"/>
      <c r="WN56" s="105"/>
      <c r="WO56" s="105"/>
      <c r="WP56" s="105"/>
      <c r="WQ56" s="105"/>
      <c r="WR56" s="105"/>
      <c r="WS56" s="105"/>
      <c r="WT56" s="105"/>
      <c r="WU56" s="105"/>
      <c r="WV56" s="105"/>
      <c r="WW56" s="105"/>
      <c r="WX56" s="105"/>
      <c r="WY56" s="105"/>
      <c r="WZ56" s="105"/>
      <c r="XA56" s="105"/>
      <c r="XB56" s="105"/>
      <c r="XC56" s="105"/>
      <c r="XD56" s="105"/>
      <c r="XE56" s="105"/>
      <c r="XF56" s="105"/>
      <c r="XG56" s="105"/>
      <c r="XH56" s="105"/>
      <c r="XI56" s="105"/>
      <c r="XJ56" s="105"/>
      <c r="XK56" s="105"/>
      <c r="XL56" s="105"/>
      <c r="XM56" s="105"/>
      <c r="XN56" s="105"/>
      <c r="XO56" s="105"/>
      <c r="XP56" s="105"/>
      <c r="XQ56" s="105"/>
      <c r="XR56" s="105"/>
      <c r="XS56" s="105"/>
      <c r="XT56" s="105"/>
      <c r="XU56" s="105"/>
      <c r="XV56" s="105"/>
      <c r="XW56" s="105"/>
      <c r="XX56" s="105"/>
      <c r="XY56" s="105"/>
      <c r="XZ56" s="105"/>
      <c r="YA56" s="105"/>
      <c r="YB56" s="105"/>
      <c r="YC56" s="105"/>
      <c r="YD56" s="105"/>
      <c r="YE56" s="105"/>
      <c r="YF56" s="105"/>
      <c r="YG56" s="105"/>
      <c r="YH56" s="105"/>
      <c r="YI56" s="105"/>
      <c r="YJ56" s="105"/>
      <c r="YK56" s="105"/>
      <c r="YL56" s="105"/>
      <c r="YM56" s="105"/>
      <c r="YN56" s="105"/>
      <c r="YO56" s="105"/>
      <c r="YP56" s="105"/>
      <c r="YQ56" s="105"/>
      <c r="YR56" s="105"/>
      <c r="YS56" s="105"/>
      <c r="YT56" s="105"/>
      <c r="YU56" s="105"/>
      <c r="YV56" s="105"/>
      <c r="YW56" s="105"/>
      <c r="YX56" s="105"/>
      <c r="YY56" s="105"/>
      <c r="YZ56" s="105"/>
      <c r="ZA56" s="105"/>
      <c r="ZB56" s="105"/>
      <c r="ZC56" s="105"/>
      <c r="ZD56" s="105"/>
      <c r="ZE56" s="105"/>
      <c r="ZF56" s="105"/>
      <c r="ZG56" s="105"/>
      <c r="ZH56" s="105"/>
      <c r="ZI56" s="105"/>
      <c r="ZJ56" s="105"/>
      <c r="ZK56" s="105"/>
      <c r="ZL56" s="105"/>
      <c r="ZM56" s="105"/>
      <c r="ZN56" s="105"/>
      <c r="ZO56" s="105"/>
      <c r="ZP56" s="105"/>
      <c r="ZQ56" s="105"/>
      <c r="ZR56" s="105"/>
      <c r="ZS56" s="105"/>
      <c r="ZT56" s="105"/>
      <c r="ZU56" s="105"/>
      <c r="ZV56" s="105"/>
      <c r="ZW56" s="105"/>
      <c r="ZX56" s="105"/>
      <c r="ZY56" s="105"/>
      <c r="ZZ56" s="105"/>
      <c r="AAA56" s="105"/>
      <c r="AAB56" s="105"/>
      <c r="AAC56" s="105"/>
      <c r="AAD56" s="105"/>
      <c r="AAE56" s="105"/>
      <c r="AAF56" s="105"/>
      <c r="AAG56" s="105"/>
      <c r="AAH56" s="105"/>
      <c r="AAI56" s="105"/>
      <c r="AAJ56" s="105"/>
      <c r="AAK56" s="105"/>
      <c r="AAL56" s="105"/>
      <c r="AAM56" s="105"/>
      <c r="AAN56" s="105"/>
      <c r="AAO56" s="105"/>
      <c r="AAP56" s="105"/>
      <c r="AAQ56" s="105"/>
      <c r="AAR56" s="105"/>
      <c r="AAS56" s="105"/>
      <c r="AAT56" s="105"/>
      <c r="AAU56" s="105"/>
      <c r="AAV56" s="105"/>
      <c r="AAW56" s="105"/>
      <c r="AAX56" s="105"/>
      <c r="AAY56" s="105"/>
      <c r="AAZ56" s="105"/>
      <c r="ABA56" s="105"/>
      <c r="ABB56" s="105"/>
      <c r="ABC56" s="105"/>
      <c r="ABD56" s="105"/>
      <c r="ABE56" s="105"/>
      <c r="ABF56" s="105"/>
      <c r="ABG56" s="105"/>
      <c r="ABH56" s="105"/>
      <c r="ABI56" s="105"/>
      <c r="ABJ56" s="105"/>
      <c r="ABK56" s="105"/>
      <c r="ABL56" s="105"/>
      <c r="ABM56" s="105"/>
      <c r="ABN56" s="105"/>
      <c r="ABO56" s="105"/>
      <c r="ABP56" s="105"/>
      <c r="ABQ56" s="105"/>
      <c r="ABR56" s="105"/>
      <c r="ABS56" s="105"/>
      <c r="ABT56" s="105"/>
      <c r="ABU56" s="105"/>
      <c r="ABV56" s="105"/>
      <c r="ABW56" s="105"/>
      <c r="ABX56" s="105"/>
      <c r="ABY56" s="105"/>
      <c r="ABZ56" s="105"/>
      <c r="ACA56" s="105"/>
      <c r="ACB56" s="105"/>
      <c r="ACC56" s="105"/>
      <c r="ACD56" s="105"/>
      <c r="ACE56" s="105"/>
      <c r="ACF56" s="105"/>
      <c r="ACG56" s="105"/>
      <c r="ACH56" s="105"/>
      <c r="ACI56" s="105"/>
      <c r="ACJ56" s="105"/>
      <c r="ACK56" s="105"/>
      <c r="ACL56" s="105"/>
      <c r="ACM56" s="105"/>
      <c r="ACN56" s="105"/>
      <c r="ACO56" s="105"/>
      <c r="ACP56" s="105"/>
      <c r="ACQ56" s="105"/>
      <c r="ACR56" s="105"/>
      <c r="ACS56" s="105"/>
      <c r="ACT56" s="105"/>
      <c r="ACU56" s="105"/>
      <c r="ACV56" s="105"/>
      <c r="ACW56" s="105"/>
      <c r="ACX56" s="105"/>
      <c r="ACY56" s="105"/>
      <c r="ACZ56" s="105"/>
      <c r="ADA56" s="105"/>
      <c r="ADB56" s="105"/>
      <c r="ADC56" s="105"/>
      <c r="ADD56" s="105"/>
      <c r="ADE56" s="105"/>
      <c r="ADF56" s="105"/>
      <c r="ADG56" s="105"/>
      <c r="ADH56" s="105"/>
      <c r="ADI56" s="105"/>
      <c r="ADJ56" s="105"/>
      <c r="ADK56" s="105"/>
      <c r="ADL56" s="105"/>
      <c r="ADM56" s="105"/>
      <c r="ADN56" s="105"/>
      <c r="ADO56" s="105"/>
      <c r="ADP56" s="105"/>
      <c r="ADQ56" s="105"/>
      <c r="ADR56" s="105"/>
      <c r="ADS56" s="105"/>
      <c r="ADT56" s="105"/>
      <c r="ADU56" s="105"/>
      <c r="ADV56" s="105"/>
      <c r="ADW56" s="105"/>
      <c r="ADX56" s="105"/>
      <c r="ADY56" s="105"/>
      <c r="ADZ56" s="105"/>
      <c r="AEA56" s="105"/>
      <c r="AEB56" s="105"/>
      <c r="AEC56" s="105"/>
      <c r="AED56" s="105"/>
      <c r="AEE56" s="105"/>
      <c r="AEF56" s="105"/>
      <c r="AEG56" s="105"/>
      <c r="AEH56" s="105"/>
      <c r="AEI56" s="105"/>
      <c r="AEJ56" s="105"/>
      <c r="AEK56" s="105"/>
      <c r="AEL56" s="105"/>
      <c r="AEM56" s="105"/>
      <c r="AEN56" s="105"/>
      <c r="AEO56" s="105"/>
      <c r="AEP56" s="105"/>
      <c r="AEQ56" s="105"/>
      <c r="AER56" s="105"/>
      <c r="AES56" s="105"/>
      <c r="AET56" s="105"/>
      <c r="AEU56" s="105"/>
      <c r="AEV56" s="105"/>
      <c r="AEW56" s="105"/>
      <c r="AEX56" s="105"/>
      <c r="AEY56" s="105"/>
      <c r="AEZ56" s="105"/>
      <c r="AFA56" s="105"/>
      <c r="AFB56" s="105"/>
      <c r="AFC56" s="105"/>
      <c r="AFD56" s="105"/>
      <c r="AFE56" s="105"/>
      <c r="AFF56" s="105"/>
      <c r="AFG56" s="105"/>
      <c r="AFH56" s="105"/>
      <c r="AFI56" s="105"/>
      <c r="AFJ56" s="105"/>
      <c r="AFK56" s="105"/>
      <c r="AFL56" s="105"/>
      <c r="AFM56" s="105"/>
      <c r="AFN56" s="105"/>
      <c r="AFO56" s="105"/>
      <c r="AFP56" s="105"/>
      <c r="AFQ56" s="105"/>
      <c r="AFR56" s="105"/>
      <c r="AFS56" s="105"/>
      <c r="AFT56" s="105"/>
      <c r="AFU56" s="105"/>
      <c r="AFV56" s="105"/>
      <c r="AFW56" s="105"/>
      <c r="AFX56" s="105"/>
      <c r="AFY56" s="105"/>
      <c r="AFZ56" s="105"/>
      <c r="AGA56" s="105"/>
      <c r="AGB56" s="105"/>
      <c r="AGC56" s="105"/>
      <c r="AGD56" s="105"/>
      <c r="AGE56" s="105"/>
      <c r="AGF56" s="105"/>
      <c r="AGG56" s="105"/>
      <c r="AGH56" s="105"/>
      <c r="AGI56" s="105"/>
      <c r="AGJ56" s="105"/>
      <c r="AGK56" s="105"/>
      <c r="AGL56" s="105"/>
      <c r="AGM56" s="105"/>
      <c r="AGN56" s="105"/>
      <c r="AGO56" s="105"/>
      <c r="AGP56" s="105"/>
      <c r="AGQ56" s="105"/>
      <c r="AGR56" s="105"/>
      <c r="AGS56" s="105"/>
      <c r="AGT56" s="105"/>
      <c r="AGU56" s="105"/>
      <c r="AGV56" s="105"/>
      <c r="AGW56" s="105"/>
      <c r="AGX56" s="105"/>
      <c r="AGY56" s="105"/>
      <c r="AGZ56" s="105"/>
      <c r="AHA56" s="105"/>
      <c r="AHB56" s="105"/>
      <c r="AHC56" s="105"/>
      <c r="AHD56" s="105"/>
      <c r="AHE56" s="105"/>
      <c r="AHF56" s="105"/>
      <c r="AHG56" s="105"/>
      <c r="AHH56" s="105"/>
      <c r="AHI56" s="105"/>
      <c r="AHJ56" s="105"/>
      <c r="AHK56" s="105"/>
      <c r="AHL56" s="105"/>
      <c r="AHM56" s="105"/>
      <c r="AHN56" s="105"/>
      <c r="AHO56" s="105"/>
      <c r="AHP56" s="105"/>
      <c r="AHQ56" s="105"/>
      <c r="AHR56" s="105"/>
      <c r="AHS56" s="105"/>
      <c r="AHT56" s="105"/>
      <c r="AHU56" s="105"/>
      <c r="AHV56" s="105"/>
      <c r="AHW56" s="105"/>
      <c r="AHX56" s="105"/>
      <c r="AHY56" s="105"/>
      <c r="AHZ56" s="105"/>
      <c r="AIA56" s="105"/>
      <c r="AIB56" s="105"/>
      <c r="AIC56" s="105"/>
      <c r="AID56" s="105"/>
      <c r="AIE56" s="105"/>
      <c r="AIF56" s="105"/>
      <c r="AIG56" s="105"/>
      <c r="AIH56" s="105"/>
      <c r="AII56" s="105"/>
      <c r="AIJ56" s="105"/>
      <c r="AIK56" s="105"/>
      <c r="AIL56" s="105"/>
      <c r="AIM56" s="105"/>
      <c r="AIN56" s="105"/>
      <c r="AIO56" s="105"/>
      <c r="AIP56" s="105"/>
      <c r="AIQ56" s="105"/>
      <c r="AIR56" s="105"/>
      <c r="AIS56" s="105"/>
      <c r="AIT56" s="105"/>
      <c r="AIU56" s="105"/>
      <c r="AIV56" s="105"/>
      <c r="AIW56" s="105"/>
      <c r="AIX56" s="105"/>
      <c r="AIY56" s="105"/>
      <c r="AIZ56" s="105"/>
      <c r="AJA56" s="105"/>
      <c r="AJB56" s="105"/>
      <c r="AJC56" s="105"/>
      <c r="AJD56" s="105"/>
      <c r="AJE56" s="105"/>
      <c r="AJF56" s="105"/>
      <c r="AJG56" s="105"/>
      <c r="AJH56" s="105"/>
      <c r="AJI56" s="105"/>
      <c r="AJJ56" s="105"/>
      <c r="AJK56" s="105"/>
      <c r="AJL56" s="105"/>
      <c r="AJM56" s="105"/>
      <c r="AJN56" s="105"/>
      <c r="AJO56" s="105"/>
      <c r="AJP56" s="105"/>
      <c r="AJQ56" s="105"/>
      <c r="AJR56" s="105"/>
      <c r="AJS56" s="105"/>
      <c r="AJT56" s="105"/>
      <c r="AJU56" s="105"/>
      <c r="AJV56" s="105"/>
      <c r="AJW56" s="105"/>
      <c r="AJX56" s="105"/>
      <c r="AJY56" s="105"/>
      <c r="AJZ56" s="105"/>
      <c r="AKA56" s="105"/>
      <c r="AKB56" s="105"/>
      <c r="AKC56" s="105"/>
      <c r="AKD56" s="105"/>
      <c r="AKE56" s="105"/>
      <c r="AKF56" s="105"/>
      <c r="AKG56" s="105"/>
      <c r="AKH56" s="105"/>
      <c r="AKI56" s="105"/>
      <c r="AKJ56" s="105"/>
      <c r="AKK56" s="105"/>
      <c r="AKL56" s="105"/>
      <c r="AKM56" s="105"/>
      <c r="AKN56" s="105"/>
      <c r="AKO56" s="105"/>
      <c r="AKP56" s="105"/>
      <c r="AKQ56" s="105"/>
      <c r="AKR56" s="105"/>
      <c r="AKS56" s="105"/>
      <c r="AKT56" s="105"/>
      <c r="AKU56" s="105"/>
      <c r="AKV56" s="105"/>
      <c r="AKW56" s="105"/>
      <c r="AKX56" s="105"/>
      <c r="AKY56" s="105"/>
      <c r="AKZ56" s="105"/>
      <c r="ALA56" s="105"/>
      <c r="ALB56" s="105"/>
      <c r="ALC56" s="105"/>
      <c r="ALD56" s="105"/>
      <c r="ALE56" s="105"/>
      <c r="ALF56" s="105"/>
      <c r="ALG56" s="105"/>
      <c r="ALH56" s="105"/>
      <c r="ALI56" s="105"/>
      <c r="ALJ56" s="105"/>
      <c r="ALK56" s="105"/>
      <c r="ALL56" s="105"/>
      <c r="ALM56" s="105"/>
      <c r="ALN56" s="105"/>
      <c r="ALO56" s="105"/>
      <c r="ALP56" s="105"/>
      <c r="ALQ56" s="105"/>
      <c r="ALR56" s="105"/>
      <c r="ALS56" s="105"/>
      <c r="ALT56" s="105"/>
      <c r="ALU56" s="105"/>
      <c r="ALV56" s="105"/>
      <c r="ALW56" s="105"/>
      <c r="ALX56" s="105"/>
      <c r="ALY56" s="105"/>
      <c r="ALZ56" s="105"/>
      <c r="AMA56" s="105"/>
      <c r="AMB56" s="105"/>
      <c r="AMC56" s="105"/>
      <c r="AMD56" s="105"/>
      <c r="AME56" s="105"/>
      <c r="AMF56" s="105"/>
      <c r="AMG56" s="105"/>
      <c r="AMH56" s="105"/>
      <c r="AMI56" s="105"/>
      <c r="AMJ56" s="105"/>
      <c r="AMK56" s="105"/>
      <c r="AML56" s="105"/>
      <c r="AMM56" s="105"/>
      <c r="AMN56" s="105"/>
      <c r="AMO56" s="105"/>
      <c r="AMP56" s="105"/>
      <c r="AMQ56" s="105"/>
      <c r="AMR56" s="105"/>
      <c r="AMS56" s="105"/>
      <c r="AMT56" s="105"/>
      <c r="AMU56" s="105"/>
      <c r="AMV56" s="105"/>
      <c r="AMW56" s="105"/>
      <c r="AMX56" s="105"/>
      <c r="AMY56" s="105"/>
      <c r="AMZ56" s="105"/>
      <c r="ANA56" s="105"/>
      <c r="ANB56" s="105"/>
      <c r="ANC56" s="105"/>
      <c r="AND56" s="105"/>
      <c r="ANE56" s="105"/>
      <c r="ANF56" s="105"/>
      <c r="ANG56" s="105"/>
      <c r="ANH56" s="105"/>
      <c r="ANI56" s="105"/>
      <c r="ANJ56" s="105"/>
      <c r="ANK56" s="105"/>
      <c r="ANL56" s="105"/>
      <c r="ANM56" s="105"/>
      <c r="ANN56" s="105"/>
      <c r="ANO56" s="105"/>
      <c r="ANP56" s="105"/>
      <c r="ANQ56" s="105"/>
      <c r="ANR56" s="105"/>
      <c r="ANS56" s="105"/>
      <c r="ANT56" s="105"/>
      <c r="ANU56" s="105"/>
      <c r="ANV56" s="105"/>
      <c r="ANW56" s="105"/>
      <c r="ANX56" s="105"/>
      <c r="ANY56" s="105"/>
      <c r="ANZ56" s="105"/>
      <c r="AOA56" s="105"/>
      <c r="AOB56" s="105"/>
      <c r="AOC56" s="105"/>
      <c r="AOD56" s="105"/>
      <c r="AOE56" s="105"/>
      <c r="AOF56" s="105"/>
      <c r="AOG56" s="105"/>
      <c r="AOH56" s="105"/>
      <c r="AOI56" s="105"/>
      <c r="AOJ56" s="105"/>
      <c r="AOK56" s="105"/>
      <c r="AOL56" s="105"/>
      <c r="AOM56" s="105"/>
      <c r="AON56" s="105"/>
      <c r="AOO56" s="105"/>
      <c r="AOP56" s="105"/>
      <c r="AOQ56" s="105"/>
      <c r="AOR56" s="105"/>
      <c r="AOS56" s="105"/>
      <c r="AOT56" s="105"/>
      <c r="AOU56" s="105"/>
      <c r="AOV56" s="105"/>
      <c r="AOW56" s="105"/>
      <c r="AOX56" s="105"/>
      <c r="AOY56" s="105"/>
      <c r="AOZ56" s="105"/>
      <c r="APA56" s="105"/>
      <c r="APB56" s="105"/>
      <c r="APC56" s="105"/>
      <c r="APD56" s="105"/>
      <c r="APE56" s="105"/>
      <c r="APF56" s="105"/>
      <c r="APG56" s="105"/>
      <c r="APH56" s="105"/>
      <c r="API56" s="105"/>
      <c r="APJ56" s="105"/>
      <c r="APK56" s="105"/>
      <c r="APL56" s="105"/>
      <c r="APM56" s="105"/>
      <c r="APN56" s="105"/>
      <c r="APO56" s="105"/>
      <c r="APP56" s="105"/>
      <c r="APQ56" s="105"/>
      <c r="APR56" s="105"/>
      <c r="APS56" s="105"/>
      <c r="APT56" s="105"/>
      <c r="APU56" s="105"/>
      <c r="APV56" s="105"/>
      <c r="APW56" s="105"/>
      <c r="APX56" s="105"/>
      <c r="APY56" s="105"/>
      <c r="APZ56" s="105"/>
      <c r="AQA56" s="105"/>
      <c r="AQB56" s="105"/>
      <c r="AQC56" s="105"/>
      <c r="AQD56" s="105"/>
      <c r="AQE56" s="105"/>
      <c r="AQF56" s="105"/>
      <c r="AQG56" s="105"/>
      <c r="AQH56" s="105"/>
      <c r="AQI56" s="105"/>
      <c r="AQJ56" s="105"/>
      <c r="AQK56" s="105"/>
      <c r="AQL56" s="105"/>
      <c r="AQM56" s="105"/>
      <c r="AQN56" s="105"/>
      <c r="AQO56" s="105"/>
      <c r="AQP56" s="105"/>
      <c r="AQQ56" s="105"/>
      <c r="AQR56" s="105"/>
      <c r="AQS56" s="105"/>
      <c r="AQT56" s="105"/>
      <c r="AQU56" s="105"/>
      <c r="AQV56" s="105"/>
      <c r="AQW56" s="105"/>
      <c r="AQX56" s="105"/>
      <c r="AQY56" s="105"/>
      <c r="AQZ56" s="105"/>
      <c r="ARA56" s="105"/>
      <c r="ARB56" s="105"/>
      <c r="ARC56" s="105"/>
      <c r="ARD56" s="105"/>
      <c r="ARE56" s="105"/>
      <c r="ARF56" s="105"/>
      <c r="ARG56" s="105"/>
      <c r="ARH56" s="105"/>
      <c r="ARI56" s="105"/>
      <c r="ARJ56" s="105"/>
      <c r="ARK56" s="105"/>
      <c r="ARL56" s="105"/>
      <c r="ARM56" s="105"/>
      <c r="ARN56" s="105"/>
      <c r="ARO56" s="105"/>
      <c r="ARP56" s="105"/>
      <c r="ARQ56" s="105"/>
      <c r="ARR56" s="105"/>
      <c r="ARS56" s="105"/>
      <c r="ART56" s="105"/>
      <c r="ARU56" s="105"/>
      <c r="ARV56" s="105"/>
      <c r="ARW56" s="105"/>
      <c r="ARX56" s="105"/>
      <c r="ARY56" s="105"/>
      <c r="ARZ56" s="105"/>
      <c r="ASA56" s="105"/>
      <c r="ASB56" s="105"/>
      <c r="ASC56" s="105"/>
      <c r="ASD56" s="105"/>
      <c r="ASE56" s="105"/>
      <c r="ASF56" s="105"/>
      <c r="ASG56" s="105"/>
      <c r="ASH56" s="105"/>
      <c r="ASI56" s="105"/>
      <c r="ASJ56" s="105"/>
      <c r="ASK56" s="105"/>
      <c r="ASL56" s="105"/>
      <c r="ASM56" s="105"/>
      <c r="ASN56" s="105"/>
      <c r="ASO56" s="105"/>
      <c r="ASP56" s="105"/>
      <c r="ASQ56" s="105"/>
      <c r="ASR56" s="105"/>
      <c r="ASS56" s="105"/>
      <c r="AST56" s="105"/>
      <c r="ASU56" s="105"/>
      <c r="ASV56" s="105"/>
      <c r="ASW56" s="105"/>
      <c r="ASX56" s="105"/>
      <c r="ASY56" s="105"/>
      <c r="ASZ56" s="105"/>
      <c r="ATA56" s="105"/>
      <c r="ATB56" s="105"/>
      <c r="ATC56" s="105"/>
      <c r="ATD56" s="105"/>
      <c r="ATE56" s="105"/>
      <c r="ATF56" s="105"/>
      <c r="ATG56" s="105"/>
      <c r="ATH56" s="105"/>
      <c r="ATI56" s="105"/>
      <c r="ATJ56" s="105"/>
      <c r="ATK56" s="105"/>
      <c r="ATL56" s="105"/>
      <c r="ATM56" s="105"/>
      <c r="ATN56" s="105"/>
      <c r="ATO56" s="105"/>
      <c r="ATP56" s="105"/>
      <c r="ATQ56" s="105"/>
      <c r="ATR56" s="105"/>
      <c r="ATS56" s="105"/>
      <c r="ATT56" s="105"/>
      <c r="ATU56" s="105"/>
      <c r="ATV56" s="105"/>
      <c r="ATW56" s="105"/>
      <c r="ATX56" s="105"/>
      <c r="ATY56" s="105"/>
      <c r="ATZ56" s="105"/>
      <c r="AUA56" s="105"/>
      <c r="AUB56" s="105"/>
      <c r="AUC56" s="105"/>
      <c r="AUD56" s="105"/>
      <c r="AUE56" s="105"/>
      <c r="AUF56" s="105"/>
      <c r="AUG56" s="105"/>
      <c r="AUH56" s="105"/>
      <c r="AUI56" s="105"/>
      <c r="AUJ56" s="105"/>
      <c r="AUK56" s="105"/>
      <c r="AUL56" s="105"/>
      <c r="AUM56" s="105"/>
      <c r="AUN56" s="105"/>
      <c r="AUO56" s="105"/>
      <c r="AUP56" s="105"/>
      <c r="AUQ56" s="105"/>
      <c r="AUR56" s="105"/>
      <c r="AUS56" s="105"/>
      <c r="AUT56" s="105"/>
      <c r="AUU56" s="105"/>
      <c r="AUV56" s="105"/>
      <c r="AUW56" s="105"/>
      <c r="AUX56" s="105"/>
      <c r="AUY56" s="105"/>
      <c r="AUZ56" s="105"/>
      <c r="AVA56" s="105"/>
      <c r="AVB56" s="105"/>
      <c r="AVC56" s="105"/>
      <c r="AVD56" s="105"/>
      <c r="AVE56" s="105"/>
      <c r="AVF56" s="105"/>
      <c r="AVG56" s="105"/>
      <c r="AVH56" s="105"/>
      <c r="AVI56" s="105"/>
      <c r="AVJ56" s="105"/>
      <c r="AVK56" s="105"/>
      <c r="AVL56" s="105"/>
      <c r="AVM56" s="105"/>
      <c r="AVN56" s="105"/>
      <c r="AVO56" s="105"/>
      <c r="AVP56" s="105"/>
      <c r="AVQ56" s="105"/>
      <c r="AVR56" s="105"/>
      <c r="AVS56" s="105"/>
      <c r="AVT56" s="105"/>
      <c r="AVU56" s="105"/>
      <c r="AVV56" s="105"/>
      <c r="AVW56" s="105"/>
      <c r="AVX56" s="105"/>
      <c r="AVY56" s="105"/>
      <c r="AVZ56" s="105"/>
      <c r="AWA56" s="105"/>
      <c r="AWB56" s="105"/>
      <c r="AWC56" s="105"/>
      <c r="AWD56" s="105"/>
      <c r="AWE56" s="105"/>
      <c r="AWF56" s="105"/>
      <c r="AWG56" s="105"/>
      <c r="AWH56" s="105"/>
      <c r="AWI56" s="105"/>
      <c r="AWJ56" s="105"/>
      <c r="AWK56" s="105"/>
      <c r="AWL56" s="105"/>
      <c r="AWM56" s="105"/>
      <c r="AWN56" s="105"/>
      <c r="AWO56" s="105"/>
      <c r="AWP56" s="105"/>
      <c r="AWQ56" s="105"/>
      <c r="AWR56" s="105"/>
      <c r="AWS56" s="105"/>
      <c r="AWT56" s="105"/>
      <c r="AWU56" s="105"/>
      <c r="AWV56" s="105"/>
      <c r="AWW56" s="105"/>
      <c r="AWX56" s="105"/>
      <c r="AWY56" s="105"/>
      <c r="AWZ56" s="105"/>
      <c r="AXA56" s="105"/>
      <c r="AXB56" s="105"/>
      <c r="AXC56" s="105"/>
      <c r="AXD56" s="105"/>
      <c r="AXE56" s="105"/>
      <c r="AXF56" s="105"/>
      <c r="AXG56" s="105"/>
      <c r="AXH56" s="105"/>
      <c r="AXI56" s="105"/>
      <c r="AXJ56" s="105"/>
      <c r="AXK56" s="105"/>
      <c r="AXL56" s="105"/>
      <c r="AXM56" s="105"/>
      <c r="AXN56" s="105"/>
      <c r="AXO56" s="105"/>
      <c r="AXP56" s="105"/>
      <c r="AXQ56" s="105"/>
      <c r="AXR56" s="105"/>
      <c r="AXS56" s="105"/>
      <c r="AXT56" s="105"/>
      <c r="AXU56" s="105"/>
      <c r="AXV56" s="105"/>
      <c r="AXW56" s="105"/>
      <c r="AXX56" s="105"/>
      <c r="AXY56" s="105"/>
      <c r="AXZ56" s="105"/>
      <c r="AYA56" s="105"/>
      <c r="AYB56" s="105"/>
      <c r="AYC56" s="105"/>
      <c r="AYD56" s="105"/>
      <c r="AYE56" s="105"/>
      <c r="AYF56" s="105"/>
      <c r="AYG56" s="105"/>
      <c r="AYH56" s="105"/>
      <c r="AYI56" s="105"/>
      <c r="AYJ56" s="105"/>
      <c r="AYK56" s="105"/>
      <c r="AYL56" s="105"/>
      <c r="AYM56" s="105"/>
      <c r="AYN56" s="105"/>
      <c r="AYO56" s="105"/>
      <c r="AYP56" s="105"/>
      <c r="AYQ56" s="105"/>
      <c r="AYR56" s="105"/>
      <c r="AYS56" s="105"/>
      <c r="AYT56" s="105"/>
      <c r="AYU56" s="105"/>
      <c r="AYV56" s="105"/>
      <c r="AYW56" s="105"/>
      <c r="AYX56" s="105"/>
      <c r="AYY56" s="105"/>
      <c r="AYZ56" s="105"/>
      <c r="AZA56" s="105"/>
      <c r="AZB56" s="105"/>
      <c r="AZC56" s="105"/>
      <c r="AZD56" s="105"/>
      <c r="AZE56" s="105"/>
      <c r="AZF56" s="105"/>
      <c r="AZG56" s="105"/>
      <c r="AZH56" s="105"/>
      <c r="AZI56" s="105"/>
      <c r="AZJ56" s="105"/>
      <c r="AZK56" s="105"/>
      <c r="AZL56" s="105"/>
      <c r="AZM56" s="105"/>
      <c r="AZN56" s="105"/>
      <c r="AZO56" s="105"/>
      <c r="AZP56" s="105"/>
      <c r="AZQ56" s="105"/>
      <c r="AZR56" s="105"/>
      <c r="AZS56" s="105"/>
      <c r="AZT56" s="105"/>
      <c r="AZU56" s="105"/>
      <c r="AZV56" s="105"/>
      <c r="AZW56" s="105"/>
      <c r="AZX56" s="105"/>
      <c r="AZY56" s="105"/>
      <c r="AZZ56" s="105"/>
      <c r="BAA56" s="105"/>
      <c r="BAB56" s="105"/>
      <c r="BAC56" s="105"/>
      <c r="BAD56" s="105"/>
      <c r="BAE56" s="105"/>
      <c r="BAF56" s="105"/>
      <c r="BAG56" s="105"/>
      <c r="BAH56" s="105"/>
      <c r="BAI56" s="105"/>
      <c r="BAJ56" s="105"/>
      <c r="BAK56" s="105"/>
      <c r="BAL56" s="105"/>
      <c r="BAM56" s="105"/>
      <c r="BAN56" s="105"/>
      <c r="BAO56" s="105"/>
      <c r="BAP56" s="105"/>
      <c r="BAQ56" s="105"/>
      <c r="BAR56" s="105"/>
      <c r="BAS56" s="105"/>
      <c r="BAT56" s="105"/>
      <c r="BAU56" s="105"/>
      <c r="BAV56" s="105"/>
      <c r="BAW56" s="105"/>
      <c r="BAX56" s="105"/>
      <c r="BAY56" s="105"/>
      <c r="BAZ56" s="105"/>
      <c r="BBA56" s="105"/>
      <c r="BBB56" s="105"/>
      <c r="BBC56" s="105"/>
      <c r="BBD56" s="105"/>
      <c r="BBE56" s="105"/>
      <c r="BBF56" s="105"/>
      <c r="BBG56" s="105"/>
      <c r="BBH56" s="105"/>
      <c r="BBI56" s="105"/>
      <c r="BBJ56" s="105"/>
      <c r="BBK56" s="105"/>
      <c r="BBL56" s="105"/>
      <c r="BBM56" s="105"/>
      <c r="BBN56" s="105"/>
      <c r="BBO56" s="105"/>
      <c r="BBP56" s="105"/>
      <c r="BBQ56" s="105"/>
      <c r="BBR56" s="105"/>
      <c r="BBS56" s="105"/>
      <c r="BBT56" s="105"/>
      <c r="BBU56" s="105"/>
      <c r="BBV56" s="105"/>
      <c r="BBW56" s="105"/>
      <c r="BBX56" s="105"/>
      <c r="BBY56" s="105"/>
      <c r="BBZ56" s="105"/>
      <c r="BCA56" s="105"/>
      <c r="BCB56" s="105"/>
      <c r="BCC56" s="105"/>
      <c r="BCD56" s="105"/>
      <c r="BCE56" s="105"/>
      <c r="BCF56" s="105"/>
      <c r="BCG56" s="105"/>
      <c r="BCH56" s="105"/>
      <c r="BCI56" s="105"/>
      <c r="BCJ56" s="105"/>
      <c r="BCK56" s="105"/>
      <c r="BCL56" s="105"/>
      <c r="BCM56" s="105"/>
      <c r="BCN56" s="105"/>
      <c r="BCO56" s="105"/>
      <c r="BCP56" s="105"/>
      <c r="BCQ56" s="105"/>
      <c r="BCR56" s="105"/>
      <c r="BCS56" s="105"/>
      <c r="BCT56" s="105"/>
      <c r="BCU56" s="105"/>
      <c r="BCV56" s="105"/>
      <c r="BCW56" s="105"/>
      <c r="BCX56" s="105"/>
      <c r="BCY56" s="105"/>
      <c r="BCZ56" s="105"/>
      <c r="BDA56" s="105"/>
      <c r="BDB56" s="105"/>
      <c r="BDC56" s="105"/>
      <c r="BDD56" s="105"/>
      <c r="BDE56" s="105"/>
      <c r="BDF56" s="105"/>
      <c r="BDG56" s="105"/>
      <c r="BDH56" s="105"/>
      <c r="BDI56" s="105"/>
      <c r="BDJ56" s="105"/>
      <c r="BDK56" s="105"/>
      <c r="BDL56" s="105"/>
      <c r="BDM56" s="105"/>
      <c r="BDN56" s="105"/>
      <c r="BDO56" s="105"/>
      <c r="BDP56" s="105"/>
      <c r="BDQ56" s="105"/>
      <c r="BDR56" s="105"/>
      <c r="BDS56" s="105"/>
      <c r="BDT56" s="105"/>
      <c r="BDU56" s="105"/>
      <c r="BDV56" s="105"/>
      <c r="BDW56" s="105"/>
      <c r="BDX56" s="105"/>
      <c r="BDY56" s="105"/>
      <c r="BDZ56" s="105"/>
      <c r="BEA56" s="105"/>
      <c r="BEB56" s="105"/>
      <c r="BEC56" s="105"/>
      <c r="BED56" s="105"/>
      <c r="BEE56" s="105"/>
      <c r="BEF56" s="105"/>
      <c r="BEG56" s="105"/>
      <c r="BEH56" s="105"/>
      <c r="BEI56" s="105"/>
      <c r="BEJ56" s="105"/>
      <c r="BEK56" s="105"/>
      <c r="BEL56" s="105"/>
      <c r="BEM56" s="105"/>
      <c r="BEN56" s="105"/>
      <c r="BEO56" s="105"/>
      <c r="BEP56" s="105"/>
      <c r="BEQ56" s="105"/>
      <c r="BER56" s="105"/>
      <c r="BES56" s="105"/>
      <c r="BET56" s="105"/>
      <c r="BEU56" s="105"/>
      <c r="BEV56" s="105"/>
      <c r="BEW56" s="105"/>
      <c r="BEX56" s="105"/>
      <c r="BEY56" s="105"/>
      <c r="BEZ56" s="105"/>
      <c r="BFA56" s="105"/>
      <c r="BFB56" s="105"/>
      <c r="BFC56" s="105"/>
      <c r="BFD56" s="105"/>
      <c r="BFE56" s="105"/>
      <c r="BFF56" s="105"/>
      <c r="BFG56" s="105"/>
      <c r="BFH56" s="105"/>
      <c r="BFI56" s="105"/>
      <c r="BFJ56" s="105"/>
      <c r="BFK56" s="105"/>
      <c r="BFL56" s="105"/>
      <c r="BFM56" s="105"/>
      <c r="BFN56" s="105"/>
      <c r="BFO56" s="105"/>
      <c r="BFP56" s="105"/>
      <c r="BFQ56" s="105"/>
      <c r="BFR56" s="105"/>
      <c r="BFS56" s="105"/>
      <c r="BFT56" s="105"/>
      <c r="BFU56" s="105"/>
      <c r="BFV56" s="105"/>
      <c r="BFW56" s="105"/>
      <c r="BFX56" s="105"/>
      <c r="BFY56" s="105"/>
      <c r="BFZ56" s="105"/>
      <c r="BGA56" s="105"/>
      <c r="BGB56" s="105"/>
      <c r="BGC56" s="105"/>
      <c r="BGD56" s="105"/>
      <c r="BGE56" s="105"/>
      <c r="BGF56" s="105"/>
      <c r="BGG56" s="105"/>
      <c r="BGH56" s="105"/>
      <c r="BGI56" s="105"/>
      <c r="BGJ56" s="105"/>
      <c r="BGK56" s="105"/>
      <c r="BGL56" s="105"/>
      <c r="BGM56" s="105"/>
      <c r="BGN56" s="105"/>
      <c r="BGO56" s="105"/>
      <c r="BGP56" s="105"/>
      <c r="BGQ56" s="105"/>
      <c r="BGR56" s="105"/>
      <c r="BGS56" s="105"/>
      <c r="BGT56" s="105"/>
      <c r="BGU56" s="105"/>
      <c r="BGV56" s="105"/>
      <c r="BGW56" s="105"/>
      <c r="BGX56" s="105"/>
      <c r="BGY56" s="105"/>
      <c r="BGZ56" s="105"/>
      <c r="BHA56" s="105"/>
      <c r="BHB56" s="105"/>
      <c r="BHC56" s="105"/>
      <c r="BHD56" s="105"/>
      <c r="BHE56" s="105"/>
      <c r="BHF56" s="105"/>
      <c r="BHG56" s="105"/>
      <c r="BHH56" s="105"/>
      <c r="BHI56" s="105"/>
      <c r="BHJ56" s="105"/>
      <c r="BHK56" s="105"/>
      <c r="BHL56" s="105"/>
      <c r="BHM56" s="105"/>
      <c r="BHN56" s="105"/>
      <c r="BHO56" s="105"/>
      <c r="BHP56" s="105"/>
      <c r="BHQ56" s="105"/>
      <c r="BHR56" s="105"/>
      <c r="BHS56" s="105"/>
      <c r="BHT56" s="105"/>
      <c r="BHU56" s="105"/>
      <c r="BHV56" s="105"/>
      <c r="BHW56" s="105"/>
      <c r="BHX56" s="105"/>
      <c r="BHY56" s="105"/>
      <c r="BHZ56" s="105"/>
      <c r="BIA56" s="105"/>
      <c r="BIB56" s="105"/>
      <c r="BIC56" s="105"/>
      <c r="BID56" s="105"/>
      <c r="BIE56" s="105"/>
      <c r="BIF56" s="105"/>
      <c r="BIG56" s="105"/>
      <c r="BIH56" s="105"/>
      <c r="BII56" s="105"/>
      <c r="BIJ56" s="105"/>
      <c r="BIK56" s="105"/>
      <c r="BIL56" s="105"/>
      <c r="BIM56" s="105"/>
      <c r="BIN56" s="105"/>
      <c r="BIO56" s="105"/>
      <c r="BIP56" s="105"/>
      <c r="BIQ56" s="105"/>
      <c r="BIR56" s="105"/>
      <c r="BIS56" s="105"/>
      <c r="BIT56" s="105"/>
      <c r="BIU56" s="105"/>
      <c r="BIV56" s="105"/>
      <c r="BIW56" s="105"/>
      <c r="BIX56" s="105"/>
      <c r="BIY56" s="105"/>
      <c r="BIZ56" s="105"/>
      <c r="BJA56" s="105"/>
      <c r="BJB56" s="105"/>
      <c r="BJC56" s="105"/>
      <c r="BJD56" s="105"/>
      <c r="BJE56" s="105"/>
      <c r="BJF56" s="105"/>
      <c r="BJG56" s="105"/>
      <c r="BJH56" s="105"/>
      <c r="BJI56" s="105"/>
      <c r="BJJ56" s="105"/>
      <c r="BJK56" s="105"/>
      <c r="BJL56" s="105"/>
      <c r="BJM56" s="105"/>
      <c r="BJN56" s="105"/>
      <c r="BJO56" s="105"/>
      <c r="BJP56" s="105"/>
      <c r="BJQ56" s="105"/>
      <c r="BJR56" s="105"/>
      <c r="BJS56" s="105"/>
      <c r="BJT56" s="105"/>
      <c r="BJU56" s="105"/>
      <c r="BJV56" s="105"/>
      <c r="BJW56" s="105"/>
      <c r="BJX56" s="105"/>
      <c r="BJY56" s="105"/>
      <c r="BJZ56" s="105"/>
      <c r="BKA56" s="105"/>
      <c r="BKB56" s="105"/>
      <c r="BKC56" s="105"/>
      <c r="BKD56" s="105"/>
      <c r="BKE56" s="105"/>
      <c r="BKF56" s="105"/>
      <c r="BKG56" s="105"/>
      <c r="BKH56" s="105"/>
      <c r="BKI56" s="105"/>
      <c r="BKJ56" s="105"/>
      <c r="BKK56" s="105"/>
      <c r="BKL56" s="105"/>
      <c r="BKM56" s="105"/>
      <c r="BKN56" s="105"/>
      <c r="BKO56" s="105"/>
      <c r="BKP56" s="105"/>
      <c r="BKQ56" s="105"/>
      <c r="BKR56" s="105"/>
      <c r="BKS56" s="105"/>
      <c r="BKT56" s="105"/>
      <c r="BKU56" s="105"/>
      <c r="BKV56" s="105"/>
      <c r="BKW56" s="105"/>
      <c r="BKX56" s="105"/>
      <c r="BKY56" s="105"/>
      <c r="BKZ56" s="105"/>
      <c r="BLA56" s="105"/>
      <c r="BLB56" s="105"/>
      <c r="BLC56" s="105"/>
      <c r="BLD56" s="105"/>
      <c r="BLE56" s="105"/>
      <c r="BLF56" s="105"/>
      <c r="BLG56" s="105"/>
      <c r="BLH56" s="105"/>
      <c r="BLI56" s="105"/>
      <c r="BLJ56" s="105"/>
      <c r="BLK56" s="105"/>
      <c r="BLL56" s="105"/>
      <c r="BLM56" s="105"/>
      <c r="BLN56" s="105"/>
      <c r="BLO56" s="105"/>
      <c r="BLP56" s="105"/>
      <c r="BLQ56" s="105"/>
      <c r="BLR56" s="105"/>
      <c r="BLS56" s="105"/>
      <c r="BLT56" s="105"/>
      <c r="BLU56" s="105"/>
      <c r="BLV56" s="105"/>
      <c r="BLW56" s="105"/>
      <c r="BLX56" s="105"/>
      <c r="BLY56" s="105"/>
      <c r="BLZ56" s="105"/>
      <c r="BMA56" s="105"/>
      <c r="BMB56" s="105"/>
      <c r="BMC56" s="105"/>
      <c r="BMD56" s="105"/>
      <c r="BME56" s="105"/>
      <c r="BMF56" s="105"/>
      <c r="BMG56" s="105"/>
      <c r="BMH56" s="105"/>
      <c r="BMI56" s="105"/>
      <c r="BMJ56" s="105"/>
      <c r="BMK56" s="105"/>
      <c r="BML56" s="105"/>
      <c r="BMM56" s="105"/>
      <c r="BMN56" s="105"/>
      <c r="BMO56" s="105"/>
      <c r="BMP56" s="105"/>
      <c r="BMQ56" s="105"/>
      <c r="BMR56" s="105"/>
      <c r="BMS56" s="105"/>
      <c r="BMT56" s="105"/>
      <c r="BMU56" s="105"/>
      <c r="BMV56" s="105"/>
      <c r="BMW56" s="105"/>
      <c r="BMX56" s="105"/>
      <c r="BMY56" s="105"/>
      <c r="BMZ56" s="105"/>
      <c r="BNA56" s="105"/>
      <c r="BNB56" s="105"/>
      <c r="BNC56" s="105"/>
      <c r="BND56" s="105"/>
      <c r="BNE56" s="105"/>
      <c r="BNF56" s="105"/>
      <c r="BNG56" s="105"/>
      <c r="BNH56" s="105"/>
      <c r="BNI56" s="105"/>
      <c r="BNJ56" s="105"/>
      <c r="BNK56" s="105"/>
      <c r="BNL56" s="105"/>
      <c r="BNM56" s="105"/>
      <c r="BNN56" s="105"/>
      <c r="BNO56" s="105"/>
      <c r="BNP56" s="105"/>
      <c r="BNQ56" s="105"/>
      <c r="BNR56" s="105"/>
      <c r="BNS56" s="105"/>
      <c r="BNT56" s="105"/>
      <c r="BNU56" s="105"/>
      <c r="BNV56" s="105"/>
      <c r="BNW56" s="105"/>
      <c r="BNX56" s="105"/>
      <c r="BNY56" s="105"/>
      <c r="BNZ56" s="105"/>
      <c r="BOA56" s="105"/>
      <c r="BOB56" s="105"/>
      <c r="BOC56" s="105"/>
      <c r="BOD56" s="105"/>
      <c r="BOE56" s="105"/>
      <c r="BOF56" s="105"/>
      <c r="BOG56" s="105"/>
      <c r="BOH56" s="105"/>
      <c r="BOI56" s="105"/>
      <c r="BOJ56" s="105"/>
      <c r="BOK56" s="105"/>
      <c r="BOL56" s="105"/>
      <c r="BOM56" s="105"/>
      <c r="BON56" s="105"/>
      <c r="BOO56" s="105"/>
      <c r="BOP56" s="105"/>
      <c r="BOQ56" s="105"/>
      <c r="BOR56" s="105"/>
      <c r="BOS56" s="105"/>
      <c r="BOT56" s="105"/>
      <c r="BOU56" s="105"/>
      <c r="BOV56" s="105"/>
      <c r="BOW56" s="105"/>
      <c r="BOX56" s="105"/>
      <c r="BOY56" s="105"/>
      <c r="BOZ56" s="105"/>
      <c r="BPA56" s="105"/>
      <c r="BPB56" s="105"/>
      <c r="BPC56" s="105"/>
      <c r="BPD56" s="105"/>
      <c r="BPE56" s="105"/>
      <c r="BPF56" s="105"/>
      <c r="BPG56" s="105"/>
      <c r="BPH56" s="105"/>
      <c r="BPI56" s="105"/>
      <c r="BPJ56" s="105"/>
      <c r="BPK56" s="105"/>
      <c r="BPL56" s="105"/>
      <c r="BPM56" s="105"/>
      <c r="BPN56" s="105"/>
      <c r="BPO56" s="105"/>
      <c r="BPP56" s="105"/>
      <c r="BPQ56" s="105"/>
      <c r="BPR56" s="105"/>
      <c r="BPS56" s="105"/>
      <c r="BPT56" s="105"/>
      <c r="BPU56" s="105"/>
      <c r="BPV56" s="105"/>
      <c r="BPW56" s="105"/>
      <c r="BPX56" s="105"/>
      <c r="BPY56" s="105"/>
      <c r="BPZ56" s="105"/>
      <c r="BQA56" s="105"/>
      <c r="BQB56" s="105"/>
      <c r="BQC56" s="105"/>
      <c r="BQD56" s="105"/>
      <c r="BQE56" s="105"/>
      <c r="BQF56" s="105"/>
      <c r="BQG56" s="105"/>
      <c r="BQH56" s="105"/>
      <c r="BQI56" s="105"/>
      <c r="BQJ56" s="105"/>
      <c r="BQK56" s="105"/>
      <c r="BQL56" s="105"/>
      <c r="BQM56" s="105"/>
      <c r="BQN56" s="105"/>
      <c r="BQO56" s="105"/>
      <c r="BQP56" s="105"/>
      <c r="BQQ56" s="105"/>
      <c r="BQR56" s="105"/>
      <c r="BQS56" s="105"/>
      <c r="BQT56" s="105"/>
      <c r="BQU56" s="105"/>
      <c r="BQV56" s="105"/>
      <c r="BQW56" s="105"/>
      <c r="BQX56" s="105"/>
      <c r="BQY56" s="105"/>
      <c r="BQZ56" s="105"/>
      <c r="BRA56" s="105"/>
      <c r="BRB56" s="105"/>
      <c r="BRC56" s="105"/>
      <c r="BRD56" s="105"/>
      <c r="BRE56" s="105"/>
      <c r="BRF56" s="105"/>
      <c r="BRG56" s="105"/>
      <c r="BRH56" s="105"/>
      <c r="BRI56" s="105"/>
      <c r="BRJ56" s="105"/>
      <c r="BRK56" s="105"/>
      <c r="BRL56" s="105"/>
      <c r="BRM56" s="105"/>
      <c r="BRN56" s="105"/>
      <c r="BRO56" s="105"/>
      <c r="BRP56" s="105"/>
      <c r="BRQ56" s="105"/>
      <c r="BRR56" s="105"/>
      <c r="BRS56" s="105"/>
      <c r="BRT56" s="105"/>
      <c r="BRU56" s="105"/>
      <c r="BRV56" s="105"/>
      <c r="BRW56" s="105"/>
      <c r="BRX56" s="105"/>
      <c r="BRY56" s="105"/>
      <c r="BRZ56" s="105"/>
      <c r="BSA56" s="105"/>
      <c r="BSB56" s="105"/>
      <c r="BSC56" s="105"/>
      <c r="BSD56" s="105"/>
      <c r="BSE56" s="105"/>
      <c r="BSF56" s="105"/>
      <c r="BSG56" s="105"/>
      <c r="BSH56" s="105"/>
      <c r="BSI56" s="105"/>
      <c r="BSJ56" s="105"/>
      <c r="BSK56" s="105"/>
      <c r="BSL56" s="105"/>
      <c r="BSM56" s="105"/>
      <c r="BSN56" s="105"/>
      <c r="BSO56" s="105"/>
      <c r="BSP56" s="105"/>
      <c r="BSQ56" s="105"/>
      <c r="BSR56" s="105"/>
      <c r="BSS56" s="105"/>
      <c r="BST56" s="105"/>
      <c r="BSU56" s="105"/>
      <c r="BSV56" s="105"/>
      <c r="BSW56" s="105"/>
      <c r="BSX56" s="105"/>
      <c r="BSY56" s="105"/>
      <c r="BSZ56" s="105"/>
      <c r="BTA56" s="105"/>
      <c r="BTB56" s="105"/>
      <c r="BTC56" s="105"/>
      <c r="BTD56" s="105"/>
      <c r="BTE56" s="105"/>
      <c r="BTF56" s="105"/>
      <c r="BTG56" s="105"/>
      <c r="BTH56" s="105"/>
      <c r="BTI56" s="105"/>
      <c r="BTJ56" s="105"/>
      <c r="BTK56" s="105"/>
      <c r="BTL56" s="105"/>
      <c r="BTM56" s="105"/>
      <c r="BTN56" s="105"/>
      <c r="BTO56" s="105"/>
      <c r="BTP56" s="105"/>
      <c r="BTQ56" s="105"/>
      <c r="BTR56" s="105"/>
      <c r="BTS56" s="105"/>
      <c r="BTT56" s="105"/>
      <c r="BTU56" s="105"/>
      <c r="BTV56" s="105"/>
      <c r="BTW56" s="105"/>
      <c r="BTX56" s="105"/>
      <c r="BTY56" s="105"/>
      <c r="BTZ56" s="105"/>
      <c r="BUA56" s="105"/>
      <c r="BUB56" s="105"/>
      <c r="BUC56" s="105"/>
      <c r="BUD56" s="105"/>
      <c r="BUE56" s="105"/>
      <c r="BUF56" s="105"/>
      <c r="BUG56" s="105"/>
      <c r="BUH56" s="105"/>
      <c r="BUI56" s="105"/>
      <c r="BUJ56" s="105"/>
      <c r="BUK56" s="105"/>
      <c r="BUL56" s="105"/>
      <c r="BUM56" s="105"/>
      <c r="BUN56" s="105"/>
      <c r="BUO56" s="105"/>
      <c r="BUP56" s="105"/>
      <c r="BUQ56" s="105"/>
      <c r="BUR56" s="105"/>
      <c r="BUS56" s="105"/>
      <c r="BUT56" s="105"/>
      <c r="BUU56" s="105"/>
      <c r="BUV56" s="105"/>
      <c r="BUW56" s="105"/>
      <c r="BUX56" s="105"/>
      <c r="BUY56" s="105"/>
      <c r="BUZ56" s="105"/>
      <c r="BVA56" s="105"/>
      <c r="BVB56" s="105"/>
      <c r="BVC56" s="105"/>
      <c r="BVD56" s="105"/>
      <c r="BVE56" s="105"/>
      <c r="BVF56" s="105"/>
      <c r="BVG56" s="105"/>
      <c r="BVH56" s="105"/>
      <c r="BVI56" s="105"/>
      <c r="BVJ56" s="105"/>
      <c r="BVK56" s="105"/>
      <c r="BVL56" s="105"/>
      <c r="BVM56" s="105"/>
      <c r="BVN56" s="105"/>
      <c r="BVO56" s="105"/>
      <c r="BVP56" s="105"/>
      <c r="BVQ56" s="105"/>
      <c r="BVR56" s="105"/>
      <c r="BVS56" s="105"/>
      <c r="BVT56" s="105"/>
      <c r="BVU56" s="105"/>
      <c r="BVV56" s="105"/>
      <c r="BVW56" s="105"/>
      <c r="BVX56" s="105"/>
      <c r="BVY56" s="105"/>
      <c r="BVZ56" s="105"/>
      <c r="BWA56" s="105"/>
      <c r="BWB56" s="105"/>
      <c r="BWC56" s="105"/>
      <c r="BWD56" s="105"/>
      <c r="BWE56" s="105"/>
      <c r="BWF56" s="105"/>
      <c r="BWG56" s="105"/>
      <c r="BWH56" s="105"/>
      <c r="BWI56" s="105"/>
      <c r="BWJ56" s="105"/>
      <c r="BWK56" s="105"/>
      <c r="BWL56" s="105"/>
      <c r="BWM56" s="105"/>
      <c r="BWN56" s="105"/>
      <c r="BWO56" s="105"/>
      <c r="BWP56" s="105"/>
      <c r="BWQ56" s="105"/>
      <c r="BWR56" s="105"/>
      <c r="BWS56" s="105"/>
      <c r="BWT56" s="105"/>
      <c r="BWU56" s="105"/>
      <c r="BWV56" s="105"/>
      <c r="BWW56" s="105"/>
      <c r="BWX56" s="105"/>
      <c r="BWY56" s="105"/>
      <c r="BWZ56" s="105"/>
      <c r="BXA56" s="105"/>
      <c r="BXB56" s="105"/>
      <c r="BXC56" s="105"/>
      <c r="BXD56" s="105"/>
      <c r="BXE56" s="105"/>
      <c r="BXF56" s="105"/>
      <c r="BXG56" s="105"/>
      <c r="BXH56" s="105"/>
      <c r="BXI56" s="105"/>
      <c r="BXJ56" s="105"/>
      <c r="BXK56" s="105"/>
      <c r="BXL56" s="105"/>
      <c r="BXM56" s="105"/>
      <c r="BXN56" s="105"/>
      <c r="BXO56" s="105"/>
      <c r="BXP56" s="105"/>
      <c r="BXQ56" s="105"/>
      <c r="BXR56" s="105"/>
      <c r="BXS56" s="105"/>
      <c r="BXT56" s="105"/>
      <c r="BXU56" s="105"/>
      <c r="BXV56" s="105"/>
      <c r="BXW56" s="105"/>
      <c r="BXX56" s="105"/>
      <c r="BXY56" s="105"/>
      <c r="BXZ56" s="105"/>
      <c r="BYA56" s="105"/>
      <c r="BYB56" s="105"/>
      <c r="BYC56" s="105"/>
      <c r="BYD56" s="105"/>
      <c r="BYE56" s="105"/>
      <c r="BYF56" s="105"/>
      <c r="BYG56" s="105"/>
      <c r="BYH56" s="105"/>
      <c r="BYI56" s="105"/>
      <c r="BYJ56" s="105"/>
      <c r="BYK56" s="105"/>
      <c r="BYL56" s="105"/>
      <c r="BYM56" s="105"/>
      <c r="BYN56" s="105"/>
      <c r="BYO56" s="105"/>
      <c r="BYP56" s="105"/>
      <c r="BYQ56" s="105"/>
      <c r="BYR56" s="105"/>
      <c r="BYS56" s="105"/>
      <c r="BYT56" s="105"/>
      <c r="BYU56" s="105"/>
      <c r="BYV56" s="105"/>
      <c r="BYW56" s="105"/>
      <c r="BYX56" s="105"/>
      <c r="BYY56" s="105"/>
      <c r="BYZ56" s="105"/>
      <c r="BZA56" s="105"/>
      <c r="BZB56" s="105"/>
      <c r="BZC56" s="105"/>
      <c r="BZD56" s="105"/>
      <c r="BZE56" s="105"/>
      <c r="BZF56" s="105"/>
      <c r="BZG56" s="105"/>
      <c r="BZH56" s="105"/>
      <c r="BZI56" s="105"/>
      <c r="BZJ56" s="105"/>
      <c r="BZK56" s="105"/>
      <c r="BZL56" s="105"/>
      <c r="BZM56" s="105"/>
      <c r="BZN56" s="105"/>
      <c r="BZO56" s="105"/>
      <c r="BZP56" s="105"/>
      <c r="BZQ56" s="105"/>
      <c r="BZR56" s="105"/>
      <c r="BZS56" s="105"/>
      <c r="BZT56" s="105"/>
      <c r="BZU56" s="105"/>
      <c r="BZV56" s="105"/>
      <c r="BZW56" s="105"/>
      <c r="BZX56" s="105"/>
      <c r="BZY56" s="105"/>
      <c r="BZZ56" s="105"/>
      <c r="CAA56" s="105"/>
      <c r="CAB56" s="105"/>
      <c r="CAC56" s="105"/>
      <c r="CAD56" s="105"/>
      <c r="CAE56" s="105"/>
      <c r="CAF56" s="105"/>
      <c r="CAG56" s="105"/>
      <c r="CAH56" s="105"/>
      <c r="CAI56" s="105"/>
      <c r="CAJ56" s="105"/>
      <c r="CAK56" s="105"/>
      <c r="CAL56" s="105"/>
      <c r="CAM56" s="105"/>
      <c r="CAN56" s="105"/>
      <c r="CAO56" s="105"/>
      <c r="CAP56" s="105"/>
      <c r="CAQ56" s="105"/>
      <c r="CAR56" s="105"/>
      <c r="CAS56" s="105"/>
      <c r="CAT56" s="105"/>
      <c r="CAU56" s="105"/>
      <c r="CAV56" s="105"/>
      <c r="CAW56" s="105"/>
      <c r="CAX56" s="105"/>
      <c r="CAY56" s="105"/>
      <c r="CAZ56" s="105"/>
      <c r="CBA56" s="105"/>
      <c r="CBB56" s="105"/>
      <c r="CBC56" s="105"/>
      <c r="CBD56" s="105"/>
      <c r="CBE56" s="105"/>
      <c r="CBF56" s="105"/>
      <c r="CBG56" s="105"/>
      <c r="CBH56" s="105"/>
      <c r="CBI56" s="105"/>
      <c r="CBJ56" s="105"/>
      <c r="CBK56" s="105"/>
      <c r="CBL56" s="105"/>
      <c r="CBM56" s="105"/>
      <c r="CBN56" s="105"/>
      <c r="CBO56" s="105"/>
      <c r="CBP56" s="105"/>
      <c r="CBQ56" s="105"/>
      <c r="CBR56" s="105"/>
      <c r="CBS56" s="105"/>
      <c r="CBT56" s="105"/>
      <c r="CBU56" s="105"/>
      <c r="CBV56" s="105"/>
      <c r="CBW56" s="105"/>
      <c r="CBX56" s="105"/>
      <c r="CBY56" s="105"/>
      <c r="CBZ56" s="105"/>
      <c r="CCA56" s="105"/>
      <c r="CCB56" s="105"/>
      <c r="CCC56" s="105"/>
      <c r="CCD56" s="105"/>
      <c r="CCE56" s="105"/>
      <c r="CCF56" s="105"/>
      <c r="CCG56" s="105"/>
      <c r="CCH56" s="105"/>
      <c r="CCI56" s="105"/>
      <c r="CCJ56" s="105"/>
      <c r="CCK56" s="105"/>
      <c r="CCL56" s="105"/>
      <c r="CCM56" s="105"/>
      <c r="CCN56" s="105"/>
      <c r="CCO56" s="105"/>
      <c r="CCP56" s="105"/>
      <c r="CCQ56" s="105"/>
      <c r="CCR56" s="105"/>
      <c r="CCS56" s="105"/>
      <c r="CCT56" s="105"/>
      <c r="CCU56" s="105"/>
      <c r="CCV56" s="105"/>
      <c r="CCW56" s="105"/>
      <c r="CCX56" s="105"/>
      <c r="CCY56" s="105"/>
      <c r="CCZ56" s="105"/>
      <c r="CDA56" s="105"/>
      <c r="CDB56" s="105"/>
      <c r="CDC56" s="105"/>
      <c r="CDD56" s="105"/>
      <c r="CDE56" s="105"/>
      <c r="CDF56" s="105"/>
      <c r="CDG56" s="105"/>
      <c r="CDH56" s="105"/>
      <c r="CDI56" s="105"/>
      <c r="CDJ56" s="105"/>
      <c r="CDK56" s="105"/>
      <c r="CDL56" s="105"/>
      <c r="CDM56" s="105"/>
      <c r="CDN56" s="105"/>
      <c r="CDO56" s="105"/>
      <c r="CDP56" s="105"/>
      <c r="CDQ56" s="105"/>
      <c r="CDR56" s="105"/>
      <c r="CDS56" s="105"/>
      <c r="CDT56" s="105"/>
      <c r="CDU56" s="105"/>
      <c r="CDV56" s="105"/>
      <c r="CDW56" s="105"/>
      <c r="CDX56" s="105"/>
      <c r="CDY56" s="105"/>
      <c r="CDZ56" s="105"/>
      <c r="CEA56" s="105"/>
      <c r="CEB56" s="105"/>
      <c r="CEC56" s="105"/>
      <c r="CED56" s="105"/>
      <c r="CEE56" s="105"/>
      <c r="CEF56" s="105"/>
      <c r="CEG56" s="105"/>
      <c r="CEH56" s="105"/>
      <c r="CEI56" s="105"/>
      <c r="CEJ56" s="105"/>
      <c r="CEK56" s="105"/>
      <c r="CEL56" s="105"/>
      <c r="CEM56" s="105"/>
      <c r="CEN56" s="105"/>
      <c r="CEO56" s="105"/>
      <c r="CEP56" s="105"/>
      <c r="CEQ56" s="105"/>
      <c r="CER56" s="105"/>
      <c r="CES56" s="105"/>
      <c r="CET56" s="105"/>
      <c r="CEU56" s="105"/>
      <c r="CEV56" s="105"/>
      <c r="CEW56" s="105"/>
      <c r="CEX56" s="105"/>
      <c r="CEY56" s="105"/>
      <c r="CEZ56" s="105"/>
      <c r="CFA56" s="105"/>
      <c r="CFB56" s="105"/>
      <c r="CFC56" s="105"/>
      <c r="CFD56" s="105"/>
      <c r="CFE56" s="105"/>
      <c r="CFF56" s="105"/>
      <c r="CFG56" s="105"/>
      <c r="CFH56" s="105"/>
      <c r="CFI56" s="105"/>
      <c r="CFJ56" s="105"/>
      <c r="CFK56" s="105"/>
      <c r="CFL56" s="105"/>
      <c r="CFM56" s="105"/>
      <c r="CFN56" s="105"/>
      <c r="CFO56" s="105"/>
      <c r="CFP56" s="105"/>
      <c r="CFQ56" s="105"/>
      <c r="CFR56" s="105"/>
      <c r="CFS56" s="105"/>
      <c r="CFT56" s="105"/>
      <c r="CFU56" s="105"/>
      <c r="CFV56" s="105"/>
      <c r="CFW56" s="105"/>
      <c r="CFX56" s="105"/>
      <c r="CFY56" s="105"/>
      <c r="CFZ56" s="105"/>
      <c r="CGA56" s="105"/>
      <c r="CGB56" s="105"/>
      <c r="CGC56" s="105"/>
      <c r="CGD56" s="105"/>
      <c r="CGE56" s="105"/>
      <c r="CGF56" s="105"/>
      <c r="CGG56" s="105"/>
      <c r="CGH56" s="105"/>
      <c r="CGI56" s="105"/>
      <c r="CGJ56" s="105"/>
      <c r="CGK56" s="105"/>
      <c r="CGL56" s="105"/>
      <c r="CGM56" s="105"/>
      <c r="CGN56" s="105"/>
      <c r="CGO56" s="105"/>
      <c r="CGP56" s="105"/>
      <c r="CGQ56" s="105"/>
      <c r="CGR56" s="105"/>
      <c r="CGS56" s="105"/>
      <c r="CGT56" s="105"/>
      <c r="CGU56" s="105"/>
      <c r="CGV56" s="105"/>
      <c r="CGW56" s="105"/>
      <c r="CGX56" s="105"/>
      <c r="CGY56" s="105"/>
      <c r="CGZ56" s="105"/>
      <c r="CHA56" s="105"/>
      <c r="CHB56" s="105"/>
      <c r="CHC56" s="105"/>
      <c r="CHD56" s="105"/>
      <c r="CHE56" s="105"/>
      <c r="CHF56" s="105"/>
      <c r="CHG56" s="105"/>
      <c r="CHH56" s="105"/>
      <c r="CHI56" s="105"/>
      <c r="CHJ56" s="105"/>
      <c r="CHK56" s="105"/>
      <c r="CHL56" s="105"/>
      <c r="CHM56" s="105"/>
      <c r="CHN56" s="105"/>
      <c r="CHO56" s="105"/>
      <c r="CHP56" s="105"/>
      <c r="CHQ56" s="105"/>
      <c r="CHR56" s="105"/>
      <c r="CHS56" s="105"/>
      <c r="CHT56" s="105"/>
      <c r="CHU56" s="105"/>
      <c r="CHV56" s="105"/>
      <c r="CHW56" s="105"/>
      <c r="CHX56" s="105"/>
      <c r="CHY56" s="105"/>
      <c r="CHZ56" s="105"/>
      <c r="CIA56" s="105"/>
      <c r="CIB56" s="105"/>
      <c r="CIC56" s="105"/>
      <c r="CID56" s="105"/>
      <c r="CIE56" s="105"/>
      <c r="CIF56" s="105"/>
      <c r="CIG56" s="105"/>
      <c r="CIH56" s="105"/>
      <c r="CII56" s="105"/>
      <c r="CIJ56" s="105"/>
      <c r="CIK56" s="105"/>
      <c r="CIL56" s="105"/>
      <c r="CIM56" s="105"/>
      <c r="CIN56" s="105"/>
      <c r="CIO56" s="105"/>
      <c r="CIP56" s="105"/>
      <c r="CIQ56" s="105"/>
      <c r="CIR56" s="105"/>
      <c r="CIS56" s="105"/>
      <c r="CIT56" s="105"/>
      <c r="CIU56" s="105"/>
      <c r="CIV56" s="105"/>
      <c r="CIW56" s="105"/>
      <c r="CIX56" s="105"/>
      <c r="CIY56" s="105"/>
      <c r="CIZ56" s="105"/>
      <c r="CJA56" s="105"/>
      <c r="CJB56" s="105"/>
      <c r="CJC56" s="105"/>
      <c r="CJD56" s="105"/>
      <c r="CJE56" s="105"/>
      <c r="CJF56" s="105"/>
      <c r="CJG56" s="105"/>
      <c r="CJH56" s="105"/>
      <c r="CJI56" s="105"/>
      <c r="CJJ56" s="105"/>
      <c r="CJK56" s="105"/>
      <c r="CJL56" s="105"/>
      <c r="CJM56" s="105"/>
      <c r="CJN56" s="105"/>
      <c r="CJO56" s="105"/>
      <c r="CJP56" s="105"/>
      <c r="CJQ56" s="105"/>
      <c r="CJR56" s="105"/>
      <c r="CJS56" s="105"/>
      <c r="CJT56" s="105"/>
      <c r="CJU56" s="105"/>
      <c r="CJV56" s="105"/>
      <c r="CJW56" s="105"/>
      <c r="CJX56" s="105"/>
      <c r="CJY56" s="105"/>
      <c r="CJZ56" s="105"/>
      <c r="CKA56" s="105"/>
      <c r="CKB56" s="105"/>
      <c r="CKC56" s="105"/>
      <c r="CKD56" s="105"/>
      <c r="CKE56" s="105"/>
      <c r="CKF56" s="105"/>
      <c r="CKG56" s="105"/>
      <c r="CKH56" s="105"/>
      <c r="CKI56" s="105"/>
      <c r="CKJ56" s="105"/>
      <c r="CKK56" s="105"/>
      <c r="CKL56" s="105"/>
      <c r="CKM56" s="105"/>
      <c r="CKN56" s="105"/>
      <c r="CKO56" s="105"/>
      <c r="CKP56" s="105"/>
      <c r="CKQ56" s="105"/>
      <c r="CKR56" s="105"/>
      <c r="CKS56" s="105"/>
      <c r="CKT56" s="105"/>
      <c r="CKU56" s="105"/>
      <c r="CKV56" s="105"/>
      <c r="CKW56" s="105"/>
      <c r="CKX56" s="105"/>
      <c r="CKY56" s="105"/>
      <c r="CKZ56" s="105"/>
      <c r="CLA56" s="105"/>
      <c r="CLB56" s="105"/>
      <c r="CLC56" s="105"/>
      <c r="CLD56" s="105"/>
      <c r="CLE56" s="105"/>
      <c r="CLF56" s="105"/>
      <c r="CLG56" s="105"/>
      <c r="CLH56" s="105"/>
      <c r="CLI56" s="105"/>
      <c r="CLJ56" s="105"/>
      <c r="CLK56" s="105"/>
      <c r="CLL56" s="105"/>
      <c r="CLM56" s="105"/>
      <c r="CLN56" s="105"/>
      <c r="CLO56" s="105"/>
      <c r="CLP56" s="105"/>
      <c r="CLQ56" s="105"/>
      <c r="CLR56" s="105"/>
      <c r="CLS56" s="105"/>
      <c r="CLT56" s="105"/>
      <c r="CLU56" s="105"/>
      <c r="CLV56" s="105"/>
      <c r="CLW56" s="105"/>
      <c r="CLX56" s="105"/>
      <c r="CLY56" s="105"/>
      <c r="CLZ56" s="105"/>
      <c r="CMA56" s="105"/>
      <c r="CMB56" s="105"/>
      <c r="CMC56" s="105"/>
      <c r="CMD56" s="105"/>
      <c r="CME56" s="105"/>
      <c r="CMF56" s="105"/>
      <c r="CMG56" s="105"/>
      <c r="CMH56" s="105"/>
      <c r="CMI56" s="105"/>
      <c r="CMJ56" s="105"/>
      <c r="CMK56" s="105"/>
      <c r="CML56" s="105"/>
      <c r="CMM56" s="105"/>
      <c r="CMN56" s="105"/>
      <c r="CMO56" s="105"/>
      <c r="CMP56" s="105"/>
      <c r="CMQ56" s="105"/>
      <c r="CMR56" s="105"/>
      <c r="CMS56" s="105"/>
      <c r="CMT56" s="105"/>
      <c r="CMU56" s="105"/>
      <c r="CMV56" s="105"/>
      <c r="CMW56" s="105"/>
      <c r="CMX56" s="105"/>
      <c r="CMY56" s="105"/>
      <c r="CMZ56" s="105"/>
      <c r="CNA56" s="105"/>
      <c r="CNB56" s="105"/>
      <c r="CNC56" s="105"/>
      <c r="CND56" s="105"/>
      <c r="CNE56" s="105"/>
      <c r="CNF56" s="105"/>
      <c r="CNG56" s="105"/>
      <c r="CNH56" s="105"/>
      <c r="CNI56" s="105"/>
      <c r="CNJ56" s="105"/>
      <c r="CNK56" s="105"/>
      <c r="CNL56" s="105"/>
      <c r="CNM56" s="105"/>
      <c r="CNN56" s="105"/>
      <c r="CNO56" s="105"/>
      <c r="CNP56" s="105"/>
      <c r="CNQ56" s="105"/>
      <c r="CNR56" s="105"/>
      <c r="CNS56" s="105"/>
      <c r="CNT56" s="105"/>
      <c r="CNU56" s="105"/>
      <c r="CNV56" s="105"/>
      <c r="CNW56" s="105"/>
      <c r="CNX56" s="105"/>
      <c r="CNY56" s="105"/>
      <c r="CNZ56" s="105"/>
      <c r="COA56" s="105"/>
      <c r="COB56" s="105"/>
      <c r="COC56" s="105"/>
      <c r="COD56" s="105"/>
      <c r="COE56" s="105"/>
      <c r="COF56" s="105"/>
      <c r="COG56" s="105"/>
      <c r="COH56" s="105"/>
      <c r="COI56" s="105"/>
      <c r="COJ56" s="105"/>
      <c r="COK56" s="105"/>
      <c r="COL56" s="105"/>
      <c r="COM56" s="105"/>
      <c r="CON56" s="105"/>
      <c r="COO56" s="105"/>
      <c r="COP56" s="105"/>
      <c r="COQ56" s="105"/>
      <c r="COR56" s="105"/>
      <c r="COS56" s="105"/>
      <c r="COT56" s="105"/>
      <c r="COU56" s="105"/>
      <c r="COV56" s="105"/>
      <c r="COW56" s="105"/>
      <c r="COX56" s="105"/>
      <c r="COY56" s="105"/>
      <c r="COZ56" s="105"/>
      <c r="CPA56" s="105"/>
      <c r="CPB56" s="105"/>
      <c r="CPC56" s="105"/>
      <c r="CPD56" s="105"/>
      <c r="CPE56" s="105"/>
      <c r="CPF56" s="105"/>
      <c r="CPG56" s="105"/>
      <c r="CPH56" s="105"/>
      <c r="CPI56" s="105"/>
      <c r="CPJ56" s="105"/>
      <c r="CPK56" s="105"/>
      <c r="CPL56" s="105"/>
      <c r="CPM56" s="105"/>
      <c r="CPN56" s="105"/>
      <c r="CPO56" s="105"/>
      <c r="CPP56" s="105"/>
      <c r="CPQ56" s="105"/>
      <c r="CPR56" s="105"/>
      <c r="CPS56" s="105"/>
      <c r="CPT56" s="105"/>
      <c r="CPU56" s="105"/>
      <c r="CPV56" s="105"/>
      <c r="CPW56" s="105"/>
      <c r="CPX56" s="105"/>
      <c r="CPY56" s="105"/>
      <c r="CPZ56" s="105"/>
      <c r="CQA56" s="105"/>
      <c r="CQB56" s="105"/>
      <c r="CQC56" s="105"/>
      <c r="CQD56" s="105"/>
      <c r="CQE56" s="105"/>
      <c r="CQF56" s="105"/>
      <c r="CQG56" s="105"/>
      <c r="CQH56" s="105"/>
      <c r="CQI56" s="105"/>
      <c r="CQJ56" s="105"/>
      <c r="CQK56" s="105"/>
      <c r="CQL56" s="105"/>
      <c r="CQM56" s="105"/>
      <c r="CQN56" s="105"/>
      <c r="CQO56" s="105"/>
      <c r="CQP56" s="105"/>
      <c r="CQQ56" s="105"/>
      <c r="CQR56" s="105"/>
      <c r="CQS56" s="105"/>
      <c r="CQT56" s="105"/>
      <c r="CQU56" s="105"/>
      <c r="CQV56" s="105"/>
      <c r="CQW56" s="105"/>
      <c r="CQX56" s="105"/>
      <c r="CQY56" s="105"/>
      <c r="CQZ56" s="105"/>
      <c r="CRA56" s="105"/>
      <c r="CRB56" s="105"/>
      <c r="CRC56" s="105"/>
      <c r="CRD56" s="105"/>
      <c r="CRE56" s="105"/>
      <c r="CRF56" s="105"/>
      <c r="CRG56" s="105"/>
      <c r="CRH56" s="105"/>
      <c r="CRI56" s="105"/>
      <c r="CRJ56" s="105"/>
      <c r="CRK56" s="105"/>
      <c r="CRL56" s="105"/>
      <c r="CRM56" s="105"/>
      <c r="CRN56" s="105"/>
      <c r="CRO56" s="105"/>
      <c r="CRP56" s="105"/>
      <c r="CRQ56" s="105"/>
      <c r="CRR56" s="105"/>
      <c r="CRS56" s="105"/>
      <c r="CRT56" s="105"/>
      <c r="CRU56" s="105"/>
      <c r="CRV56" s="105"/>
      <c r="CRW56" s="105"/>
      <c r="CRX56" s="105"/>
      <c r="CRY56" s="105"/>
      <c r="CRZ56" s="105"/>
      <c r="CSA56" s="105"/>
      <c r="CSB56" s="105"/>
      <c r="CSC56" s="105"/>
      <c r="CSD56" s="105"/>
      <c r="CSE56" s="105"/>
      <c r="CSF56" s="105"/>
      <c r="CSG56" s="105"/>
      <c r="CSH56" s="105"/>
      <c r="CSI56" s="105"/>
      <c r="CSJ56" s="105"/>
      <c r="CSK56" s="105"/>
      <c r="CSL56" s="105"/>
      <c r="CSM56" s="105"/>
      <c r="CSN56" s="105"/>
      <c r="CSO56" s="105"/>
      <c r="CSP56" s="105"/>
      <c r="CSQ56" s="105"/>
      <c r="CSR56" s="105"/>
      <c r="CSS56" s="105"/>
      <c r="CST56" s="105"/>
      <c r="CSU56" s="105"/>
      <c r="CSV56" s="105"/>
      <c r="CSW56" s="105"/>
      <c r="CSX56" s="105"/>
      <c r="CSY56" s="105"/>
      <c r="CSZ56" s="105"/>
      <c r="CTA56" s="105"/>
      <c r="CTB56" s="105"/>
      <c r="CTC56" s="105"/>
      <c r="CTD56" s="105"/>
      <c r="CTE56" s="105"/>
      <c r="CTF56" s="105"/>
      <c r="CTG56" s="105"/>
      <c r="CTH56" s="105"/>
      <c r="CTI56" s="105"/>
      <c r="CTJ56" s="105"/>
      <c r="CTK56" s="105"/>
      <c r="CTL56" s="105"/>
      <c r="CTM56" s="105"/>
      <c r="CTN56" s="105"/>
      <c r="CTO56" s="105"/>
      <c r="CTP56" s="105"/>
      <c r="CTQ56" s="105"/>
      <c r="CTR56" s="105"/>
      <c r="CTS56" s="105"/>
      <c r="CTT56" s="105"/>
      <c r="CTU56" s="105"/>
      <c r="CTV56" s="105"/>
      <c r="CTW56" s="105"/>
      <c r="CTX56" s="105"/>
      <c r="CTY56" s="105"/>
      <c r="CTZ56" s="105"/>
      <c r="CUA56" s="105"/>
      <c r="CUB56" s="105"/>
      <c r="CUC56" s="105"/>
      <c r="CUD56" s="105"/>
      <c r="CUE56" s="105"/>
      <c r="CUF56" s="105"/>
      <c r="CUG56" s="105"/>
      <c r="CUH56" s="105"/>
      <c r="CUI56" s="105"/>
      <c r="CUJ56" s="105"/>
      <c r="CUK56" s="105"/>
      <c r="CUL56" s="105"/>
      <c r="CUM56" s="105"/>
      <c r="CUN56" s="105"/>
      <c r="CUO56" s="105"/>
      <c r="CUP56" s="105"/>
      <c r="CUQ56" s="105"/>
      <c r="CUR56" s="105"/>
      <c r="CUS56" s="105"/>
      <c r="CUT56" s="105"/>
      <c r="CUU56" s="105"/>
      <c r="CUV56" s="105"/>
      <c r="CUW56" s="105"/>
      <c r="CUX56" s="105"/>
      <c r="CUY56" s="105"/>
      <c r="CUZ56" s="105"/>
      <c r="CVA56" s="105"/>
      <c r="CVB56" s="105"/>
      <c r="CVC56" s="105"/>
      <c r="CVD56" s="105"/>
      <c r="CVE56" s="105"/>
      <c r="CVF56" s="105"/>
      <c r="CVG56" s="105"/>
      <c r="CVH56" s="105"/>
      <c r="CVI56" s="105"/>
      <c r="CVJ56" s="105"/>
      <c r="CVK56" s="105"/>
      <c r="CVL56" s="105"/>
      <c r="CVM56" s="105"/>
      <c r="CVN56" s="105"/>
      <c r="CVO56" s="105"/>
      <c r="CVP56" s="105"/>
      <c r="CVQ56" s="105"/>
      <c r="CVR56" s="105"/>
      <c r="CVS56" s="105"/>
      <c r="CVT56" s="105"/>
      <c r="CVU56" s="105"/>
      <c r="CVV56" s="105"/>
      <c r="CVW56" s="105"/>
      <c r="CVX56" s="105"/>
      <c r="CVY56" s="105"/>
      <c r="CVZ56" s="105"/>
      <c r="CWA56" s="105"/>
      <c r="CWB56" s="105"/>
      <c r="CWC56" s="105"/>
      <c r="CWD56" s="105"/>
      <c r="CWE56" s="105"/>
      <c r="CWF56" s="105"/>
      <c r="CWG56" s="105"/>
      <c r="CWH56" s="105"/>
      <c r="CWI56" s="105"/>
      <c r="CWJ56" s="105"/>
      <c r="CWK56" s="105"/>
      <c r="CWL56" s="105"/>
      <c r="CWM56" s="105"/>
      <c r="CWN56" s="105"/>
      <c r="CWO56" s="105"/>
      <c r="CWP56" s="105"/>
      <c r="CWQ56" s="105"/>
      <c r="CWR56" s="105"/>
      <c r="CWS56" s="105"/>
      <c r="CWT56" s="105"/>
      <c r="CWU56" s="105"/>
      <c r="CWV56" s="105"/>
      <c r="CWW56" s="105"/>
      <c r="CWX56" s="105"/>
      <c r="CWY56" s="105"/>
      <c r="CWZ56" s="105"/>
      <c r="CXA56" s="105"/>
      <c r="CXB56" s="105"/>
      <c r="CXC56" s="105"/>
      <c r="CXD56" s="105"/>
      <c r="CXE56" s="105"/>
      <c r="CXF56" s="105"/>
      <c r="CXG56" s="105"/>
      <c r="CXH56" s="105"/>
      <c r="CXI56" s="105"/>
      <c r="CXJ56" s="105"/>
      <c r="CXK56" s="105"/>
      <c r="CXL56" s="105"/>
      <c r="CXM56" s="105"/>
      <c r="CXN56" s="105"/>
      <c r="CXO56" s="105"/>
      <c r="CXP56" s="105"/>
      <c r="CXQ56" s="105"/>
      <c r="CXR56" s="105"/>
      <c r="CXS56" s="105"/>
      <c r="CXT56" s="105"/>
      <c r="CXU56" s="105"/>
      <c r="CXV56" s="105"/>
      <c r="CXW56" s="105"/>
      <c r="CXX56" s="105"/>
      <c r="CXY56" s="105"/>
      <c r="CXZ56" s="105"/>
      <c r="CYA56" s="105"/>
      <c r="CYB56" s="105"/>
      <c r="CYC56" s="105"/>
      <c r="CYD56" s="105"/>
      <c r="CYE56" s="105"/>
      <c r="CYF56" s="105"/>
      <c r="CYG56" s="105"/>
      <c r="CYH56" s="105"/>
      <c r="CYI56" s="105"/>
      <c r="CYJ56" s="105"/>
      <c r="CYK56" s="105"/>
      <c r="CYL56" s="105"/>
      <c r="CYM56" s="105"/>
      <c r="CYN56" s="105"/>
      <c r="CYO56" s="105"/>
      <c r="CYP56" s="105"/>
      <c r="CYQ56" s="105"/>
      <c r="CYR56" s="105"/>
      <c r="CYS56" s="105"/>
      <c r="CYT56" s="105"/>
      <c r="CYU56" s="105"/>
      <c r="CYV56" s="105"/>
      <c r="CYW56" s="105"/>
      <c r="CYX56" s="105"/>
      <c r="CYY56" s="105"/>
      <c r="CYZ56" s="105"/>
      <c r="CZA56" s="105"/>
      <c r="CZB56" s="105"/>
      <c r="CZC56" s="105"/>
      <c r="CZD56" s="105"/>
      <c r="CZE56" s="105"/>
      <c r="CZF56" s="105"/>
      <c r="CZG56" s="105"/>
      <c r="CZH56" s="105"/>
      <c r="CZI56" s="105"/>
      <c r="CZJ56" s="105"/>
      <c r="CZK56" s="105"/>
      <c r="CZL56" s="105"/>
      <c r="CZM56" s="105"/>
      <c r="CZN56" s="105"/>
      <c r="CZO56" s="105"/>
      <c r="CZP56" s="105"/>
      <c r="CZQ56" s="105"/>
      <c r="CZR56" s="105"/>
      <c r="CZS56" s="105"/>
      <c r="CZT56" s="105"/>
      <c r="CZU56" s="105"/>
      <c r="CZV56" s="105"/>
      <c r="CZW56" s="105"/>
      <c r="CZX56" s="105"/>
      <c r="CZY56" s="105"/>
      <c r="CZZ56" s="105"/>
      <c r="DAA56" s="105"/>
      <c r="DAB56" s="105"/>
      <c r="DAC56" s="105"/>
      <c r="DAD56" s="105"/>
      <c r="DAE56" s="105"/>
      <c r="DAF56" s="105"/>
      <c r="DAG56" s="105"/>
      <c r="DAH56" s="105"/>
      <c r="DAI56" s="105"/>
      <c r="DAJ56" s="105"/>
      <c r="DAK56" s="105"/>
      <c r="DAL56" s="105"/>
      <c r="DAM56" s="105"/>
      <c r="DAN56" s="105"/>
      <c r="DAO56" s="105"/>
      <c r="DAP56" s="105"/>
      <c r="DAQ56" s="105"/>
      <c r="DAR56" s="105"/>
      <c r="DAS56" s="105"/>
      <c r="DAT56" s="105"/>
      <c r="DAU56" s="105"/>
      <c r="DAV56" s="105"/>
      <c r="DAW56" s="105"/>
      <c r="DAX56" s="105"/>
      <c r="DAY56" s="105"/>
      <c r="DAZ56" s="105"/>
      <c r="DBA56" s="105"/>
      <c r="DBB56" s="105"/>
      <c r="DBC56" s="105"/>
      <c r="DBD56" s="105"/>
      <c r="DBE56" s="105"/>
      <c r="DBF56" s="105"/>
      <c r="DBG56" s="105"/>
      <c r="DBH56" s="105"/>
      <c r="DBI56" s="105"/>
      <c r="DBJ56" s="105"/>
      <c r="DBK56" s="105"/>
      <c r="DBL56" s="105"/>
      <c r="DBM56" s="105"/>
      <c r="DBN56" s="105"/>
      <c r="DBO56" s="105"/>
      <c r="DBP56" s="105"/>
      <c r="DBQ56" s="105"/>
      <c r="DBR56" s="105"/>
      <c r="DBS56" s="105"/>
      <c r="DBT56" s="105"/>
      <c r="DBU56" s="105"/>
      <c r="DBV56" s="105"/>
      <c r="DBW56" s="105"/>
      <c r="DBX56" s="105"/>
      <c r="DBY56" s="105"/>
      <c r="DBZ56" s="105"/>
      <c r="DCA56" s="105"/>
      <c r="DCB56" s="105"/>
      <c r="DCC56" s="105"/>
      <c r="DCD56" s="105"/>
      <c r="DCE56" s="105"/>
      <c r="DCF56" s="105"/>
      <c r="DCG56" s="105"/>
      <c r="DCH56" s="105"/>
      <c r="DCI56" s="105"/>
      <c r="DCJ56" s="105"/>
      <c r="DCK56" s="105"/>
      <c r="DCL56" s="105"/>
      <c r="DCM56" s="105"/>
      <c r="DCN56" s="105"/>
      <c r="DCO56" s="105"/>
      <c r="DCP56" s="105"/>
      <c r="DCQ56" s="105"/>
      <c r="DCR56" s="105"/>
      <c r="DCS56" s="105"/>
      <c r="DCT56" s="105"/>
      <c r="DCU56" s="105"/>
      <c r="DCV56" s="105"/>
      <c r="DCW56" s="105"/>
      <c r="DCX56" s="105"/>
      <c r="DCY56" s="105"/>
      <c r="DCZ56" s="105"/>
      <c r="DDA56" s="105"/>
      <c r="DDB56" s="105"/>
      <c r="DDC56" s="105"/>
      <c r="DDD56" s="105"/>
      <c r="DDE56" s="105"/>
      <c r="DDF56" s="105"/>
      <c r="DDG56" s="105"/>
      <c r="DDH56" s="105"/>
      <c r="DDI56" s="105"/>
      <c r="DDJ56" s="105"/>
      <c r="DDK56" s="105"/>
      <c r="DDL56" s="105"/>
      <c r="DDM56" s="105"/>
      <c r="DDN56" s="105"/>
      <c r="DDO56" s="105"/>
      <c r="DDP56" s="105"/>
      <c r="DDQ56" s="105"/>
      <c r="DDR56" s="105"/>
      <c r="DDS56" s="105"/>
      <c r="DDT56" s="105"/>
      <c r="DDU56" s="105"/>
      <c r="DDV56" s="105"/>
      <c r="DDW56" s="105"/>
      <c r="DDX56" s="105"/>
      <c r="DDY56" s="105"/>
      <c r="DDZ56" s="105"/>
      <c r="DEA56" s="105"/>
      <c r="DEB56" s="105"/>
      <c r="DEC56" s="105"/>
      <c r="DED56" s="105"/>
      <c r="DEE56" s="105"/>
      <c r="DEF56" s="105"/>
      <c r="DEG56" s="105"/>
      <c r="DEH56" s="105"/>
      <c r="DEI56" s="105"/>
      <c r="DEJ56" s="105"/>
      <c r="DEK56" s="105"/>
      <c r="DEL56" s="105"/>
      <c r="DEM56" s="105"/>
      <c r="DEN56" s="105"/>
      <c r="DEO56" s="105"/>
      <c r="DEP56" s="105"/>
      <c r="DEQ56" s="105"/>
      <c r="DER56" s="105"/>
      <c r="DES56" s="105"/>
      <c r="DET56" s="105"/>
      <c r="DEU56" s="105"/>
      <c r="DEV56" s="105"/>
      <c r="DEW56" s="105"/>
      <c r="DEX56" s="105"/>
      <c r="DEY56" s="105"/>
      <c r="DEZ56" s="105"/>
      <c r="DFA56" s="105"/>
      <c r="DFB56" s="105"/>
      <c r="DFC56" s="105"/>
      <c r="DFD56" s="105"/>
      <c r="DFE56" s="105"/>
      <c r="DFF56" s="105"/>
      <c r="DFG56" s="105"/>
      <c r="DFH56" s="105"/>
      <c r="DFI56" s="105"/>
      <c r="DFJ56" s="105"/>
      <c r="DFK56" s="105"/>
      <c r="DFL56" s="105"/>
      <c r="DFM56" s="105"/>
      <c r="DFN56" s="105"/>
      <c r="DFO56" s="105"/>
      <c r="DFP56" s="105"/>
      <c r="DFQ56" s="105"/>
      <c r="DFR56" s="105"/>
      <c r="DFS56" s="105"/>
      <c r="DFT56" s="105"/>
      <c r="DFU56" s="105"/>
      <c r="DFV56" s="105"/>
      <c r="DFW56" s="105"/>
      <c r="DFX56" s="105"/>
      <c r="DFY56" s="105"/>
      <c r="DFZ56" s="105"/>
      <c r="DGA56" s="105"/>
      <c r="DGB56" s="105"/>
      <c r="DGC56" s="105"/>
      <c r="DGD56" s="105"/>
      <c r="DGE56" s="105"/>
      <c r="DGF56" s="105"/>
      <c r="DGG56" s="105"/>
      <c r="DGH56" s="105"/>
      <c r="DGI56" s="105"/>
      <c r="DGJ56" s="105"/>
      <c r="DGK56" s="105"/>
      <c r="DGL56" s="105"/>
      <c r="DGM56" s="105"/>
      <c r="DGN56" s="105"/>
      <c r="DGO56" s="105"/>
      <c r="DGP56" s="105"/>
      <c r="DGQ56" s="105"/>
      <c r="DGR56" s="105"/>
      <c r="DGS56" s="105"/>
      <c r="DGT56" s="105"/>
      <c r="DGU56" s="105"/>
      <c r="DGV56" s="105"/>
      <c r="DGW56" s="105"/>
      <c r="DGX56" s="105"/>
      <c r="DGY56" s="105"/>
      <c r="DGZ56" s="105"/>
      <c r="DHA56" s="105"/>
      <c r="DHB56" s="105"/>
      <c r="DHC56" s="105"/>
      <c r="DHD56" s="105"/>
      <c r="DHE56" s="105"/>
      <c r="DHF56" s="105"/>
      <c r="DHG56" s="105"/>
      <c r="DHH56" s="105"/>
      <c r="DHI56" s="105"/>
      <c r="DHJ56" s="105"/>
      <c r="DHK56" s="105"/>
      <c r="DHL56" s="105"/>
      <c r="DHM56" s="105"/>
      <c r="DHN56" s="105"/>
      <c r="DHO56" s="105"/>
      <c r="DHP56" s="105"/>
      <c r="DHQ56" s="105"/>
      <c r="DHR56" s="105"/>
      <c r="DHS56" s="105"/>
      <c r="DHT56" s="105"/>
      <c r="DHU56" s="105"/>
      <c r="DHV56" s="105"/>
      <c r="DHW56" s="105"/>
      <c r="DHX56" s="105"/>
      <c r="DHY56" s="105"/>
      <c r="DHZ56" s="105"/>
      <c r="DIA56" s="105"/>
      <c r="DIB56" s="105"/>
      <c r="DIC56" s="105"/>
      <c r="DID56" s="105"/>
      <c r="DIE56" s="105"/>
      <c r="DIF56" s="105"/>
      <c r="DIG56" s="105"/>
      <c r="DIH56" s="105"/>
      <c r="DII56" s="105"/>
      <c r="DIJ56" s="105"/>
      <c r="DIK56" s="105"/>
      <c r="DIL56" s="105"/>
      <c r="DIM56" s="105"/>
      <c r="DIN56" s="105"/>
      <c r="DIO56" s="105"/>
      <c r="DIP56" s="105"/>
      <c r="DIQ56" s="105"/>
      <c r="DIR56" s="105"/>
      <c r="DIS56" s="105"/>
      <c r="DIT56" s="105"/>
      <c r="DIU56" s="105"/>
      <c r="DIV56" s="105"/>
      <c r="DIW56" s="105"/>
      <c r="DIX56" s="105"/>
      <c r="DIY56" s="105"/>
      <c r="DIZ56" s="105"/>
      <c r="DJA56" s="105"/>
      <c r="DJB56" s="105"/>
      <c r="DJC56" s="105"/>
      <c r="DJD56" s="105"/>
      <c r="DJE56" s="105"/>
      <c r="DJF56" s="105"/>
      <c r="DJG56" s="105"/>
      <c r="DJH56" s="105"/>
      <c r="DJI56" s="105"/>
      <c r="DJJ56" s="105"/>
      <c r="DJK56" s="105"/>
      <c r="DJL56" s="105"/>
      <c r="DJM56" s="105"/>
      <c r="DJN56" s="105"/>
      <c r="DJO56" s="105"/>
      <c r="DJP56" s="105"/>
      <c r="DJQ56" s="105"/>
      <c r="DJR56" s="105"/>
      <c r="DJS56" s="105"/>
      <c r="DJT56" s="105"/>
      <c r="DJU56" s="105"/>
      <c r="DJV56" s="105"/>
      <c r="DJW56" s="105"/>
      <c r="DJX56" s="105"/>
      <c r="DJY56" s="105"/>
      <c r="DJZ56" s="105"/>
      <c r="DKA56" s="105"/>
      <c r="DKB56" s="105"/>
      <c r="DKC56" s="105"/>
      <c r="DKD56" s="105"/>
      <c r="DKE56" s="105"/>
      <c r="DKF56" s="105"/>
      <c r="DKG56" s="105"/>
      <c r="DKH56" s="105"/>
      <c r="DKI56" s="105"/>
      <c r="DKJ56" s="105"/>
      <c r="DKK56" s="105"/>
      <c r="DKL56" s="105"/>
      <c r="DKM56" s="105"/>
      <c r="DKN56" s="105"/>
      <c r="DKO56" s="105"/>
      <c r="DKP56" s="105"/>
      <c r="DKQ56" s="105"/>
      <c r="DKR56" s="105"/>
      <c r="DKS56" s="105"/>
      <c r="DKT56" s="105"/>
      <c r="DKU56" s="105"/>
      <c r="DKV56" s="105"/>
      <c r="DKW56" s="105"/>
      <c r="DKX56" s="105"/>
      <c r="DKY56" s="105"/>
      <c r="DKZ56" s="105"/>
      <c r="DLA56" s="105"/>
      <c r="DLB56" s="105"/>
      <c r="DLC56" s="105"/>
      <c r="DLD56" s="105"/>
      <c r="DLE56" s="105"/>
      <c r="DLF56" s="105"/>
      <c r="DLG56" s="105"/>
      <c r="DLH56" s="105"/>
      <c r="DLI56" s="105"/>
      <c r="DLJ56" s="105"/>
      <c r="DLK56" s="105"/>
      <c r="DLL56" s="105"/>
      <c r="DLM56" s="105"/>
      <c r="DLN56" s="105"/>
      <c r="DLO56" s="105"/>
      <c r="DLP56" s="105"/>
      <c r="DLQ56" s="105"/>
      <c r="DLR56" s="105"/>
      <c r="DLS56" s="105"/>
      <c r="DLT56" s="105"/>
      <c r="DLU56" s="105"/>
      <c r="DLV56" s="105"/>
      <c r="DLW56" s="105"/>
      <c r="DLX56" s="105"/>
      <c r="DLY56" s="105"/>
      <c r="DLZ56" s="105"/>
      <c r="DMA56" s="105"/>
      <c r="DMB56" s="105"/>
      <c r="DMC56" s="105"/>
      <c r="DMD56" s="105"/>
      <c r="DME56" s="105"/>
      <c r="DMF56" s="105"/>
      <c r="DMG56" s="105"/>
      <c r="DMH56" s="105"/>
      <c r="DMI56" s="105"/>
      <c r="DMJ56" s="105"/>
      <c r="DMK56" s="105"/>
      <c r="DML56" s="105"/>
      <c r="DMM56" s="105"/>
      <c r="DMN56" s="105"/>
      <c r="DMO56" s="105"/>
      <c r="DMP56" s="105"/>
      <c r="DMQ56" s="105"/>
      <c r="DMR56" s="105"/>
      <c r="DMS56" s="105"/>
      <c r="DMT56" s="105"/>
      <c r="DMU56" s="105"/>
      <c r="DMV56" s="105"/>
      <c r="DMW56" s="105"/>
      <c r="DMX56" s="105"/>
      <c r="DMY56" s="105"/>
      <c r="DMZ56" s="105"/>
      <c r="DNA56" s="105"/>
      <c r="DNB56" s="105"/>
      <c r="DNC56" s="105"/>
      <c r="DND56" s="105"/>
      <c r="DNE56" s="105"/>
      <c r="DNF56" s="105"/>
      <c r="DNG56" s="105"/>
      <c r="DNH56" s="105"/>
      <c r="DNI56" s="105"/>
      <c r="DNJ56" s="105"/>
      <c r="DNK56" s="105"/>
      <c r="DNL56" s="105"/>
      <c r="DNM56" s="105"/>
      <c r="DNN56" s="105"/>
      <c r="DNO56" s="105"/>
      <c r="DNP56" s="105"/>
      <c r="DNQ56" s="105"/>
      <c r="DNR56" s="105"/>
      <c r="DNS56" s="105"/>
      <c r="DNT56" s="105"/>
      <c r="DNU56" s="105"/>
      <c r="DNV56" s="105"/>
      <c r="DNW56" s="105"/>
      <c r="DNX56" s="105"/>
      <c r="DNY56" s="105"/>
      <c r="DNZ56" s="105"/>
      <c r="DOA56" s="105"/>
      <c r="DOB56" s="105"/>
      <c r="DOC56" s="105"/>
      <c r="DOD56" s="105"/>
      <c r="DOE56" s="105"/>
      <c r="DOF56" s="105"/>
      <c r="DOG56" s="105"/>
      <c r="DOH56" s="105"/>
      <c r="DOI56" s="105"/>
      <c r="DOJ56" s="105"/>
      <c r="DOK56" s="105"/>
      <c r="DOL56" s="105"/>
      <c r="DOM56" s="105"/>
      <c r="DON56" s="105"/>
      <c r="DOO56" s="105"/>
      <c r="DOP56" s="105"/>
      <c r="DOQ56" s="105"/>
      <c r="DOR56" s="105"/>
      <c r="DOS56" s="105"/>
      <c r="DOT56" s="105"/>
      <c r="DOU56" s="105"/>
      <c r="DOV56" s="105"/>
      <c r="DOW56" s="105"/>
      <c r="DOX56" s="105"/>
      <c r="DOY56" s="105"/>
      <c r="DOZ56" s="105"/>
      <c r="DPA56" s="105"/>
      <c r="DPB56" s="105"/>
      <c r="DPC56" s="105"/>
      <c r="DPD56" s="105"/>
      <c r="DPE56" s="105"/>
      <c r="DPF56" s="105"/>
      <c r="DPG56" s="105"/>
      <c r="DPH56" s="105"/>
      <c r="DPI56" s="105"/>
      <c r="DPJ56" s="105"/>
      <c r="DPK56" s="105"/>
      <c r="DPL56" s="105"/>
      <c r="DPM56" s="105"/>
      <c r="DPN56" s="105"/>
      <c r="DPO56" s="105"/>
      <c r="DPP56" s="105"/>
      <c r="DPQ56" s="105"/>
      <c r="DPR56" s="105"/>
      <c r="DPS56" s="105"/>
      <c r="DPT56" s="105"/>
      <c r="DPU56" s="105"/>
      <c r="DPV56" s="105"/>
      <c r="DPW56" s="105"/>
      <c r="DPX56" s="105"/>
      <c r="DPY56" s="105"/>
      <c r="DPZ56" s="105"/>
      <c r="DQA56" s="105"/>
      <c r="DQB56" s="105"/>
      <c r="DQC56" s="105"/>
      <c r="DQD56" s="105"/>
      <c r="DQE56" s="105"/>
      <c r="DQF56" s="105"/>
      <c r="DQG56" s="105"/>
      <c r="DQH56" s="105"/>
      <c r="DQI56" s="105"/>
      <c r="DQJ56" s="105"/>
      <c r="DQK56" s="105"/>
      <c r="DQL56" s="105"/>
      <c r="DQM56" s="105"/>
      <c r="DQN56" s="105"/>
      <c r="DQO56" s="105"/>
      <c r="DQP56" s="105"/>
      <c r="DQQ56" s="105"/>
      <c r="DQR56" s="105"/>
      <c r="DQS56" s="105"/>
      <c r="DQT56" s="105"/>
      <c r="DQU56" s="105"/>
      <c r="DQV56" s="105"/>
      <c r="DQW56" s="105"/>
      <c r="DQX56" s="105"/>
      <c r="DQY56" s="105"/>
      <c r="DQZ56" s="105"/>
      <c r="DRA56" s="105"/>
      <c r="DRB56" s="105"/>
      <c r="DRC56" s="105"/>
      <c r="DRD56" s="105"/>
      <c r="DRE56" s="105"/>
      <c r="DRF56" s="105"/>
      <c r="DRG56" s="105"/>
      <c r="DRH56" s="105"/>
      <c r="DRI56" s="105"/>
      <c r="DRJ56" s="105"/>
      <c r="DRK56" s="105"/>
      <c r="DRL56" s="105"/>
      <c r="DRM56" s="105"/>
      <c r="DRN56" s="105"/>
      <c r="DRO56" s="105"/>
      <c r="DRP56" s="105"/>
      <c r="DRQ56" s="105"/>
      <c r="DRR56" s="105"/>
      <c r="DRS56" s="105"/>
      <c r="DRT56" s="105"/>
      <c r="DRU56" s="105"/>
      <c r="DRV56" s="105"/>
      <c r="DRW56" s="105"/>
      <c r="DRX56" s="105"/>
      <c r="DRY56" s="105"/>
      <c r="DRZ56" s="105"/>
      <c r="DSA56" s="105"/>
      <c r="DSB56" s="105"/>
      <c r="DSC56" s="105"/>
      <c r="DSD56" s="105"/>
      <c r="DSE56" s="105"/>
      <c r="DSF56" s="105"/>
      <c r="DSG56" s="105"/>
      <c r="DSH56" s="105"/>
      <c r="DSI56" s="105"/>
      <c r="DSJ56" s="105"/>
      <c r="DSK56" s="105"/>
      <c r="DSL56" s="105"/>
      <c r="DSM56" s="105"/>
      <c r="DSN56" s="105"/>
      <c r="DSO56" s="105"/>
      <c r="DSP56" s="105"/>
      <c r="DSQ56" s="105"/>
      <c r="DSR56" s="105"/>
      <c r="DSS56" s="105"/>
      <c r="DST56" s="105"/>
      <c r="DSU56" s="105"/>
      <c r="DSV56" s="105"/>
      <c r="DSW56" s="105"/>
      <c r="DSX56" s="105"/>
      <c r="DSY56" s="105"/>
      <c r="DSZ56" s="105"/>
      <c r="DTA56" s="105"/>
      <c r="DTB56" s="105"/>
      <c r="DTC56" s="105"/>
      <c r="DTD56" s="105"/>
      <c r="DTE56" s="105"/>
      <c r="DTF56" s="105"/>
      <c r="DTG56" s="105"/>
      <c r="DTH56" s="105"/>
      <c r="DTI56" s="105"/>
      <c r="DTJ56" s="105"/>
      <c r="DTK56" s="105"/>
      <c r="DTL56" s="105"/>
      <c r="DTM56" s="105"/>
      <c r="DTN56" s="105"/>
      <c r="DTO56" s="105"/>
      <c r="DTP56" s="105"/>
      <c r="DTQ56" s="105"/>
      <c r="DTR56" s="105"/>
      <c r="DTS56" s="105"/>
      <c r="DTT56" s="105"/>
      <c r="DTU56" s="105"/>
      <c r="DTV56" s="105"/>
      <c r="DTW56" s="105"/>
      <c r="DTX56" s="105"/>
      <c r="DTY56" s="105"/>
      <c r="DTZ56" s="105"/>
      <c r="DUA56" s="105"/>
      <c r="DUB56" s="105"/>
      <c r="DUC56" s="105"/>
      <c r="DUD56" s="105"/>
      <c r="DUE56" s="105"/>
      <c r="DUF56" s="105"/>
      <c r="DUG56" s="105"/>
      <c r="DUH56" s="105"/>
      <c r="DUI56" s="105"/>
      <c r="DUJ56" s="105"/>
      <c r="DUK56" s="105"/>
      <c r="DUL56" s="105"/>
      <c r="DUM56" s="105"/>
      <c r="DUN56" s="105"/>
      <c r="DUO56" s="105"/>
      <c r="DUP56" s="105"/>
      <c r="DUQ56" s="105"/>
      <c r="DUR56" s="105"/>
      <c r="DUS56" s="105"/>
      <c r="DUT56" s="105"/>
      <c r="DUU56" s="105"/>
      <c r="DUV56" s="105"/>
      <c r="DUW56" s="105"/>
      <c r="DUX56" s="105"/>
      <c r="DUY56" s="105"/>
      <c r="DUZ56" s="105"/>
      <c r="DVA56" s="105"/>
      <c r="DVB56" s="105"/>
      <c r="DVC56" s="105"/>
      <c r="DVD56" s="105"/>
      <c r="DVE56" s="105"/>
      <c r="DVF56" s="105"/>
      <c r="DVG56" s="105"/>
      <c r="DVH56" s="105"/>
      <c r="DVI56" s="105"/>
      <c r="DVJ56" s="105"/>
      <c r="DVK56" s="105"/>
      <c r="DVL56" s="105"/>
      <c r="DVM56" s="105"/>
      <c r="DVN56" s="105"/>
      <c r="DVO56" s="105"/>
      <c r="DVP56" s="105"/>
      <c r="DVQ56" s="105"/>
      <c r="DVR56" s="105"/>
      <c r="DVS56" s="105"/>
      <c r="DVT56" s="105"/>
      <c r="DVU56" s="105"/>
      <c r="DVV56" s="105"/>
      <c r="DVW56" s="105"/>
      <c r="DVX56" s="105"/>
      <c r="DVY56" s="105"/>
      <c r="DVZ56" s="105"/>
      <c r="DWA56" s="105"/>
      <c r="DWB56" s="105"/>
      <c r="DWC56" s="105"/>
      <c r="DWD56" s="105"/>
      <c r="DWE56" s="105"/>
      <c r="DWF56" s="105"/>
      <c r="DWG56" s="105"/>
      <c r="DWH56" s="105"/>
      <c r="DWI56" s="105"/>
      <c r="DWJ56" s="105"/>
      <c r="DWK56" s="105"/>
      <c r="DWL56" s="105"/>
      <c r="DWM56" s="105"/>
      <c r="DWN56" s="105"/>
      <c r="DWO56" s="105"/>
      <c r="DWP56" s="105"/>
      <c r="DWQ56" s="105"/>
      <c r="DWR56" s="105"/>
      <c r="DWS56" s="105"/>
      <c r="DWT56" s="105"/>
      <c r="DWU56" s="105"/>
      <c r="DWV56" s="105"/>
      <c r="DWW56" s="105"/>
      <c r="DWX56" s="105"/>
      <c r="DWY56" s="105"/>
      <c r="DWZ56" s="105"/>
      <c r="DXA56" s="105"/>
      <c r="DXB56" s="105"/>
      <c r="DXC56" s="105"/>
      <c r="DXD56" s="105"/>
      <c r="DXE56" s="105"/>
      <c r="DXF56" s="105"/>
      <c r="DXG56" s="105"/>
      <c r="DXH56" s="105"/>
      <c r="DXI56" s="105"/>
      <c r="DXJ56" s="105"/>
      <c r="DXK56" s="105"/>
      <c r="DXL56" s="105"/>
      <c r="DXM56" s="105"/>
      <c r="DXN56" s="105"/>
      <c r="DXO56" s="105"/>
      <c r="DXP56" s="105"/>
      <c r="DXQ56" s="105"/>
      <c r="DXR56" s="105"/>
      <c r="DXS56" s="105"/>
      <c r="DXT56" s="105"/>
      <c r="DXU56" s="105"/>
      <c r="DXV56" s="105"/>
      <c r="DXW56" s="105"/>
      <c r="DXX56" s="105"/>
      <c r="DXY56" s="105"/>
      <c r="DXZ56" s="105"/>
      <c r="DYA56" s="105"/>
      <c r="DYB56" s="105"/>
      <c r="DYC56" s="105"/>
      <c r="DYD56" s="105"/>
      <c r="DYE56" s="105"/>
      <c r="DYF56" s="105"/>
      <c r="DYG56" s="105"/>
      <c r="DYH56" s="105"/>
      <c r="DYI56" s="105"/>
      <c r="DYJ56" s="105"/>
      <c r="DYK56" s="105"/>
      <c r="DYL56" s="105"/>
      <c r="DYM56" s="105"/>
      <c r="DYN56" s="105"/>
      <c r="DYO56" s="105"/>
      <c r="DYP56" s="105"/>
      <c r="DYQ56" s="105"/>
      <c r="DYR56" s="105"/>
      <c r="DYS56" s="105"/>
      <c r="DYT56" s="105"/>
      <c r="DYU56" s="105"/>
      <c r="DYV56" s="105"/>
      <c r="DYW56" s="105"/>
      <c r="DYX56" s="105"/>
      <c r="DYY56" s="105"/>
      <c r="DYZ56" s="105"/>
      <c r="DZA56" s="105"/>
      <c r="DZB56" s="105"/>
      <c r="DZC56" s="105"/>
      <c r="DZD56" s="105"/>
      <c r="DZE56" s="105"/>
      <c r="DZF56" s="105"/>
      <c r="DZG56" s="105"/>
      <c r="DZH56" s="105"/>
      <c r="DZI56" s="105"/>
      <c r="DZJ56" s="105"/>
      <c r="DZK56" s="105"/>
      <c r="DZL56" s="105"/>
      <c r="DZM56" s="105"/>
      <c r="DZN56" s="105"/>
      <c r="DZO56" s="105"/>
      <c r="DZP56" s="105"/>
      <c r="DZQ56" s="105"/>
      <c r="DZR56" s="105"/>
      <c r="DZS56" s="105"/>
      <c r="DZT56" s="105"/>
      <c r="DZU56" s="105"/>
      <c r="DZV56" s="105"/>
      <c r="DZW56" s="105"/>
      <c r="DZX56" s="105"/>
      <c r="DZY56" s="105"/>
      <c r="DZZ56" s="105"/>
      <c r="EAA56" s="105"/>
      <c r="EAB56" s="105"/>
      <c r="EAC56" s="105"/>
      <c r="EAD56" s="105"/>
      <c r="EAE56" s="105"/>
      <c r="EAF56" s="105"/>
      <c r="EAG56" s="105"/>
      <c r="EAH56" s="105"/>
      <c r="EAI56" s="105"/>
      <c r="EAJ56" s="105"/>
      <c r="EAK56" s="105"/>
      <c r="EAL56" s="105"/>
      <c r="EAM56" s="105"/>
      <c r="EAN56" s="105"/>
      <c r="EAO56" s="105"/>
      <c r="EAP56" s="105"/>
      <c r="EAQ56" s="105"/>
      <c r="EAR56" s="105"/>
      <c r="EAS56" s="105"/>
      <c r="EAT56" s="105"/>
      <c r="EAU56" s="105"/>
      <c r="EAV56" s="105"/>
      <c r="EAW56" s="105"/>
      <c r="EAX56" s="105"/>
      <c r="EAY56" s="105"/>
      <c r="EAZ56" s="105"/>
      <c r="EBA56" s="105"/>
      <c r="EBB56" s="105"/>
      <c r="EBC56" s="105"/>
      <c r="EBD56" s="105"/>
      <c r="EBE56" s="105"/>
      <c r="EBF56" s="105"/>
      <c r="EBG56" s="105"/>
      <c r="EBH56" s="105"/>
      <c r="EBI56" s="105"/>
      <c r="EBJ56" s="105"/>
      <c r="EBK56" s="105"/>
      <c r="EBL56" s="105"/>
      <c r="EBM56" s="105"/>
      <c r="EBN56" s="105"/>
      <c r="EBO56" s="105"/>
      <c r="EBP56" s="105"/>
      <c r="EBQ56" s="105"/>
      <c r="EBR56" s="105"/>
      <c r="EBS56" s="105"/>
      <c r="EBT56" s="105"/>
      <c r="EBU56" s="105"/>
      <c r="EBV56" s="105"/>
      <c r="EBW56" s="105"/>
      <c r="EBX56" s="105"/>
      <c r="EBY56" s="105"/>
      <c r="EBZ56" s="105"/>
      <c r="ECA56" s="105"/>
      <c r="ECB56" s="105"/>
      <c r="ECC56" s="105"/>
      <c r="ECD56" s="105"/>
      <c r="ECE56" s="105"/>
      <c r="ECF56" s="105"/>
      <c r="ECG56" s="105"/>
      <c r="ECH56" s="105"/>
      <c r="ECI56" s="105"/>
      <c r="ECJ56" s="105"/>
      <c r="ECK56" s="105"/>
      <c r="ECL56" s="105"/>
      <c r="ECM56" s="105"/>
      <c r="ECN56" s="105"/>
      <c r="ECO56" s="105"/>
      <c r="ECP56" s="105"/>
      <c r="ECQ56" s="105"/>
      <c r="ECR56" s="105"/>
      <c r="ECS56" s="105"/>
      <c r="ECT56" s="105"/>
      <c r="ECU56" s="105"/>
      <c r="ECV56" s="105"/>
      <c r="ECW56" s="105"/>
      <c r="ECX56" s="105"/>
      <c r="ECY56" s="105"/>
      <c r="ECZ56" s="105"/>
      <c r="EDA56" s="105"/>
      <c r="EDB56" s="105"/>
      <c r="EDC56" s="105"/>
      <c r="EDD56" s="105"/>
      <c r="EDE56" s="105"/>
      <c r="EDF56" s="105"/>
      <c r="EDG56" s="105"/>
      <c r="EDH56" s="105"/>
      <c r="EDI56" s="105"/>
      <c r="EDJ56" s="105"/>
      <c r="EDK56" s="105"/>
      <c r="EDL56" s="105"/>
      <c r="EDM56" s="105"/>
      <c r="EDN56" s="105"/>
      <c r="EDO56" s="105"/>
      <c r="EDP56" s="105"/>
      <c r="EDQ56" s="105"/>
      <c r="EDR56" s="105"/>
      <c r="EDS56" s="105"/>
      <c r="EDT56" s="105"/>
      <c r="EDU56" s="105"/>
      <c r="EDV56" s="105"/>
      <c r="EDW56" s="105"/>
      <c r="EDX56" s="105"/>
      <c r="EDY56" s="105"/>
      <c r="EDZ56" s="105"/>
      <c r="EEA56" s="105"/>
      <c r="EEB56" s="105"/>
      <c r="EEC56" s="105"/>
      <c r="EED56" s="105"/>
      <c r="EEE56" s="105"/>
      <c r="EEF56" s="105"/>
      <c r="EEG56" s="105"/>
      <c r="EEH56" s="105"/>
      <c r="EEI56" s="105"/>
      <c r="EEJ56" s="105"/>
      <c r="EEK56" s="105"/>
      <c r="EEL56" s="105"/>
      <c r="EEM56" s="105"/>
      <c r="EEN56" s="105"/>
      <c r="EEO56" s="105"/>
      <c r="EEP56" s="105"/>
      <c r="EEQ56" s="105"/>
      <c r="EER56" s="105"/>
      <c r="EES56" s="105"/>
      <c r="EET56" s="105"/>
      <c r="EEU56" s="105"/>
      <c r="EEV56" s="105"/>
      <c r="EEW56" s="105"/>
      <c r="EEX56" s="105"/>
      <c r="EEY56" s="105"/>
      <c r="EEZ56" s="105"/>
      <c r="EFA56" s="105"/>
      <c r="EFB56" s="105"/>
      <c r="EFC56" s="105"/>
      <c r="EFD56" s="105"/>
      <c r="EFE56" s="105"/>
      <c r="EFF56" s="105"/>
      <c r="EFG56" s="105"/>
      <c r="EFH56" s="105"/>
      <c r="EFI56" s="105"/>
      <c r="EFJ56" s="105"/>
      <c r="EFK56" s="105"/>
      <c r="EFL56" s="105"/>
      <c r="EFM56" s="105"/>
      <c r="EFN56" s="105"/>
      <c r="EFO56" s="105"/>
      <c r="EFP56" s="105"/>
      <c r="EFQ56" s="105"/>
      <c r="EFR56" s="105"/>
      <c r="EFS56" s="105"/>
      <c r="EFT56" s="105"/>
      <c r="EFU56" s="105"/>
      <c r="EFV56" s="105"/>
      <c r="EFW56" s="105"/>
      <c r="EFX56" s="105"/>
      <c r="EFY56" s="105"/>
      <c r="EFZ56" s="105"/>
      <c r="EGA56" s="105"/>
      <c r="EGB56" s="105"/>
      <c r="EGC56" s="105"/>
      <c r="EGD56" s="105"/>
      <c r="EGE56" s="105"/>
      <c r="EGF56" s="105"/>
      <c r="EGG56" s="105"/>
      <c r="EGH56" s="105"/>
      <c r="EGI56" s="105"/>
      <c r="EGJ56" s="105"/>
      <c r="EGK56" s="105"/>
      <c r="EGL56" s="105"/>
      <c r="EGM56" s="105"/>
      <c r="EGN56" s="105"/>
      <c r="EGO56" s="105"/>
      <c r="EGP56" s="105"/>
      <c r="EGQ56" s="105"/>
      <c r="EGR56" s="105"/>
      <c r="EGS56" s="105"/>
      <c r="EGT56" s="105"/>
      <c r="EGU56" s="105"/>
      <c r="EGV56" s="105"/>
      <c r="EGW56" s="105"/>
      <c r="EGX56" s="105"/>
      <c r="EGY56" s="105"/>
      <c r="EGZ56" s="105"/>
      <c r="EHA56" s="105"/>
      <c r="EHB56" s="105"/>
      <c r="EHC56" s="105"/>
      <c r="EHD56" s="105"/>
      <c r="EHE56" s="105"/>
      <c r="EHF56" s="105"/>
      <c r="EHG56" s="105"/>
      <c r="EHH56" s="105"/>
      <c r="EHI56" s="105"/>
      <c r="EHJ56" s="105"/>
      <c r="EHK56" s="105"/>
      <c r="EHL56" s="105"/>
      <c r="EHM56" s="105"/>
      <c r="EHN56" s="105"/>
      <c r="EHO56" s="105"/>
      <c r="EHP56" s="105"/>
      <c r="EHQ56" s="105"/>
      <c r="EHR56" s="105"/>
      <c r="EHS56" s="105"/>
      <c r="EHT56" s="105"/>
      <c r="EHU56" s="105"/>
      <c r="EHV56" s="105"/>
      <c r="EHW56" s="105"/>
      <c r="EHX56" s="105"/>
      <c r="EHY56" s="105"/>
      <c r="EHZ56" s="105"/>
      <c r="EIA56" s="105"/>
      <c r="EIB56" s="105"/>
      <c r="EIC56" s="105"/>
      <c r="EID56" s="105"/>
      <c r="EIE56" s="105"/>
      <c r="EIF56" s="105"/>
      <c r="EIG56" s="105"/>
      <c r="EIH56" s="105"/>
      <c r="EII56" s="105"/>
      <c r="EIJ56" s="105"/>
      <c r="EIK56" s="105"/>
      <c r="EIL56" s="105"/>
      <c r="EIM56" s="105"/>
      <c r="EIN56" s="105"/>
      <c r="EIO56" s="105"/>
      <c r="EIP56" s="105"/>
      <c r="EIQ56" s="105"/>
      <c r="EIR56" s="105"/>
      <c r="EIS56" s="105"/>
      <c r="EIT56" s="105"/>
      <c r="EIU56" s="105"/>
      <c r="EIV56" s="105"/>
      <c r="EIW56" s="105"/>
      <c r="EIX56" s="105"/>
      <c r="EIY56" s="105"/>
      <c r="EIZ56" s="105"/>
      <c r="EJA56" s="105"/>
      <c r="EJB56" s="105"/>
      <c r="EJC56" s="105"/>
      <c r="EJD56" s="105"/>
      <c r="EJE56" s="105"/>
      <c r="EJF56" s="105"/>
      <c r="EJG56" s="105"/>
      <c r="EJH56" s="105"/>
      <c r="EJI56" s="105"/>
      <c r="EJJ56" s="105"/>
      <c r="EJK56" s="105"/>
      <c r="EJL56" s="105"/>
      <c r="EJM56" s="105"/>
      <c r="EJN56" s="105"/>
      <c r="EJO56" s="105"/>
      <c r="EJP56" s="105"/>
      <c r="EJQ56" s="105"/>
      <c r="EJR56" s="105"/>
      <c r="EJS56" s="105"/>
      <c r="EJT56" s="105"/>
      <c r="EJU56" s="105"/>
      <c r="EJV56" s="105"/>
      <c r="EJW56" s="105"/>
      <c r="EJX56" s="105"/>
      <c r="EJY56" s="105"/>
      <c r="EJZ56" s="105"/>
      <c r="EKA56" s="105"/>
      <c r="EKB56" s="105"/>
      <c r="EKC56" s="105"/>
      <c r="EKD56" s="105"/>
      <c r="EKE56" s="105"/>
      <c r="EKF56" s="105"/>
      <c r="EKG56" s="105"/>
      <c r="EKH56" s="105"/>
      <c r="EKI56" s="105"/>
      <c r="EKJ56" s="105"/>
      <c r="EKK56" s="105"/>
      <c r="EKL56" s="105"/>
      <c r="EKM56" s="105"/>
      <c r="EKN56" s="105"/>
      <c r="EKO56" s="105"/>
      <c r="EKP56" s="105"/>
      <c r="EKQ56" s="105"/>
      <c r="EKR56" s="105"/>
      <c r="EKS56" s="105"/>
      <c r="EKT56" s="105"/>
      <c r="EKU56" s="105"/>
      <c r="EKV56" s="105"/>
      <c r="EKW56" s="105"/>
      <c r="EKX56" s="105"/>
      <c r="EKY56" s="105"/>
      <c r="EKZ56" s="105"/>
      <c r="ELA56" s="105"/>
      <c r="ELB56" s="105"/>
      <c r="ELC56" s="105"/>
      <c r="ELD56" s="105"/>
      <c r="ELE56" s="105"/>
      <c r="ELF56" s="105"/>
      <c r="ELG56" s="105"/>
      <c r="ELH56" s="105"/>
      <c r="ELI56" s="105"/>
      <c r="ELJ56" s="105"/>
      <c r="ELK56" s="105"/>
      <c r="ELL56" s="105"/>
      <c r="ELM56" s="105"/>
      <c r="ELN56" s="105"/>
      <c r="ELO56" s="105"/>
      <c r="ELP56" s="105"/>
      <c r="ELQ56" s="105"/>
      <c r="ELR56" s="105"/>
      <c r="ELS56" s="105"/>
      <c r="ELT56" s="105"/>
      <c r="ELU56" s="105"/>
      <c r="ELV56" s="105"/>
      <c r="ELW56" s="105"/>
      <c r="ELX56" s="105"/>
      <c r="ELY56" s="105"/>
      <c r="ELZ56" s="105"/>
      <c r="EMA56" s="105"/>
      <c r="EMB56" s="105"/>
      <c r="EMC56" s="105"/>
      <c r="EMD56" s="105"/>
      <c r="EME56" s="105"/>
      <c r="EMF56" s="105"/>
      <c r="EMG56" s="105"/>
      <c r="EMH56" s="105"/>
      <c r="EMI56" s="105"/>
      <c r="EMJ56" s="105"/>
      <c r="EMK56" s="105"/>
      <c r="EML56" s="105"/>
      <c r="EMM56" s="105"/>
      <c r="EMN56" s="105"/>
      <c r="EMO56" s="105"/>
      <c r="EMP56" s="105"/>
      <c r="EMQ56" s="105"/>
      <c r="EMR56" s="105"/>
      <c r="EMS56" s="105"/>
      <c r="EMT56" s="105"/>
      <c r="EMU56" s="105"/>
      <c r="EMV56" s="105"/>
      <c r="EMW56" s="105"/>
      <c r="EMX56" s="105"/>
      <c r="EMY56" s="105"/>
      <c r="EMZ56" s="105"/>
      <c r="ENA56" s="105"/>
      <c r="ENB56" s="105"/>
      <c r="ENC56" s="105"/>
      <c r="END56" s="105"/>
      <c r="ENE56" s="105"/>
      <c r="ENF56" s="105"/>
      <c r="ENG56" s="105"/>
      <c r="ENH56" s="105"/>
      <c r="ENI56" s="105"/>
      <c r="ENJ56" s="105"/>
      <c r="ENK56" s="105"/>
      <c r="ENL56" s="105"/>
      <c r="ENM56" s="105"/>
      <c r="ENN56" s="105"/>
      <c r="ENO56" s="105"/>
      <c r="ENP56" s="105"/>
      <c r="ENQ56" s="105"/>
      <c r="ENR56" s="105"/>
      <c r="ENS56" s="105"/>
      <c r="ENT56" s="105"/>
      <c r="ENU56" s="105"/>
      <c r="ENV56" s="105"/>
      <c r="ENW56" s="105"/>
      <c r="ENX56" s="105"/>
      <c r="ENY56" s="105"/>
      <c r="ENZ56" s="105"/>
      <c r="EOA56" s="105"/>
      <c r="EOB56" s="105"/>
      <c r="EOC56" s="105"/>
      <c r="EOD56" s="105"/>
      <c r="EOE56" s="105"/>
      <c r="EOF56" s="105"/>
      <c r="EOG56" s="105"/>
      <c r="EOH56" s="105"/>
      <c r="EOI56" s="105"/>
      <c r="EOJ56" s="105"/>
      <c r="EOK56" s="105"/>
      <c r="EOL56" s="105"/>
      <c r="EOM56" s="105"/>
      <c r="EON56" s="105"/>
      <c r="EOO56" s="105"/>
      <c r="EOP56" s="105"/>
      <c r="EOQ56" s="105"/>
      <c r="EOR56" s="105"/>
      <c r="EOS56" s="105"/>
      <c r="EOT56" s="105"/>
      <c r="EOU56" s="105"/>
      <c r="EOV56" s="105"/>
      <c r="EOW56" s="105"/>
      <c r="EOX56" s="105"/>
      <c r="EOY56" s="105"/>
      <c r="EOZ56" s="105"/>
      <c r="EPA56" s="105"/>
      <c r="EPB56" s="105"/>
      <c r="EPC56" s="105"/>
      <c r="EPD56" s="105"/>
      <c r="EPE56" s="105"/>
      <c r="EPF56" s="105"/>
      <c r="EPG56" s="105"/>
      <c r="EPH56" s="105"/>
      <c r="EPI56" s="105"/>
      <c r="EPJ56" s="105"/>
      <c r="EPK56" s="105"/>
      <c r="EPL56" s="105"/>
      <c r="EPM56" s="105"/>
      <c r="EPN56" s="105"/>
      <c r="EPO56" s="105"/>
      <c r="EPP56" s="105"/>
      <c r="EPQ56" s="105"/>
      <c r="EPR56" s="105"/>
      <c r="EPS56" s="105"/>
      <c r="EPT56" s="105"/>
      <c r="EPU56" s="105"/>
      <c r="EPV56" s="105"/>
      <c r="EPW56" s="105"/>
      <c r="EPX56" s="105"/>
      <c r="EPY56" s="105"/>
      <c r="EPZ56" s="105"/>
      <c r="EQA56" s="105"/>
      <c r="EQB56" s="105"/>
      <c r="EQC56" s="105"/>
      <c r="EQD56" s="105"/>
      <c r="EQE56" s="105"/>
      <c r="EQF56" s="105"/>
      <c r="EQG56" s="105"/>
      <c r="EQH56" s="105"/>
      <c r="EQI56" s="105"/>
      <c r="EQJ56" s="105"/>
      <c r="EQK56" s="105"/>
      <c r="EQL56" s="105"/>
      <c r="EQM56" s="105"/>
      <c r="EQN56" s="105"/>
      <c r="EQO56" s="105"/>
      <c r="EQP56" s="105"/>
      <c r="EQQ56" s="105"/>
      <c r="EQR56" s="105"/>
      <c r="EQS56" s="105"/>
      <c r="EQT56" s="105"/>
      <c r="EQU56" s="105"/>
      <c r="EQV56" s="105"/>
      <c r="EQW56" s="105"/>
      <c r="EQX56" s="105"/>
      <c r="EQY56" s="105"/>
      <c r="EQZ56" s="105"/>
      <c r="ERA56" s="105"/>
      <c r="ERB56" s="105"/>
      <c r="ERC56" s="105"/>
      <c r="ERD56" s="105"/>
      <c r="ERE56" s="105"/>
      <c r="ERF56" s="105"/>
      <c r="ERG56" s="105"/>
      <c r="ERH56" s="105"/>
      <c r="ERI56" s="105"/>
      <c r="ERJ56" s="105"/>
      <c r="ERK56" s="105"/>
      <c r="ERL56" s="105"/>
      <c r="ERM56" s="105"/>
      <c r="ERN56" s="105"/>
      <c r="ERO56" s="105"/>
      <c r="ERP56" s="105"/>
      <c r="ERQ56" s="105"/>
      <c r="ERR56" s="105"/>
      <c r="ERS56" s="105"/>
      <c r="ERT56" s="105"/>
      <c r="ERU56" s="105"/>
      <c r="ERV56" s="105"/>
      <c r="ERW56" s="105"/>
      <c r="ERX56" s="105"/>
      <c r="ERY56" s="105"/>
      <c r="ERZ56" s="105"/>
      <c r="ESA56" s="105"/>
      <c r="ESB56" s="105"/>
      <c r="ESC56" s="105"/>
      <c r="ESD56" s="105"/>
      <c r="ESE56" s="105"/>
      <c r="ESF56" s="105"/>
      <c r="ESG56" s="105"/>
      <c r="ESH56" s="105"/>
      <c r="ESI56" s="105"/>
      <c r="ESJ56" s="105"/>
      <c r="ESK56" s="105"/>
      <c r="ESL56" s="105"/>
      <c r="ESM56" s="105"/>
      <c r="ESN56" s="105"/>
      <c r="ESO56" s="105"/>
      <c r="ESP56" s="105"/>
      <c r="ESQ56" s="105"/>
      <c r="ESR56" s="105"/>
      <c r="ESS56" s="105"/>
      <c r="EST56" s="105"/>
      <c r="ESU56" s="105"/>
      <c r="ESV56" s="105"/>
      <c r="ESW56" s="105"/>
      <c r="ESX56" s="105"/>
      <c r="ESY56" s="105"/>
      <c r="ESZ56" s="105"/>
      <c r="ETA56" s="105"/>
      <c r="ETB56" s="105"/>
      <c r="ETC56" s="105"/>
      <c r="ETD56" s="105"/>
      <c r="ETE56" s="105"/>
      <c r="ETF56" s="105"/>
      <c r="ETG56" s="105"/>
      <c r="ETH56" s="105"/>
      <c r="ETI56" s="105"/>
      <c r="ETJ56" s="105"/>
      <c r="ETK56" s="105"/>
      <c r="ETL56" s="105"/>
      <c r="ETM56" s="105"/>
      <c r="ETN56" s="105"/>
      <c r="ETO56" s="105"/>
      <c r="ETP56" s="105"/>
      <c r="ETQ56" s="105"/>
      <c r="ETR56" s="105"/>
      <c r="ETS56" s="105"/>
      <c r="ETT56" s="105"/>
      <c r="ETU56" s="105"/>
      <c r="ETV56" s="105"/>
      <c r="ETW56" s="105"/>
      <c r="ETX56" s="105"/>
      <c r="ETY56" s="105"/>
      <c r="ETZ56" s="105"/>
      <c r="EUA56" s="105"/>
      <c r="EUB56" s="105"/>
      <c r="EUC56" s="105"/>
      <c r="EUD56" s="105"/>
      <c r="EUE56" s="105"/>
      <c r="EUF56" s="105"/>
      <c r="EUG56" s="105"/>
      <c r="EUH56" s="105"/>
      <c r="EUI56" s="105"/>
      <c r="EUJ56" s="105"/>
      <c r="EUK56" s="105"/>
      <c r="EUL56" s="105"/>
      <c r="EUM56" s="105"/>
      <c r="EUN56" s="105"/>
      <c r="EUO56" s="105"/>
      <c r="EUP56" s="105"/>
      <c r="EUQ56" s="105"/>
      <c r="EUR56" s="105"/>
      <c r="EUS56" s="105"/>
      <c r="EUT56" s="105"/>
      <c r="EUU56" s="105"/>
      <c r="EUV56" s="105"/>
      <c r="EUW56" s="105"/>
      <c r="EUX56" s="105"/>
      <c r="EUY56" s="105"/>
      <c r="EUZ56" s="105"/>
      <c r="EVA56" s="105"/>
      <c r="EVB56" s="105"/>
      <c r="EVC56" s="105"/>
      <c r="EVD56" s="105"/>
      <c r="EVE56" s="105"/>
      <c r="EVF56" s="105"/>
      <c r="EVG56" s="105"/>
      <c r="EVH56" s="105"/>
      <c r="EVI56" s="105"/>
      <c r="EVJ56" s="105"/>
      <c r="EVK56" s="105"/>
      <c r="EVL56" s="105"/>
      <c r="EVM56" s="105"/>
      <c r="EVN56" s="105"/>
      <c r="EVO56" s="105"/>
      <c r="EVP56" s="105"/>
      <c r="EVQ56" s="105"/>
      <c r="EVR56" s="105"/>
      <c r="EVS56" s="105"/>
      <c r="EVT56" s="105"/>
      <c r="EVU56" s="105"/>
      <c r="EVV56" s="105"/>
      <c r="EVW56" s="105"/>
      <c r="EVX56" s="105"/>
      <c r="EVY56" s="105"/>
      <c r="EVZ56" s="105"/>
      <c r="EWA56" s="105"/>
      <c r="EWB56" s="105"/>
      <c r="EWC56" s="105"/>
      <c r="EWD56" s="105"/>
      <c r="EWE56" s="105"/>
      <c r="EWF56" s="105"/>
      <c r="EWG56" s="105"/>
      <c r="EWH56" s="105"/>
      <c r="EWI56" s="105"/>
      <c r="EWJ56" s="105"/>
      <c r="EWK56" s="105"/>
      <c r="EWL56" s="105"/>
      <c r="EWM56" s="105"/>
      <c r="EWN56" s="105"/>
      <c r="EWO56" s="105"/>
      <c r="EWP56" s="105"/>
      <c r="EWQ56" s="105"/>
      <c r="EWR56" s="105"/>
      <c r="EWS56" s="105"/>
      <c r="EWT56" s="105"/>
      <c r="EWU56" s="105"/>
      <c r="EWV56" s="105"/>
      <c r="EWW56" s="105"/>
      <c r="EWX56" s="105"/>
      <c r="EWY56" s="105"/>
      <c r="EWZ56" s="105"/>
      <c r="EXA56" s="105"/>
      <c r="EXB56" s="105"/>
      <c r="EXC56" s="105"/>
      <c r="EXD56" s="105"/>
      <c r="EXE56" s="105"/>
      <c r="EXF56" s="105"/>
      <c r="EXG56" s="105"/>
      <c r="EXH56" s="105"/>
      <c r="EXI56" s="105"/>
      <c r="EXJ56" s="105"/>
      <c r="EXK56" s="105"/>
      <c r="EXL56" s="105"/>
      <c r="EXM56" s="105"/>
      <c r="EXN56" s="105"/>
      <c r="EXO56" s="105"/>
      <c r="EXP56" s="105"/>
      <c r="EXQ56" s="105"/>
      <c r="EXR56" s="105"/>
      <c r="EXS56" s="105"/>
      <c r="EXT56" s="105"/>
      <c r="EXU56" s="105"/>
      <c r="EXV56" s="105"/>
      <c r="EXW56" s="105"/>
      <c r="EXX56" s="105"/>
      <c r="EXY56" s="105"/>
      <c r="EXZ56" s="105"/>
      <c r="EYA56" s="105"/>
      <c r="EYB56" s="105"/>
      <c r="EYC56" s="105"/>
      <c r="EYD56" s="105"/>
      <c r="EYE56" s="105"/>
      <c r="EYF56" s="105"/>
      <c r="EYG56" s="105"/>
      <c r="EYH56" s="105"/>
      <c r="EYI56" s="105"/>
      <c r="EYJ56" s="105"/>
      <c r="EYK56" s="105"/>
      <c r="EYL56" s="105"/>
      <c r="EYM56" s="105"/>
      <c r="EYN56" s="105"/>
      <c r="EYO56" s="105"/>
      <c r="EYP56" s="105"/>
      <c r="EYQ56" s="105"/>
      <c r="EYR56" s="105"/>
      <c r="EYS56" s="105"/>
      <c r="EYT56" s="105"/>
      <c r="EYU56" s="105"/>
      <c r="EYV56" s="105"/>
      <c r="EYW56" s="105"/>
      <c r="EYX56" s="105"/>
      <c r="EYY56" s="105"/>
      <c r="EYZ56" s="105"/>
      <c r="EZA56" s="105"/>
      <c r="EZB56" s="105"/>
      <c r="EZC56" s="105"/>
      <c r="EZD56" s="105"/>
      <c r="EZE56" s="105"/>
      <c r="EZF56" s="105"/>
      <c r="EZG56" s="105"/>
      <c r="EZH56" s="105"/>
      <c r="EZI56" s="105"/>
      <c r="EZJ56" s="105"/>
      <c r="EZK56" s="105"/>
      <c r="EZL56" s="105"/>
      <c r="EZM56" s="105"/>
      <c r="EZN56" s="105"/>
      <c r="EZO56" s="105"/>
      <c r="EZP56" s="105"/>
      <c r="EZQ56" s="105"/>
      <c r="EZR56" s="105"/>
      <c r="EZS56" s="105"/>
      <c r="EZT56" s="105"/>
      <c r="EZU56" s="105"/>
      <c r="EZV56" s="105"/>
      <c r="EZW56" s="105"/>
      <c r="EZX56" s="105"/>
      <c r="EZY56" s="105"/>
      <c r="EZZ56" s="105"/>
      <c r="FAA56" s="105"/>
      <c r="FAB56" s="105"/>
      <c r="FAC56" s="105"/>
      <c r="FAD56" s="105"/>
      <c r="FAE56" s="105"/>
      <c r="FAF56" s="105"/>
      <c r="FAG56" s="105"/>
      <c r="FAH56" s="105"/>
      <c r="FAI56" s="105"/>
      <c r="FAJ56" s="105"/>
      <c r="FAK56" s="105"/>
      <c r="FAL56" s="105"/>
      <c r="FAM56" s="105"/>
      <c r="FAN56" s="105"/>
      <c r="FAO56" s="105"/>
      <c r="FAP56" s="105"/>
      <c r="FAQ56" s="105"/>
      <c r="FAR56" s="105"/>
      <c r="FAS56" s="105"/>
      <c r="FAT56" s="105"/>
      <c r="FAU56" s="105"/>
      <c r="FAV56" s="105"/>
      <c r="FAW56" s="105"/>
      <c r="FAX56" s="105"/>
      <c r="FAY56" s="105"/>
      <c r="FAZ56" s="105"/>
      <c r="FBA56" s="105"/>
      <c r="FBB56" s="105"/>
      <c r="FBC56" s="105"/>
      <c r="FBD56" s="105"/>
      <c r="FBE56" s="105"/>
      <c r="FBF56" s="105"/>
      <c r="FBG56" s="105"/>
      <c r="FBH56" s="105"/>
      <c r="FBI56" s="105"/>
      <c r="FBJ56" s="105"/>
      <c r="FBK56" s="105"/>
      <c r="FBL56" s="105"/>
      <c r="FBM56" s="105"/>
      <c r="FBN56" s="105"/>
      <c r="FBO56" s="105"/>
      <c r="FBP56" s="105"/>
      <c r="FBQ56" s="105"/>
      <c r="FBR56" s="105"/>
      <c r="FBS56" s="105"/>
      <c r="FBT56" s="105"/>
      <c r="FBU56" s="105"/>
      <c r="FBV56" s="105"/>
      <c r="FBW56" s="105"/>
      <c r="FBX56" s="105"/>
      <c r="FBY56" s="105"/>
      <c r="FBZ56" s="105"/>
      <c r="FCA56" s="105"/>
      <c r="FCB56" s="105"/>
      <c r="FCC56" s="105"/>
      <c r="FCD56" s="105"/>
      <c r="FCE56" s="105"/>
      <c r="FCF56" s="105"/>
      <c r="FCG56" s="105"/>
      <c r="FCH56" s="105"/>
      <c r="FCI56" s="105"/>
      <c r="FCJ56" s="105"/>
      <c r="FCK56" s="105"/>
      <c r="FCL56" s="105"/>
      <c r="FCM56" s="105"/>
      <c r="FCN56" s="105"/>
      <c r="FCO56" s="105"/>
      <c r="FCP56" s="105"/>
      <c r="FCQ56" s="105"/>
      <c r="FCR56" s="105"/>
      <c r="FCS56" s="105"/>
      <c r="FCT56" s="105"/>
      <c r="FCU56" s="105"/>
      <c r="FCV56" s="105"/>
      <c r="FCW56" s="105"/>
      <c r="FCX56" s="105"/>
      <c r="FCY56" s="105"/>
      <c r="FCZ56" s="105"/>
      <c r="FDA56" s="105"/>
      <c r="FDB56" s="105"/>
      <c r="FDC56" s="105"/>
      <c r="FDD56" s="105"/>
      <c r="FDE56" s="105"/>
      <c r="FDF56" s="105"/>
      <c r="FDG56" s="105"/>
      <c r="FDH56" s="105"/>
      <c r="FDI56" s="105"/>
      <c r="FDJ56" s="105"/>
      <c r="FDK56" s="105"/>
      <c r="FDL56" s="105"/>
      <c r="FDM56" s="105"/>
      <c r="FDN56" s="105"/>
      <c r="FDO56" s="105"/>
      <c r="FDP56" s="105"/>
      <c r="FDQ56" s="105"/>
      <c r="FDR56" s="105"/>
      <c r="FDS56" s="105"/>
      <c r="FDT56" s="105"/>
      <c r="FDU56" s="105"/>
      <c r="FDV56" s="105"/>
      <c r="FDW56" s="105"/>
      <c r="FDX56" s="105"/>
      <c r="FDY56" s="105"/>
      <c r="FDZ56" s="105"/>
      <c r="FEA56" s="105"/>
      <c r="FEB56" s="105"/>
      <c r="FEC56" s="105"/>
      <c r="FED56" s="105"/>
      <c r="FEE56" s="105"/>
      <c r="FEF56" s="105"/>
      <c r="FEG56" s="105"/>
      <c r="FEH56" s="105"/>
      <c r="FEI56" s="105"/>
      <c r="FEJ56" s="105"/>
      <c r="FEK56" s="105"/>
      <c r="FEL56" s="105"/>
      <c r="FEM56" s="105"/>
      <c r="FEN56" s="105"/>
      <c r="FEO56" s="105"/>
      <c r="FEP56" s="105"/>
      <c r="FEQ56" s="105"/>
      <c r="FER56" s="105"/>
      <c r="FES56" s="105"/>
      <c r="FET56" s="105"/>
      <c r="FEU56" s="105"/>
      <c r="FEV56" s="105"/>
      <c r="FEW56" s="105"/>
      <c r="FEX56" s="105"/>
      <c r="FEY56" s="105"/>
      <c r="FEZ56" s="105"/>
      <c r="FFA56" s="105"/>
      <c r="FFB56" s="105"/>
      <c r="FFC56" s="105"/>
      <c r="FFD56" s="105"/>
      <c r="FFE56" s="105"/>
      <c r="FFF56" s="105"/>
      <c r="FFG56" s="105"/>
      <c r="FFH56" s="105"/>
      <c r="FFI56" s="105"/>
      <c r="FFJ56" s="105"/>
      <c r="FFK56" s="105"/>
      <c r="FFL56" s="105"/>
      <c r="FFM56" s="105"/>
      <c r="FFN56" s="105"/>
      <c r="FFO56" s="105"/>
      <c r="FFP56" s="105"/>
      <c r="FFQ56" s="105"/>
      <c r="FFR56" s="105"/>
      <c r="FFS56" s="105"/>
      <c r="FFT56" s="105"/>
      <c r="FFU56" s="105"/>
      <c r="FFV56" s="105"/>
      <c r="FFW56" s="105"/>
      <c r="FFX56" s="105"/>
      <c r="FFY56" s="105"/>
      <c r="FFZ56" s="105"/>
      <c r="FGA56" s="105"/>
      <c r="FGB56" s="105"/>
      <c r="FGC56" s="105"/>
      <c r="FGD56" s="105"/>
      <c r="FGE56" s="105"/>
      <c r="FGF56" s="105"/>
      <c r="FGG56" s="105"/>
      <c r="FGH56" s="105"/>
      <c r="FGI56" s="105"/>
      <c r="FGJ56" s="105"/>
      <c r="FGK56" s="105"/>
      <c r="FGL56" s="105"/>
      <c r="FGM56" s="105"/>
      <c r="FGN56" s="105"/>
      <c r="FGO56" s="105"/>
      <c r="FGP56" s="105"/>
      <c r="FGQ56" s="105"/>
      <c r="FGR56" s="105"/>
      <c r="FGS56" s="105"/>
      <c r="FGT56" s="105"/>
      <c r="FGU56" s="105"/>
      <c r="FGV56" s="105"/>
      <c r="FGW56" s="105"/>
      <c r="FGX56" s="105"/>
      <c r="FGY56" s="105"/>
      <c r="FGZ56" s="105"/>
      <c r="FHA56" s="105"/>
      <c r="FHB56" s="105"/>
      <c r="FHC56" s="105"/>
      <c r="FHD56" s="105"/>
      <c r="FHE56" s="105"/>
      <c r="FHF56" s="105"/>
      <c r="FHG56" s="105"/>
      <c r="FHH56" s="105"/>
      <c r="FHI56" s="105"/>
      <c r="FHJ56" s="105"/>
      <c r="FHK56" s="105"/>
      <c r="FHL56" s="105"/>
      <c r="FHM56" s="105"/>
      <c r="FHN56" s="105"/>
      <c r="FHO56" s="105"/>
      <c r="FHP56" s="105"/>
      <c r="FHQ56" s="105"/>
      <c r="FHR56" s="105"/>
      <c r="FHS56" s="105"/>
      <c r="FHT56" s="105"/>
      <c r="FHU56" s="105"/>
      <c r="FHV56" s="105"/>
      <c r="FHW56" s="105"/>
      <c r="FHX56" s="105"/>
      <c r="FHY56" s="105"/>
      <c r="FHZ56" s="105"/>
      <c r="FIA56" s="105"/>
      <c r="FIB56" s="105"/>
      <c r="FIC56" s="105"/>
      <c r="FID56" s="105"/>
      <c r="FIE56" s="105"/>
      <c r="FIF56" s="105"/>
      <c r="FIG56" s="105"/>
      <c r="FIH56" s="105"/>
      <c r="FII56" s="105"/>
      <c r="FIJ56" s="105"/>
      <c r="FIK56" s="105"/>
      <c r="FIL56" s="105"/>
      <c r="FIM56" s="105"/>
      <c r="FIN56" s="105"/>
      <c r="FIO56" s="105"/>
      <c r="FIP56" s="105"/>
      <c r="FIQ56" s="105"/>
      <c r="FIR56" s="105"/>
      <c r="FIS56" s="105"/>
      <c r="FIT56" s="105"/>
      <c r="FIU56" s="105"/>
      <c r="FIV56" s="105"/>
      <c r="FIW56" s="105"/>
      <c r="FIX56" s="105"/>
      <c r="FIY56" s="105"/>
      <c r="FIZ56" s="105"/>
      <c r="FJA56" s="105"/>
      <c r="FJB56" s="105"/>
      <c r="FJC56" s="105"/>
      <c r="FJD56" s="105"/>
      <c r="FJE56" s="105"/>
      <c r="FJF56" s="105"/>
      <c r="FJG56" s="105"/>
      <c r="FJH56" s="105"/>
      <c r="FJI56" s="105"/>
      <c r="FJJ56" s="105"/>
      <c r="FJK56" s="105"/>
      <c r="FJL56" s="105"/>
      <c r="FJM56" s="105"/>
      <c r="FJN56" s="105"/>
      <c r="FJO56" s="105"/>
      <c r="FJP56" s="105"/>
      <c r="FJQ56" s="105"/>
      <c r="FJR56" s="105"/>
      <c r="FJS56" s="105"/>
      <c r="FJT56" s="105"/>
      <c r="FJU56" s="105"/>
      <c r="FJV56" s="105"/>
      <c r="FJW56" s="105"/>
      <c r="FJX56" s="105"/>
      <c r="FJY56" s="105"/>
      <c r="FJZ56" s="105"/>
      <c r="FKA56" s="105"/>
      <c r="FKB56" s="105"/>
      <c r="FKC56" s="105"/>
      <c r="FKD56" s="105"/>
      <c r="FKE56" s="105"/>
      <c r="FKF56" s="105"/>
      <c r="FKG56" s="105"/>
      <c r="FKH56" s="105"/>
      <c r="FKI56" s="105"/>
      <c r="FKJ56" s="105"/>
      <c r="FKK56" s="105"/>
      <c r="FKL56" s="105"/>
      <c r="FKM56" s="105"/>
      <c r="FKN56" s="105"/>
      <c r="FKO56" s="105"/>
      <c r="FKP56" s="105"/>
      <c r="FKQ56" s="105"/>
      <c r="FKR56" s="105"/>
      <c r="FKS56" s="105"/>
      <c r="FKT56" s="105"/>
      <c r="FKU56" s="105"/>
      <c r="FKV56" s="105"/>
      <c r="FKW56" s="105"/>
      <c r="FKX56" s="105"/>
      <c r="FKY56" s="105"/>
      <c r="FKZ56" s="105"/>
      <c r="FLA56" s="105"/>
      <c r="FLB56" s="105"/>
      <c r="FLC56" s="105"/>
      <c r="FLD56" s="105"/>
      <c r="FLE56" s="105"/>
      <c r="FLF56" s="105"/>
      <c r="FLG56" s="105"/>
      <c r="FLH56" s="105"/>
      <c r="FLI56" s="105"/>
      <c r="FLJ56" s="105"/>
      <c r="FLK56" s="105"/>
      <c r="FLL56" s="105"/>
      <c r="FLM56" s="105"/>
      <c r="FLN56" s="105"/>
      <c r="FLO56" s="105"/>
      <c r="FLP56" s="105"/>
      <c r="FLQ56" s="105"/>
      <c r="FLR56" s="105"/>
      <c r="FLS56" s="105"/>
      <c r="FLT56" s="105"/>
      <c r="FLU56" s="105"/>
      <c r="FLV56" s="105"/>
      <c r="FLW56" s="105"/>
      <c r="FLX56" s="105"/>
      <c r="FLY56" s="105"/>
      <c r="FLZ56" s="105"/>
      <c r="FMA56" s="105"/>
      <c r="FMB56" s="105"/>
      <c r="FMC56" s="105"/>
      <c r="FMD56" s="105"/>
      <c r="FME56" s="105"/>
      <c r="FMF56" s="105"/>
      <c r="FMG56" s="105"/>
      <c r="FMH56" s="105"/>
      <c r="FMI56" s="105"/>
      <c r="FMJ56" s="105"/>
      <c r="FMK56" s="105"/>
      <c r="FML56" s="105"/>
      <c r="FMM56" s="105"/>
      <c r="FMN56" s="105"/>
      <c r="FMO56" s="105"/>
      <c r="FMP56" s="105"/>
      <c r="FMQ56" s="105"/>
      <c r="FMR56" s="105"/>
      <c r="FMS56" s="105"/>
      <c r="FMT56" s="105"/>
      <c r="FMU56" s="105"/>
      <c r="FMV56" s="105"/>
      <c r="FMW56" s="105"/>
      <c r="FMX56" s="105"/>
      <c r="FMY56" s="105"/>
      <c r="FMZ56" s="105"/>
      <c r="FNA56" s="105"/>
      <c r="FNB56" s="105"/>
      <c r="FNC56" s="105"/>
      <c r="FND56" s="105"/>
      <c r="FNE56" s="105"/>
      <c r="FNF56" s="105"/>
      <c r="FNG56" s="105"/>
      <c r="FNH56" s="105"/>
      <c r="FNI56" s="105"/>
      <c r="FNJ56" s="105"/>
      <c r="FNK56" s="105"/>
      <c r="FNL56" s="105"/>
      <c r="FNM56" s="105"/>
      <c r="FNN56" s="105"/>
      <c r="FNO56" s="105"/>
      <c r="FNP56" s="105"/>
      <c r="FNQ56" s="105"/>
      <c r="FNR56" s="105"/>
      <c r="FNS56" s="105"/>
      <c r="FNT56" s="105"/>
      <c r="FNU56" s="105"/>
      <c r="FNV56" s="105"/>
      <c r="FNW56" s="105"/>
      <c r="FNX56" s="105"/>
      <c r="FNY56" s="105"/>
      <c r="FNZ56" s="105"/>
      <c r="FOA56" s="105"/>
      <c r="FOB56" s="105"/>
      <c r="FOC56" s="105"/>
      <c r="FOD56" s="105"/>
      <c r="FOE56" s="105"/>
      <c r="FOF56" s="105"/>
      <c r="FOG56" s="105"/>
      <c r="FOH56" s="105"/>
      <c r="FOI56" s="105"/>
      <c r="FOJ56" s="105"/>
      <c r="FOK56" s="105"/>
      <c r="FOL56" s="105"/>
      <c r="FOM56" s="105"/>
      <c r="FON56" s="105"/>
      <c r="FOO56" s="105"/>
      <c r="FOP56" s="105"/>
      <c r="FOQ56" s="105"/>
      <c r="FOR56" s="105"/>
      <c r="FOS56" s="105"/>
      <c r="FOT56" s="105"/>
      <c r="FOU56" s="105"/>
      <c r="FOV56" s="105"/>
      <c r="FOW56" s="105"/>
      <c r="FOX56" s="105"/>
      <c r="FOY56" s="105"/>
      <c r="FOZ56" s="105"/>
      <c r="FPA56" s="105"/>
      <c r="FPB56" s="105"/>
      <c r="FPC56" s="105"/>
      <c r="FPD56" s="105"/>
      <c r="FPE56" s="105"/>
      <c r="FPF56" s="105"/>
      <c r="FPG56" s="105"/>
      <c r="FPH56" s="105"/>
      <c r="FPI56" s="105"/>
      <c r="FPJ56" s="105"/>
      <c r="FPK56" s="105"/>
      <c r="FPL56" s="105"/>
      <c r="FPM56" s="105"/>
      <c r="FPN56" s="105"/>
      <c r="FPO56" s="105"/>
      <c r="FPP56" s="105"/>
      <c r="FPQ56" s="105"/>
      <c r="FPR56" s="105"/>
      <c r="FPS56" s="105"/>
      <c r="FPT56" s="105"/>
      <c r="FPU56" s="105"/>
      <c r="FPV56" s="105"/>
      <c r="FPW56" s="105"/>
      <c r="FPX56" s="105"/>
      <c r="FPY56" s="105"/>
      <c r="FPZ56" s="105"/>
      <c r="FQA56" s="105"/>
      <c r="FQB56" s="105"/>
      <c r="FQC56" s="105"/>
      <c r="FQD56" s="105"/>
      <c r="FQE56" s="105"/>
      <c r="FQF56" s="105"/>
      <c r="FQG56" s="105"/>
      <c r="FQH56" s="105"/>
      <c r="FQI56" s="105"/>
      <c r="FQJ56" s="105"/>
      <c r="FQK56" s="105"/>
      <c r="FQL56" s="105"/>
      <c r="FQM56" s="105"/>
      <c r="FQN56" s="105"/>
      <c r="FQO56" s="105"/>
      <c r="FQP56" s="105"/>
      <c r="FQQ56" s="105"/>
      <c r="FQR56" s="105"/>
      <c r="FQS56" s="105"/>
      <c r="FQT56" s="105"/>
      <c r="FQU56" s="105"/>
      <c r="FQV56" s="105"/>
      <c r="FQW56" s="105"/>
      <c r="FQX56" s="105"/>
      <c r="FQY56" s="105"/>
      <c r="FQZ56" s="105"/>
      <c r="FRA56" s="105"/>
      <c r="FRB56" s="105"/>
      <c r="FRC56" s="105"/>
      <c r="FRD56" s="105"/>
      <c r="FRE56" s="105"/>
      <c r="FRF56" s="105"/>
      <c r="FRG56" s="105"/>
      <c r="FRH56" s="105"/>
      <c r="FRI56" s="105"/>
      <c r="FRJ56" s="105"/>
      <c r="FRK56" s="105"/>
      <c r="FRL56" s="105"/>
      <c r="FRM56" s="105"/>
      <c r="FRN56" s="105"/>
      <c r="FRO56" s="105"/>
      <c r="FRP56" s="105"/>
      <c r="FRQ56" s="105"/>
      <c r="FRR56" s="105"/>
      <c r="FRS56" s="105"/>
      <c r="FRT56" s="105"/>
      <c r="FRU56" s="105"/>
      <c r="FRV56" s="105"/>
      <c r="FRW56" s="105"/>
      <c r="FRX56" s="105"/>
      <c r="FRY56" s="105"/>
      <c r="FRZ56" s="105"/>
      <c r="FSA56" s="105"/>
      <c r="FSB56" s="105"/>
      <c r="FSC56" s="105"/>
      <c r="FSD56" s="105"/>
      <c r="FSE56" s="105"/>
      <c r="FSF56" s="105"/>
      <c r="FSG56" s="105"/>
      <c r="FSH56" s="105"/>
      <c r="FSI56" s="105"/>
      <c r="FSJ56" s="105"/>
      <c r="FSK56" s="105"/>
      <c r="FSL56" s="105"/>
      <c r="FSM56" s="105"/>
      <c r="FSN56" s="105"/>
      <c r="FSO56" s="105"/>
      <c r="FSP56" s="105"/>
      <c r="FSQ56" s="105"/>
      <c r="FSR56" s="105"/>
      <c r="FSS56" s="105"/>
      <c r="FST56" s="105"/>
      <c r="FSU56" s="105"/>
      <c r="FSV56" s="105"/>
      <c r="FSW56" s="105"/>
      <c r="FSX56" s="105"/>
      <c r="FSY56" s="105"/>
      <c r="FSZ56" s="105"/>
      <c r="FTA56" s="105"/>
      <c r="FTB56" s="105"/>
      <c r="FTC56" s="105"/>
      <c r="FTD56" s="105"/>
      <c r="FTE56" s="105"/>
      <c r="FTF56" s="105"/>
      <c r="FTG56" s="105"/>
      <c r="FTH56" s="105"/>
      <c r="FTI56" s="105"/>
      <c r="FTJ56" s="105"/>
      <c r="FTK56" s="105"/>
      <c r="FTL56" s="105"/>
      <c r="FTM56" s="105"/>
      <c r="FTN56" s="105"/>
      <c r="FTO56" s="105"/>
      <c r="FTP56" s="105"/>
      <c r="FTQ56" s="105"/>
      <c r="FTR56" s="105"/>
      <c r="FTS56" s="105"/>
      <c r="FTT56" s="105"/>
      <c r="FTU56" s="105"/>
      <c r="FTV56" s="105"/>
      <c r="FTW56" s="105"/>
      <c r="FTX56" s="105"/>
      <c r="FTY56" s="105"/>
      <c r="FTZ56" s="105"/>
      <c r="FUA56" s="105"/>
      <c r="FUB56" s="105"/>
      <c r="FUC56" s="105"/>
      <c r="FUD56" s="105"/>
      <c r="FUE56" s="105"/>
      <c r="FUF56" s="105"/>
      <c r="FUG56" s="105"/>
      <c r="FUH56" s="105"/>
      <c r="FUI56" s="105"/>
      <c r="FUJ56" s="105"/>
      <c r="FUK56" s="105"/>
      <c r="FUL56" s="105"/>
      <c r="FUM56" s="105"/>
      <c r="FUN56" s="105"/>
      <c r="FUO56" s="105"/>
      <c r="FUP56" s="105"/>
      <c r="FUQ56" s="105"/>
      <c r="FUR56" s="105"/>
      <c r="FUS56" s="105"/>
      <c r="FUT56" s="105"/>
      <c r="FUU56" s="105"/>
      <c r="FUV56" s="105"/>
      <c r="FUW56" s="105"/>
      <c r="FUX56" s="105"/>
      <c r="FUY56" s="105"/>
      <c r="FUZ56" s="105"/>
      <c r="FVA56" s="105"/>
      <c r="FVB56" s="105"/>
      <c r="FVC56" s="105"/>
      <c r="FVD56" s="105"/>
      <c r="FVE56" s="105"/>
      <c r="FVF56" s="105"/>
      <c r="FVG56" s="105"/>
      <c r="FVH56" s="105"/>
      <c r="FVI56" s="105"/>
      <c r="FVJ56" s="105"/>
      <c r="FVK56" s="105"/>
      <c r="FVL56" s="105"/>
      <c r="FVM56" s="105"/>
      <c r="FVN56" s="105"/>
      <c r="FVO56" s="105"/>
      <c r="FVP56" s="105"/>
      <c r="FVQ56" s="105"/>
      <c r="FVR56" s="105"/>
      <c r="FVS56" s="105"/>
      <c r="FVT56" s="105"/>
      <c r="FVU56" s="105"/>
      <c r="FVV56" s="105"/>
      <c r="FVW56" s="105"/>
      <c r="FVX56" s="105"/>
      <c r="FVY56" s="105"/>
      <c r="FVZ56" s="105"/>
      <c r="FWA56" s="105"/>
      <c r="FWB56" s="105"/>
      <c r="FWC56" s="105"/>
      <c r="FWD56" s="105"/>
      <c r="FWE56" s="105"/>
      <c r="FWF56" s="105"/>
      <c r="FWG56" s="105"/>
      <c r="FWH56" s="105"/>
      <c r="FWI56" s="105"/>
      <c r="FWJ56" s="105"/>
      <c r="FWK56" s="105"/>
      <c r="FWL56" s="105"/>
      <c r="FWM56" s="105"/>
      <c r="FWN56" s="105"/>
      <c r="FWO56" s="105"/>
      <c r="FWP56" s="105"/>
      <c r="FWQ56" s="105"/>
      <c r="FWR56" s="105"/>
      <c r="FWS56" s="105"/>
      <c r="FWT56" s="105"/>
      <c r="FWU56" s="105"/>
      <c r="FWV56" s="105"/>
      <c r="FWW56" s="105"/>
      <c r="FWX56" s="105"/>
      <c r="FWY56" s="105"/>
      <c r="FWZ56" s="105"/>
      <c r="FXA56" s="105"/>
      <c r="FXB56" s="105"/>
      <c r="FXC56" s="105"/>
      <c r="FXD56" s="105"/>
      <c r="FXE56" s="105"/>
      <c r="FXF56" s="105"/>
      <c r="FXG56" s="105"/>
      <c r="FXH56" s="105"/>
      <c r="FXI56" s="105"/>
      <c r="FXJ56" s="105"/>
      <c r="FXK56" s="105"/>
      <c r="FXL56" s="105"/>
      <c r="FXM56" s="105"/>
      <c r="FXN56" s="105"/>
      <c r="FXO56" s="105"/>
      <c r="FXP56" s="105"/>
      <c r="FXQ56" s="105"/>
      <c r="FXR56" s="105"/>
      <c r="FXS56" s="105"/>
      <c r="FXT56" s="105"/>
      <c r="FXU56" s="105"/>
      <c r="FXV56" s="105"/>
      <c r="FXW56" s="105"/>
      <c r="FXX56" s="105"/>
      <c r="FXY56" s="105"/>
      <c r="FXZ56" s="105"/>
      <c r="FYA56" s="105"/>
      <c r="FYB56" s="105"/>
      <c r="FYC56" s="105"/>
      <c r="FYD56" s="105"/>
      <c r="FYE56" s="105"/>
      <c r="FYF56" s="105"/>
      <c r="FYG56" s="105"/>
      <c r="FYH56" s="105"/>
      <c r="FYI56" s="105"/>
      <c r="FYJ56" s="105"/>
      <c r="FYK56" s="105"/>
      <c r="FYL56" s="105"/>
      <c r="FYM56" s="105"/>
      <c r="FYN56" s="105"/>
      <c r="FYO56" s="105"/>
      <c r="FYP56" s="105"/>
      <c r="FYQ56" s="105"/>
      <c r="FYR56" s="105"/>
      <c r="FYS56" s="105"/>
      <c r="FYT56" s="105"/>
      <c r="FYU56" s="105"/>
      <c r="FYV56" s="105"/>
      <c r="FYW56" s="105"/>
      <c r="FYX56" s="105"/>
      <c r="FYY56" s="105"/>
      <c r="FYZ56" s="105"/>
      <c r="FZA56" s="105"/>
      <c r="FZB56" s="105"/>
      <c r="FZC56" s="105"/>
      <c r="FZD56" s="105"/>
      <c r="FZE56" s="105"/>
      <c r="FZF56" s="105"/>
      <c r="FZG56" s="105"/>
      <c r="FZH56" s="105"/>
      <c r="FZI56" s="105"/>
      <c r="FZJ56" s="105"/>
      <c r="FZK56" s="105"/>
      <c r="FZL56" s="105"/>
      <c r="FZM56" s="105"/>
      <c r="FZN56" s="105"/>
      <c r="FZO56" s="105"/>
      <c r="FZP56" s="105"/>
      <c r="FZQ56" s="105"/>
      <c r="FZR56" s="105"/>
      <c r="FZS56" s="105"/>
      <c r="FZT56" s="105"/>
      <c r="FZU56" s="105"/>
      <c r="FZV56" s="105"/>
      <c r="FZW56" s="105"/>
      <c r="FZX56" s="105"/>
      <c r="FZY56" s="105"/>
      <c r="FZZ56" s="105"/>
      <c r="GAA56" s="105"/>
      <c r="GAB56" s="105"/>
      <c r="GAC56" s="105"/>
      <c r="GAD56" s="105"/>
      <c r="GAE56" s="105"/>
      <c r="GAF56" s="105"/>
      <c r="GAG56" s="105"/>
      <c r="GAH56" s="105"/>
      <c r="GAI56" s="105"/>
      <c r="GAJ56" s="105"/>
      <c r="GAK56" s="105"/>
      <c r="GAL56" s="105"/>
      <c r="GAM56" s="105"/>
      <c r="GAN56" s="105"/>
      <c r="GAO56" s="105"/>
      <c r="GAP56" s="105"/>
      <c r="GAQ56" s="105"/>
      <c r="GAR56" s="105"/>
      <c r="GAS56" s="105"/>
      <c r="GAT56" s="105"/>
      <c r="GAU56" s="105"/>
      <c r="GAV56" s="105"/>
      <c r="GAW56" s="105"/>
      <c r="GAX56" s="105"/>
      <c r="GAY56" s="105"/>
      <c r="GAZ56" s="105"/>
      <c r="GBA56" s="105"/>
      <c r="GBB56" s="105"/>
      <c r="GBC56" s="105"/>
      <c r="GBD56" s="105"/>
      <c r="GBE56" s="105"/>
      <c r="GBF56" s="105"/>
      <c r="GBG56" s="105"/>
      <c r="GBH56" s="105"/>
      <c r="GBI56" s="105"/>
      <c r="GBJ56" s="105"/>
      <c r="GBK56" s="105"/>
      <c r="GBL56" s="105"/>
      <c r="GBM56" s="105"/>
      <c r="GBN56" s="105"/>
      <c r="GBO56" s="105"/>
      <c r="GBP56" s="105"/>
      <c r="GBQ56" s="105"/>
      <c r="GBR56" s="105"/>
      <c r="GBS56" s="105"/>
      <c r="GBT56" s="105"/>
      <c r="GBU56" s="105"/>
      <c r="GBV56" s="105"/>
      <c r="GBW56" s="105"/>
      <c r="GBX56" s="105"/>
      <c r="GBY56" s="105"/>
      <c r="GBZ56" s="105"/>
      <c r="GCA56" s="105"/>
      <c r="GCB56" s="105"/>
      <c r="GCC56" s="105"/>
      <c r="GCD56" s="105"/>
      <c r="GCE56" s="105"/>
      <c r="GCF56" s="105"/>
      <c r="GCG56" s="105"/>
      <c r="GCH56" s="105"/>
      <c r="GCI56" s="105"/>
      <c r="GCJ56" s="105"/>
      <c r="GCK56" s="105"/>
      <c r="GCL56" s="105"/>
      <c r="GCM56" s="105"/>
      <c r="GCN56" s="105"/>
      <c r="GCO56" s="105"/>
      <c r="GCP56" s="105"/>
      <c r="GCQ56" s="105"/>
      <c r="GCR56" s="105"/>
      <c r="GCS56" s="105"/>
      <c r="GCT56" s="105"/>
      <c r="GCU56" s="105"/>
      <c r="GCV56" s="105"/>
      <c r="GCW56" s="105"/>
      <c r="GCX56" s="105"/>
      <c r="GCY56" s="105"/>
      <c r="GCZ56" s="105"/>
      <c r="GDA56" s="105"/>
      <c r="GDB56" s="105"/>
      <c r="GDC56" s="105"/>
      <c r="GDD56" s="105"/>
      <c r="GDE56" s="105"/>
      <c r="GDF56" s="105"/>
      <c r="GDG56" s="105"/>
      <c r="GDH56" s="105"/>
      <c r="GDI56" s="105"/>
      <c r="GDJ56" s="105"/>
      <c r="GDK56" s="105"/>
      <c r="GDL56" s="105"/>
      <c r="GDM56" s="105"/>
      <c r="GDN56" s="105"/>
      <c r="GDO56" s="105"/>
      <c r="GDP56" s="105"/>
      <c r="GDQ56" s="105"/>
      <c r="GDR56" s="105"/>
      <c r="GDS56" s="105"/>
      <c r="GDT56" s="105"/>
      <c r="GDU56" s="105"/>
      <c r="GDV56" s="105"/>
      <c r="GDW56" s="105"/>
      <c r="GDX56" s="105"/>
      <c r="GDY56" s="105"/>
      <c r="GDZ56" s="105"/>
      <c r="GEA56" s="105"/>
      <c r="GEB56" s="105"/>
      <c r="GEC56" s="105"/>
      <c r="GED56" s="105"/>
      <c r="GEE56" s="105"/>
      <c r="GEF56" s="105"/>
      <c r="GEG56" s="105"/>
      <c r="GEH56" s="105"/>
      <c r="GEI56" s="105"/>
      <c r="GEJ56" s="105"/>
      <c r="GEK56" s="105"/>
      <c r="GEL56" s="105"/>
      <c r="GEM56" s="105"/>
      <c r="GEN56" s="105"/>
      <c r="GEO56" s="105"/>
      <c r="GEP56" s="105"/>
      <c r="GEQ56" s="105"/>
      <c r="GER56" s="105"/>
      <c r="GES56" s="105"/>
      <c r="GET56" s="105"/>
      <c r="GEU56" s="105"/>
      <c r="GEV56" s="105"/>
      <c r="GEW56" s="105"/>
      <c r="GEX56" s="105"/>
      <c r="GEY56" s="105"/>
      <c r="GEZ56" s="105"/>
      <c r="GFA56" s="105"/>
      <c r="GFB56" s="105"/>
      <c r="GFC56" s="105"/>
      <c r="GFD56" s="105"/>
      <c r="GFE56" s="105"/>
      <c r="GFF56" s="105"/>
      <c r="GFG56" s="105"/>
      <c r="GFH56" s="105"/>
      <c r="GFI56" s="105"/>
      <c r="GFJ56" s="105"/>
      <c r="GFK56" s="105"/>
      <c r="GFL56" s="105"/>
      <c r="GFM56" s="105"/>
      <c r="GFN56" s="105"/>
      <c r="GFO56" s="105"/>
      <c r="GFP56" s="105"/>
      <c r="GFQ56" s="105"/>
      <c r="GFR56" s="105"/>
      <c r="GFS56" s="105"/>
      <c r="GFT56" s="105"/>
      <c r="GFU56" s="105"/>
      <c r="GFV56" s="105"/>
      <c r="GFW56" s="105"/>
      <c r="GFX56" s="105"/>
      <c r="GFY56" s="105"/>
      <c r="GFZ56" s="105"/>
      <c r="GGA56" s="105"/>
      <c r="GGB56" s="105"/>
      <c r="GGC56" s="105"/>
      <c r="GGD56" s="105"/>
      <c r="GGE56" s="105"/>
      <c r="GGF56" s="105"/>
      <c r="GGG56" s="105"/>
      <c r="GGH56" s="105"/>
      <c r="GGI56" s="105"/>
      <c r="GGJ56" s="105"/>
      <c r="GGK56" s="105"/>
      <c r="GGL56" s="105"/>
      <c r="GGM56" s="105"/>
      <c r="GGN56" s="105"/>
      <c r="GGO56" s="105"/>
      <c r="GGP56" s="105"/>
      <c r="GGQ56" s="105"/>
      <c r="GGR56" s="105"/>
      <c r="GGS56" s="105"/>
      <c r="GGT56" s="105"/>
      <c r="GGU56" s="105"/>
      <c r="GGV56" s="105"/>
      <c r="GGW56" s="105"/>
      <c r="GGX56" s="105"/>
      <c r="GGY56" s="105"/>
      <c r="GGZ56" s="105"/>
      <c r="GHA56" s="105"/>
      <c r="GHB56" s="105"/>
      <c r="GHC56" s="105"/>
      <c r="GHD56" s="105"/>
      <c r="GHE56" s="105"/>
      <c r="GHF56" s="105"/>
      <c r="GHG56" s="105"/>
      <c r="GHH56" s="105"/>
      <c r="GHI56" s="105"/>
      <c r="GHJ56" s="105"/>
      <c r="GHK56" s="105"/>
      <c r="GHL56" s="105"/>
      <c r="GHM56" s="105"/>
      <c r="GHN56" s="105"/>
      <c r="GHO56" s="105"/>
      <c r="GHP56" s="105"/>
      <c r="GHQ56" s="105"/>
      <c r="GHR56" s="105"/>
      <c r="GHS56" s="105"/>
      <c r="GHT56" s="105"/>
      <c r="GHU56" s="105"/>
      <c r="GHV56" s="105"/>
      <c r="GHW56" s="105"/>
      <c r="GHX56" s="105"/>
      <c r="GHY56" s="105"/>
      <c r="GHZ56" s="105"/>
      <c r="GIA56" s="105"/>
      <c r="GIB56" s="105"/>
      <c r="GIC56" s="105"/>
      <c r="GID56" s="105"/>
      <c r="GIE56" s="105"/>
      <c r="GIF56" s="105"/>
      <c r="GIG56" s="105"/>
      <c r="GIH56" s="105"/>
      <c r="GII56" s="105"/>
      <c r="GIJ56" s="105"/>
      <c r="GIK56" s="105"/>
      <c r="GIL56" s="105"/>
      <c r="GIM56" s="105"/>
      <c r="GIN56" s="105"/>
      <c r="GIO56" s="105"/>
      <c r="GIP56" s="105"/>
      <c r="GIQ56" s="105"/>
      <c r="GIR56" s="105"/>
      <c r="GIS56" s="105"/>
      <c r="GIT56" s="105"/>
      <c r="GIU56" s="105"/>
      <c r="GIV56" s="105"/>
      <c r="GIW56" s="105"/>
      <c r="GIX56" s="105"/>
      <c r="GIY56" s="105"/>
      <c r="GIZ56" s="105"/>
      <c r="GJA56" s="105"/>
      <c r="GJB56" s="105"/>
      <c r="GJC56" s="105"/>
      <c r="GJD56" s="105"/>
      <c r="GJE56" s="105"/>
      <c r="GJF56" s="105"/>
      <c r="GJG56" s="105"/>
      <c r="GJH56" s="105"/>
      <c r="GJI56" s="105"/>
      <c r="GJJ56" s="105"/>
      <c r="GJK56" s="105"/>
      <c r="GJL56" s="105"/>
      <c r="GJM56" s="105"/>
      <c r="GJN56" s="105"/>
      <c r="GJO56" s="105"/>
      <c r="GJP56" s="105"/>
      <c r="GJQ56" s="105"/>
      <c r="GJR56" s="105"/>
      <c r="GJS56" s="105"/>
      <c r="GJT56" s="105"/>
      <c r="GJU56" s="105"/>
      <c r="GJV56" s="105"/>
      <c r="GJW56" s="105"/>
      <c r="GJX56" s="105"/>
      <c r="GJY56" s="105"/>
      <c r="GJZ56" s="105"/>
      <c r="GKA56" s="105"/>
      <c r="GKB56" s="105"/>
      <c r="GKC56" s="105"/>
      <c r="GKD56" s="105"/>
      <c r="GKE56" s="105"/>
      <c r="GKF56" s="105"/>
      <c r="GKG56" s="105"/>
      <c r="GKH56" s="105"/>
      <c r="GKI56" s="105"/>
      <c r="GKJ56" s="105"/>
      <c r="GKK56" s="105"/>
      <c r="GKL56" s="105"/>
      <c r="GKM56" s="105"/>
      <c r="GKN56" s="105"/>
      <c r="GKO56" s="105"/>
      <c r="GKP56" s="105"/>
      <c r="GKQ56" s="105"/>
      <c r="GKR56" s="105"/>
      <c r="GKS56" s="105"/>
      <c r="GKT56" s="105"/>
      <c r="GKU56" s="105"/>
      <c r="GKV56" s="105"/>
      <c r="GKW56" s="105"/>
      <c r="GKX56" s="105"/>
      <c r="GKY56" s="105"/>
      <c r="GKZ56" s="105"/>
      <c r="GLA56" s="105"/>
      <c r="GLB56" s="105"/>
      <c r="GLC56" s="105"/>
      <c r="GLD56" s="105"/>
      <c r="GLE56" s="105"/>
      <c r="GLF56" s="105"/>
      <c r="GLG56" s="105"/>
      <c r="GLH56" s="105"/>
      <c r="GLI56" s="105"/>
      <c r="GLJ56" s="105"/>
      <c r="GLK56" s="105"/>
      <c r="GLL56" s="105"/>
      <c r="GLM56" s="105"/>
      <c r="GLN56" s="105"/>
      <c r="GLO56" s="105"/>
      <c r="GLP56" s="105"/>
      <c r="GLQ56" s="105"/>
      <c r="GLR56" s="105"/>
      <c r="GLS56" s="105"/>
      <c r="GLT56" s="105"/>
      <c r="GLU56" s="105"/>
      <c r="GLV56" s="105"/>
      <c r="GLW56" s="105"/>
      <c r="GLX56" s="105"/>
      <c r="GLY56" s="105"/>
      <c r="GLZ56" s="105"/>
      <c r="GMA56" s="105"/>
      <c r="GMB56" s="105"/>
      <c r="GMC56" s="105"/>
      <c r="GMD56" s="105"/>
      <c r="GME56" s="105"/>
      <c r="GMF56" s="105"/>
      <c r="GMG56" s="105"/>
      <c r="GMH56" s="105"/>
      <c r="GMI56" s="105"/>
      <c r="GMJ56" s="105"/>
      <c r="GMK56" s="105"/>
      <c r="GML56" s="105"/>
      <c r="GMM56" s="105"/>
      <c r="GMN56" s="105"/>
      <c r="GMO56" s="105"/>
      <c r="GMP56" s="105"/>
      <c r="GMQ56" s="105"/>
      <c r="GMR56" s="105"/>
      <c r="GMS56" s="105"/>
      <c r="GMT56" s="105"/>
      <c r="GMU56" s="105"/>
      <c r="GMV56" s="105"/>
      <c r="GMW56" s="105"/>
      <c r="GMX56" s="105"/>
      <c r="GMY56" s="105"/>
      <c r="GMZ56" s="105"/>
      <c r="GNA56" s="105"/>
      <c r="GNB56" s="105"/>
      <c r="GNC56" s="105"/>
      <c r="GND56" s="105"/>
      <c r="GNE56" s="105"/>
      <c r="GNF56" s="105"/>
      <c r="GNG56" s="105"/>
      <c r="GNH56" s="105"/>
      <c r="GNI56" s="105"/>
      <c r="GNJ56" s="105"/>
      <c r="GNK56" s="105"/>
      <c r="GNL56" s="105"/>
      <c r="GNM56" s="105"/>
      <c r="GNN56" s="105"/>
      <c r="GNO56" s="105"/>
      <c r="GNP56" s="105"/>
      <c r="GNQ56" s="105"/>
      <c r="GNR56" s="105"/>
      <c r="GNS56" s="105"/>
      <c r="GNT56" s="105"/>
      <c r="GNU56" s="105"/>
      <c r="GNV56" s="105"/>
      <c r="GNW56" s="105"/>
      <c r="GNX56" s="105"/>
      <c r="GNY56" s="105"/>
      <c r="GNZ56" s="105"/>
      <c r="GOA56" s="105"/>
      <c r="GOB56" s="105"/>
      <c r="GOC56" s="105"/>
      <c r="GOD56" s="105"/>
      <c r="GOE56" s="105"/>
      <c r="GOF56" s="105"/>
      <c r="GOG56" s="105"/>
      <c r="GOH56" s="105"/>
      <c r="GOI56" s="105"/>
      <c r="GOJ56" s="105"/>
      <c r="GOK56" s="105"/>
      <c r="GOL56" s="105"/>
      <c r="GOM56" s="105"/>
      <c r="GON56" s="105"/>
      <c r="GOO56" s="105"/>
      <c r="GOP56" s="105"/>
      <c r="GOQ56" s="105"/>
      <c r="GOR56" s="105"/>
      <c r="GOS56" s="105"/>
      <c r="GOT56" s="105"/>
      <c r="GOU56" s="105"/>
      <c r="GOV56" s="105"/>
      <c r="GOW56" s="105"/>
      <c r="GOX56" s="105"/>
      <c r="GOY56" s="105"/>
      <c r="GOZ56" s="105"/>
      <c r="GPA56" s="105"/>
      <c r="GPB56" s="105"/>
      <c r="GPC56" s="105"/>
      <c r="GPD56" s="105"/>
      <c r="GPE56" s="105"/>
      <c r="GPF56" s="105"/>
      <c r="GPG56" s="105"/>
      <c r="GPH56" s="105"/>
      <c r="GPI56" s="105"/>
      <c r="GPJ56" s="105"/>
      <c r="GPK56" s="105"/>
      <c r="GPL56" s="105"/>
      <c r="GPM56" s="105"/>
      <c r="GPN56" s="105"/>
      <c r="GPO56" s="105"/>
      <c r="GPP56" s="105"/>
      <c r="GPQ56" s="105"/>
      <c r="GPR56" s="105"/>
      <c r="GPS56" s="105"/>
      <c r="GPT56" s="105"/>
      <c r="GPU56" s="105"/>
      <c r="GPV56" s="105"/>
      <c r="GPW56" s="105"/>
      <c r="GPX56" s="105"/>
      <c r="GPY56" s="105"/>
      <c r="GPZ56" s="105"/>
      <c r="GQA56" s="105"/>
      <c r="GQB56" s="105"/>
      <c r="GQC56" s="105"/>
      <c r="GQD56" s="105"/>
      <c r="GQE56" s="105"/>
      <c r="GQF56" s="105"/>
      <c r="GQG56" s="105"/>
      <c r="GQH56" s="105"/>
      <c r="GQI56" s="105"/>
      <c r="GQJ56" s="105"/>
      <c r="GQK56" s="105"/>
      <c r="GQL56" s="105"/>
      <c r="GQM56" s="105"/>
      <c r="GQN56" s="105"/>
      <c r="GQO56" s="105"/>
      <c r="GQP56" s="105"/>
      <c r="GQQ56" s="105"/>
      <c r="GQR56" s="105"/>
      <c r="GQS56" s="105"/>
      <c r="GQT56" s="105"/>
      <c r="GQU56" s="105"/>
      <c r="GQV56" s="105"/>
      <c r="GQW56" s="105"/>
      <c r="GQX56" s="105"/>
      <c r="GQY56" s="105"/>
      <c r="GQZ56" s="105"/>
      <c r="GRA56" s="105"/>
      <c r="GRB56" s="105"/>
      <c r="GRC56" s="105"/>
      <c r="GRD56" s="105"/>
      <c r="GRE56" s="105"/>
      <c r="GRF56" s="105"/>
      <c r="GRG56" s="105"/>
      <c r="GRH56" s="105"/>
      <c r="GRI56" s="105"/>
      <c r="GRJ56" s="105"/>
      <c r="GRK56" s="105"/>
      <c r="GRL56" s="105"/>
      <c r="GRM56" s="105"/>
      <c r="GRN56" s="105"/>
      <c r="GRO56" s="105"/>
      <c r="GRP56" s="105"/>
      <c r="GRQ56" s="105"/>
      <c r="GRR56" s="105"/>
      <c r="GRS56" s="105"/>
      <c r="GRT56" s="105"/>
      <c r="GRU56" s="105"/>
      <c r="GRV56" s="105"/>
      <c r="GRW56" s="105"/>
      <c r="GRX56" s="105"/>
      <c r="GRY56" s="105"/>
      <c r="GRZ56" s="105"/>
      <c r="GSA56" s="105"/>
      <c r="GSB56" s="105"/>
      <c r="GSC56" s="105"/>
      <c r="GSD56" s="105"/>
      <c r="GSE56" s="105"/>
      <c r="GSF56" s="105"/>
      <c r="GSG56" s="105"/>
      <c r="GSH56" s="105"/>
      <c r="GSI56" s="105"/>
      <c r="GSJ56" s="105"/>
      <c r="GSK56" s="105"/>
      <c r="GSL56" s="105"/>
      <c r="GSM56" s="105"/>
      <c r="GSN56" s="105"/>
      <c r="GSO56" s="105"/>
      <c r="GSP56" s="105"/>
      <c r="GSQ56" s="105"/>
      <c r="GSR56" s="105"/>
      <c r="GSS56" s="105"/>
      <c r="GST56" s="105"/>
      <c r="GSU56" s="105"/>
      <c r="GSV56" s="105"/>
      <c r="GSW56" s="105"/>
      <c r="GSX56" s="105"/>
      <c r="GSY56" s="105"/>
      <c r="GSZ56" s="105"/>
      <c r="GTA56" s="105"/>
      <c r="GTB56" s="105"/>
      <c r="GTC56" s="105"/>
      <c r="GTD56" s="105"/>
      <c r="GTE56" s="105"/>
      <c r="GTF56" s="105"/>
      <c r="GTG56" s="105"/>
      <c r="GTH56" s="105"/>
      <c r="GTI56" s="105"/>
      <c r="GTJ56" s="105"/>
      <c r="GTK56" s="105"/>
      <c r="GTL56" s="105"/>
      <c r="GTM56" s="105"/>
      <c r="GTN56" s="105"/>
      <c r="GTO56" s="105"/>
      <c r="GTP56" s="105"/>
      <c r="GTQ56" s="105"/>
      <c r="GTR56" s="105"/>
      <c r="GTS56" s="105"/>
      <c r="GTT56" s="105"/>
      <c r="GTU56" s="105"/>
      <c r="GTV56" s="105"/>
      <c r="GTW56" s="105"/>
      <c r="GTX56" s="105"/>
      <c r="GTY56" s="105"/>
      <c r="GTZ56" s="105"/>
      <c r="GUA56" s="105"/>
      <c r="GUB56" s="105"/>
      <c r="GUC56" s="105"/>
      <c r="GUD56" s="105"/>
      <c r="GUE56" s="105"/>
      <c r="GUF56" s="105"/>
      <c r="GUG56" s="105"/>
      <c r="GUH56" s="105"/>
      <c r="GUI56" s="105"/>
      <c r="GUJ56" s="105"/>
      <c r="GUK56" s="105"/>
      <c r="GUL56" s="105"/>
      <c r="GUM56" s="105"/>
      <c r="GUN56" s="105"/>
      <c r="GUO56" s="105"/>
      <c r="GUP56" s="105"/>
      <c r="GUQ56" s="105"/>
      <c r="GUR56" s="105"/>
      <c r="GUS56" s="105"/>
      <c r="GUT56" s="105"/>
      <c r="GUU56" s="105"/>
      <c r="GUV56" s="105"/>
      <c r="GUW56" s="105"/>
      <c r="GUX56" s="105"/>
      <c r="GUY56" s="105"/>
      <c r="GUZ56" s="105"/>
      <c r="GVA56" s="105"/>
      <c r="GVB56" s="105"/>
      <c r="GVC56" s="105"/>
      <c r="GVD56" s="105"/>
      <c r="GVE56" s="105"/>
      <c r="GVF56" s="105"/>
      <c r="GVG56" s="105"/>
      <c r="GVH56" s="105"/>
      <c r="GVI56" s="105"/>
      <c r="GVJ56" s="105"/>
      <c r="GVK56" s="105"/>
      <c r="GVL56" s="105"/>
      <c r="GVM56" s="105"/>
      <c r="GVN56" s="105"/>
      <c r="GVO56" s="105"/>
      <c r="GVP56" s="105"/>
      <c r="GVQ56" s="105"/>
      <c r="GVR56" s="105"/>
      <c r="GVS56" s="105"/>
      <c r="GVT56" s="105"/>
      <c r="GVU56" s="105"/>
      <c r="GVV56" s="105"/>
      <c r="GVW56" s="105"/>
      <c r="GVX56" s="105"/>
      <c r="GVY56" s="105"/>
      <c r="GVZ56" s="105"/>
      <c r="GWA56" s="105"/>
      <c r="GWB56" s="105"/>
      <c r="GWC56" s="105"/>
      <c r="GWD56" s="105"/>
      <c r="GWE56" s="105"/>
      <c r="GWF56" s="105"/>
      <c r="GWG56" s="105"/>
      <c r="GWH56" s="105"/>
      <c r="GWI56" s="105"/>
      <c r="GWJ56" s="105"/>
      <c r="GWK56" s="105"/>
      <c r="GWL56" s="105"/>
      <c r="GWM56" s="105"/>
      <c r="GWN56" s="105"/>
      <c r="GWO56" s="105"/>
      <c r="GWP56" s="105"/>
      <c r="GWQ56" s="105"/>
      <c r="GWR56" s="105"/>
      <c r="GWS56" s="105"/>
      <c r="GWT56" s="105"/>
      <c r="GWU56" s="105"/>
      <c r="GWV56" s="105"/>
      <c r="GWW56" s="105"/>
      <c r="GWX56" s="105"/>
      <c r="GWY56" s="105"/>
      <c r="GWZ56" s="105"/>
      <c r="GXA56" s="105"/>
      <c r="GXB56" s="105"/>
      <c r="GXC56" s="105"/>
      <c r="GXD56" s="105"/>
      <c r="GXE56" s="105"/>
      <c r="GXF56" s="105"/>
      <c r="GXG56" s="105"/>
      <c r="GXH56" s="105"/>
      <c r="GXI56" s="105"/>
      <c r="GXJ56" s="105"/>
      <c r="GXK56" s="105"/>
      <c r="GXL56" s="105"/>
      <c r="GXM56" s="105"/>
      <c r="GXN56" s="105"/>
      <c r="GXO56" s="105"/>
      <c r="GXP56" s="105"/>
      <c r="GXQ56" s="105"/>
      <c r="GXR56" s="105"/>
      <c r="GXS56" s="105"/>
      <c r="GXT56" s="105"/>
      <c r="GXU56" s="105"/>
      <c r="GXV56" s="105"/>
      <c r="GXW56" s="105"/>
      <c r="GXX56" s="105"/>
      <c r="GXY56" s="105"/>
      <c r="GXZ56" s="105"/>
      <c r="GYA56" s="105"/>
      <c r="GYB56" s="105"/>
      <c r="GYC56" s="105"/>
      <c r="GYD56" s="105"/>
      <c r="GYE56" s="105"/>
      <c r="GYF56" s="105"/>
      <c r="GYG56" s="105"/>
      <c r="GYH56" s="105"/>
      <c r="GYI56" s="105"/>
      <c r="GYJ56" s="105"/>
      <c r="GYK56" s="105"/>
      <c r="GYL56" s="105"/>
      <c r="GYM56" s="105"/>
      <c r="GYN56" s="105"/>
      <c r="GYO56" s="105"/>
      <c r="GYP56" s="105"/>
      <c r="GYQ56" s="105"/>
      <c r="GYR56" s="105"/>
      <c r="GYS56" s="105"/>
      <c r="GYT56" s="105"/>
      <c r="GYU56" s="105"/>
      <c r="GYV56" s="105"/>
      <c r="GYW56" s="105"/>
      <c r="GYX56" s="105"/>
      <c r="GYY56" s="105"/>
      <c r="GYZ56" s="105"/>
      <c r="GZA56" s="105"/>
      <c r="GZB56" s="105"/>
      <c r="GZC56" s="105"/>
      <c r="GZD56" s="105"/>
      <c r="GZE56" s="105"/>
      <c r="GZF56" s="105"/>
      <c r="GZG56" s="105"/>
      <c r="GZH56" s="105"/>
      <c r="GZI56" s="105"/>
      <c r="GZJ56" s="105"/>
      <c r="GZK56" s="105"/>
      <c r="GZL56" s="105"/>
      <c r="GZM56" s="105"/>
      <c r="GZN56" s="105"/>
      <c r="GZO56" s="105"/>
      <c r="GZP56" s="105"/>
      <c r="GZQ56" s="105"/>
      <c r="GZR56" s="105"/>
      <c r="GZS56" s="105"/>
      <c r="GZT56" s="105"/>
      <c r="GZU56" s="105"/>
      <c r="GZV56" s="105"/>
      <c r="GZW56" s="105"/>
      <c r="GZX56" s="105"/>
      <c r="GZY56" s="105"/>
      <c r="GZZ56" s="105"/>
      <c r="HAA56" s="105"/>
      <c r="HAB56" s="105"/>
      <c r="HAC56" s="105"/>
      <c r="HAD56" s="105"/>
      <c r="HAE56" s="105"/>
      <c r="HAF56" s="105"/>
      <c r="HAG56" s="105"/>
      <c r="HAH56" s="105"/>
      <c r="HAI56" s="105"/>
      <c r="HAJ56" s="105"/>
      <c r="HAK56" s="105"/>
      <c r="HAL56" s="105"/>
      <c r="HAM56" s="105"/>
      <c r="HAN56" s="105"/>
      <c r="HAO56" s="105"/>
      <c r="HAP56" s="105"/>
      <c r="HAQ56" s="105"/>
      <c r="HAR56" s="105"/>
      <c r="HAS56" s="105"/>
      <c r="HAT56" s="105"/>
      <c r="HAU56" s="105"/>
      <c r="HAV56" s="105"/>
      <c r="HAW56" s="105"/>
      <c r="HAX56" s="105"/>
      <c r="HAY56" s="105"/>
      <c r="HAZ56" s="105"/>
      <c r="HBA56" s="105"/>
      <c r="HBB56" s="105"/>
      <c r="HBC56" s="105"/>
      <c r="HBD56" s="105"/>
      <c r="HBE56" s="105"/>
      <c r="HBF56" s="105"/>
      <c r="HBG56" s="105"/>
      <c r="HBH56" s="105"/>
      <c r="HBI56" s="105"/>
      <c r="HBJ56" s="105"/>
      <c r="HBK56" s="105"/>
      <c r="HBL56" s="105"/>
      <c r="HBM56" s="105"/>
      <c r="HBN56" s="105"/>
      <c r="HBO56" s="105"/>
      <c r="HBP56" s="105"/>
      <c r="HBQ56" s="105"/>
      <c r="HBR56" s="105"/>
      <c r="HBS56" s="105"/>
      <c r="HBT56" s="105"/>
      <c r="HBU56" s="105"/>
      <c r="HBV56" s="105"/>
      <c r="HBW56" s="105"/>
      <c r="HBX56" s="105"/>
      <c r="HBY56" s="105"/>
      <c r="HBZ56" s="105"/>
      <c r="HCA56" s="105"/>
      <c r="HCB56" s="105"/>
      <c r="HCC56" s="105"/>
      <c r="HCD56" s="105"/>
      <c r="HCE56" s="105"/>
      <c r="HCF56" s="105"/>
      <c r="HCG56" s="105"/>
      <c r="HCH56" s="105"/>
      <c r="HCI56" s="105"/>
      <c r="HCJ56" s="105"/>
      <c r="HCK56" s="105"/>
      <c r="HCL56" s="105"/>
      <c r="HCM56" s="105"/>
      <c r="HCN56" s="105"/>
      <c r="HCO56" s="105"/>
      <c r="HCP56" s="105"/>
      <c r="HCQ56" s="105"/>
      <c r="HCR56" s="105"/>
      <c r="HCS56" s="105"/>
      <c r="HCT56" s="105"/>
      <c r="HCU56" s="105"/>
      <c r="HCV56" s="105"/>
      <c r="HCW56" s="105"/>
      <c r="HCX56" s="105"/>
      <c r="HCY56" s="105"/>
      <c r="HCZ56" s="105"/>
      <c r="HDA56" s="105"/>
      <c r="HDB56" s="105"/>
      <c r="HDC56" s="105"/>
      <c r="HDD56" s="105"/>
      <c r="HDE56" s="105"/>
      <c r="HDF56" s="105"/>
      <c r="HDG56" s="105"/>
      <c r="HDH56" s="105"/>
      <c r="HDI56" s="105"/>
      <c r="HDJ56" s="105"/>
      <c r="HDK56" s="105"/>
      <c r="HDL56" s="105"/>
      <c r="HDM56" s="105"/>
      <c r="HDN56" s="105"/>
      <c r="HDO56" s="105"/>
      <c r="HDP56" s="105"/>
      <c r="HDQ56" s="105"/>
      <c r="HDR56" s="105"/>
      <c r="HDS56" s="105"/>
      <c r="HDT56" s="105"/>
      <c r="HDU56" s="105"/>
      <c r="HDV56" s="105"/>
      <c r="HDW56" s="105"/>
      <c r="HDX56" s="105"/>
      <c r="HDY56" s="105"/>
      <c r="HDZ56" s="105"/>
      <c r="HEA56" s="105"/>
      <c r="HEB56" s="105"/>
      <c r="HEC56" s="105"/>
      <c r="HED56" s="105"/>
      <c r="HEE56" s="105"/>
      <c r="HEF56" s="105"/>
      <c r="HEG56" s="105"/>
      <c r="HEH56" s="105"/>
      <c r="HEI56" s="105"/>
      <c r="HEJ56" s="105"/>
      <c r="HEK56" s="105"/>
      <c r="HEL56" s="105"/>
      <c r="HEM56" s="105"/>
      <c r="HEN56" s="105"/>
      <c r="HEO56" s="105"/>
      <c r="HEP56" s="105"/>
      <c r="HEQ56" s="105"/>
      <c r="HER56" s="105"/>
      <c r="HES56" s="105"/>
      <c r="HET56" s="105"/>
      <c r="HEU56" s="105"/>
      <c r="HEV56" s="105"/>
      <c r="HEW56" s="105"/>
      <c r="HEX56" s="105"/>
      <c r="HEY56" s="105"/>
      <c r="HEZ56" s="105"/>
      <c r="HFA56" s="105"/>
      <c r="HFB56" s="105"/>
      <c r="HFC56" s="105"/>
      <c r="HFD56" s="105"/>
      <c r="HFE56" s="105"/>
      <c r="HFF56" s="105"/>
      <c r="HFG56" s="105"/>
      <c r="HFH56" s="105"/>
      <c r="HFI56" s="105"/>
      <c r="HFJ56" s="105"/>
      <c r="HFK56" s="105"/>
      <c r="HFL56" s="105"/>
      <c r="HFM56" s="105"/>
      <c r="HFN56" s="105"/>
      <c r="HFO56" s="105"/>
      <c r="HFP56" s="105"/>
      <c r="HFQ56" s="105"/>
      <c r="HFR56" s="105"/>
      <c r="HFS56" s="105"/>
      <c r="HFT56" s="105"/>
      <c r="HFU56" s="105"/>
      <c r="HFV56" s="105"/>
      <c r="HFW56" s="105"/>
      <c r="HFX56" s="105"/>
      <c r="HFY56" s="105"/>
      <c r="HFZ56" s="105"/>
      <c r="HGA56" s="105"/>
      <c r="HGB56" s="105"/>
      <c r="HGC56" s="105"/>
      <c r="HGD56" s="105"/>
      <c r="HGE56" s="105"/>
      <c r="HGF56" s="105"/>
      <c r="HGG56" s="105"/>
      <c r="HGH56" s="105"/>
      <c r="HGI56" s="105"/>
      <c r="HGJ56" s="105"/>
      <c r="HGK56" s="105"/>
      <c r="HGL56" s="105"/>
      <c r="HGM56" s="105"/>
      <c r="HGN56" s="105"/>
      <c r="HGO56" s="105"/>
      <c r="HGP56" s="105"/>
      <c r="HGQ56" s="105"/>
      <c r="HGR56" s="105"/>
      <c r="HGS56" s="105"/>
      <c r="HGT56" s="105"/>
      <c r="HGU56" s="105"/>
      <c r="HGV56" s="105"/>
      <c r="HGW56" s="105"/>
      <c r="HGX56" s="105"/>
      <c r="HGY56" s="105"/>
      <c r="HGZ56" s="105"/>
      <c r="HHA56" s="105"/>
      <c r="HHB56" s="105"/>
      <c r="HHC56" s="105"/>
      <c r="HHD56" s="105"/>
      <c r="HHE56" s="105"/>
      <c r="HHF56" s="105"/>
      <c r="HHG56" s="105"/>
      <c r="HHH56" s="105"/>
      <c r="HHI56" s="105"/>
      <c r="HHJ56" s="105"/>
      <c r="HHK56" s="105"/>
      <c r="HHL56" s="105"/>
      <c r="HHM56" s="105"/>
      <c r="HHN56" s="105"/>
      <c r="HHO56" s="105"/>
      <c r="HHP56" s="105"/>
      <c r="HHQ56" s="105"/>
      <c r="HHR56" s="105"/>
      <c r="HHS56" s="105"/>
      <c r="HHT56" s="105"/>
      <c r="HHU56" s="105"/>
      <c r="HHV56" s="105"/>
      <c r="HHW56" s="105"/>
      <c r="HHX56" s="105"/>
      <c r="HHY56" s="105"/>
      <c r="HHZ56" s="105"/>
      <c r="HIA56" s="105"/>
      <c r="HIB56" s="105"/>
      <c r="HIC56" s="105"/>
      <c r="HID56" s="105"/>
      <c r="HIE56" s="105"/>
      <c r="HIF56" s="105"/>
      <c r="HIG56" s="105"/>
      <c r="HIH56" s="105"/>
      <c r="HII56" s="105"/>
      <c r="HIJ56" s="105"/>
      <c r="HIK56" s="105"/>
      <c r="HIL56" s="105"/>
      <c r="HIM56" s="105"/>
      <c r="HIN56" s="105"/>
      <c r="HIO56" s="105"/>
      <c r="HIP56" s="105"/>
      <c r="HIQ56" s="105"/>
      <c r="HIR56" s="105"/>
      <c r="HIS56" s="105"/>
      <c r="HIT56" s="105"/>
      <c r="HIU56" s="105"/>
      <c r="HIV56" s="105"/>
      <c r="HIW56" s="105"/>
      <c r="HIX56" s="105"/>
      <c r="HIY56" s="105"/>
      <c r="HIZ56" s="105"/>
      <c r="HJA56" s="105"/>
      <c r="HJB56" s="105"/>
      <c r="HJC56" s="105"/>
      <c r="HJD56" s="105"/>
      <c r="HJE56" s="105"/>
      <c r="HJF56" s="105"/>
      <c r="HJG56" s="105"/>
      <c r="HJH56" s="105"/>
      <c r="HJI56" s="105"/>
      <c r="HJJ56" s="105"/>
      <c r="HJK56" s="105"/>
      <c r="HJL56" s="105"/>
      <c r="HJM56" s="105"/>
      <c r="HJN56" s="105"/>
      <c r="HJO56" s="105"/>
      <c r="HJP56" s="105"/>
      <c r="HJQ56" s="105"/>
      <c r="HJR56" s="105"/>
      <c r="HJS56" s="105"/>
      <c r="HJT56" s="105"/>
      <c r="HJU56" s="105"/>
      <c r="HJV56" s="105"/>
      <c r="HJW56" s="105"/>
      <c r="HJX56" s="105"/>
      <c r="HJY56" s="105"/>
      <c r="HJZ56" s="105"/>
      <c r="HKA56" s="105"/>
      <c r="HKB56" s="105"/>
      <c r="HKC56" s="105"/>
      <c r="HKD56" s="105"/>
      <c r="HKE56" s="105"/>
      <c r="HKF56" s="105"/>
      <c r="HKG56" s="105"/>
      <c r="HKH56" s="105"/>
      <c r="HKI56" s="105"/>
      <c r="HKJ56" s="105"/>
      <c r="HKK56" s="105"/>
      <c r="HKL56" s="105"/>
      <c r="HKM56" s="105"/>
      <c r="HKN56" s="105"/>
      <c r="HKO56" s="105"/>
      <c r="HKP56" s="105"/>
      <c r="HKQ56" s="105"/>
      <c r="HKR56" s="105"/>
      <c r="HKS56" s="105"/>
      <c r="HKT56" s="105"/>
      <c r="HKU56" s="105"/>
      <c r="HKV56" s="105"/>
      <c r="HKW56" s="105"/>
      <c r="HKX56" s="105"/>
      <c r="HKY56" s="105"/>
      <c r="HKZ56" s="105"/>
      <c r="HLA56" s="105"/>
      <c r="HLB56" s="105"/>
      <c r="HLC56" s="105"/>
      <c r="HLD56" s="105"/>
      <c r="HLE56" s="105"/>
      <c r="HLF56" s="105"/>
      <c r="HLG56" s="105"/>
      <c r="HLH56" s="105"/>
      <c r="HLI56" s="105"/>
      <c r="HLJ56" s="105"/>
      <c r="HLK56" s="105"/>
      <c r="HLL56" s="105"/>
      <c r="HLM56" s="105"/>
      <c r="HLN56" s="105"/>
      <c r="HLO56" s="105"/>
      <c r="HLP56" s="105"/>
      <c r="HLQ56" s="105"/>
      <c r="HLR56" s="105"/>
      <c r="HLS56" s="105"/>
      <c r="HLT56" s="105"/>
      <c r="HLU56" s="105"/>
      <c r="HLV56" s="105"/>
      <c r="HLW56" s="105"/>
      <c r="HLX56" s="105"/>
      <c r="HLY56" s="105"/>
      <c r="HLZ56" s="105"/>
      <c r="HMA56" s="105"/>
      <c r="HMB56" s="105"/>
      <c r="HMC56" s="105"/>
      <c r="HMD56" s="105"/>
      <c r="HME56" s="105"/>
      <c r="HMF56" s="105"/>
      <c r="HMG56" s="105"/>
      <c r="HMH56" s="105"/>
      <c r="HMI56" s="105"/>
      <c r="HMJ56" s="105"/>
      <c r="HMK56" s="105"/>
      <c r="HML56" s="105"/>
      <c r="HMM56" s="105"/>
      <c r="HMN56" s="105"/>
      <c r="HMO56" s="105"/>
      <c r="HMP56" s="105"/>
      <c r="HMQ56" s="105"/>
      <c r="HMR56" s="105"/>
      <c r="HMS56" s="105"/>
      <c r="HMT56" s="105"/>
      <c r="HMU56" s="105"/>
      <c r="HMV56" s="105"/>
      <c r="HMW56" s="105"/>
      <c r="HMX56" s="105"/>
      <c r="HMY56" s="105"/>
      <c r="HMZ56" s="105"/>
      <c r="HNA56" s="105"/>
      <c r="HNB56" s="105"/>
      <c r="HNC56" s="105"/>
      <c r="HND56" s="105"/>
      <c r="HNE56" s="105"/>
      <c r="HNF56" s="105"/>
      <c r="HNG56" s="105"/>
      <c r="HNH56" s="105"/>
      <c r="HNI56" s="105"/>
      <c r="HNJ56" s="105"/>
      <c r="HNK56" s="105"/>
      <c r="HNL56" s="105"/>
      <c r="HNM56" s="105"/>
      <c r="HNN56" s="105"/>
      <c r="HNO56" s="105"/>
      <c r="HNP56" s="105"/>
      <c r="HNQ56" s="105"/>
      <c r="HNR56" s="105"/>
      <c r="HNS56" s="105"/>
      <c r="HNT56" s="105"/>
      <c r="HNU56" s="105"/>
      <c r="HNV56" s="105"/>
      <c r="HNW56" s="105"/>
      <c r="HNX56" s="105"/>
      <c r="HNY56" s="105"/>
      <c r="HNZ56" s="105"/>
      <c r="HOA56" s="105"/>
      <c r="HOB56" s="105"/>
      <c r="HOC56" s="105"/>
      <c r="HOD56" s="105"/>
      <c r="HOE56" s="105"/>
      <c r="HOF56" s="105"/>
      <c r="HOG56" s="105"/>
      <c r="HOH56" s="105"/>
      <c r="HOI56" s="105"/>
      <c r="HOJ56" s="105"/>
      <c r="HOK56" s="105"/>
      <c r="HOL56" s="105"/>
      <c r="HOM56" s="105"/>
      <c r="HON56" s="105"/>
      <c r="HOO56" s="105"/>
      <c r="HOP56" s="105"/>
      <c r="HOQ56" s="105"/>
      <c r="HOR56" s="105"/>
      <c r="HOS56" s="105"/>
      <c r="HOT56" s="105"/>
      <c r="HOU56" s="105"/>
      <c r="HOV56" s="105"/>
      <c r="HOW56" s="105"/>
      <c r="HOX56" s="105"/>
      <c r="HOY56" s="105"/>
      <c r="HOZ56" s="105"/>
      <c r="HPA56" s="105"/>
      <c r="HPB56" s="105"/>
      <c r="HPC56" s="105"/>
      <c r="HPD56" s="105"/>
      <c r="HPE56" s="105"/>
      <c r="HPF56" s="105"/>
      <c r="HPG56" s="105"/>
      <c r="HPH56" s="105"/>
      <c r="HPI56" s="105"/>
      <c r="HPJ56" s="105"/>
      <c r="HPK56" s="105"/>
      <c r="HPL56" s="105"/>
      <c r="HPM56" s="105"/>
      <c r="HPN56" s="105"/>
      <c r="HPO56" s="105"/>
      <c r="HPP56" s="105"/>
      <c r="HPQ56" s="105"/>
      <c r="HPR56" s="105"/>
      <c r="HPS56" s="105"/>
      <c r="HPT56" s="105"/>
      <c r="HPU56" s="105"/>
      <c r="HPV56" s="105"/>
      <c r="HPW56" s="105"/>
      <c r="HPX56" s="105"/>
      <c r="HPY56" s="105"/>
      <c r="HPZ56" s="105"/>
      <c r="HQA56" s="105"/>
      <c r="HQB56" s="105"/>
      <c r="HQC56" s="105"/>
      <c r="HQD56" s="105"/>
      <c r="HQE56" s="105"/>
      <c r="HQF56" s="105"/>
      <c r="HQG56" s="105"/>
      <c r="HQH56" s="105"/>
      <c r="HQI56" s="105"/>
      <c r="HQJ56" s="105"/>
      <c r="HQK56" s="105"/>
      <c r="HQL56" s="105"/>
      <c r="HQM56" s="105"/>
      <c r="HQN56" s="105"/>
      <c r="HQO56" s="105"/>
      <c r="HQP56" s="105"/>
      <c r="HQQ56" s="105"/>
      <c r="HQR56" s="105"/>
      <c r="HQS56" s="105"/>
      <c r="HQT56" s="105"/>
      <c r="HQU56" s="105"/>
      <c r="HQV56" s="105"/>
      <c r="HQW56" s="105"/>
      <c r="HQX56" s="105"/>
      <c r="HQY56" s="105"/>
      <c r="HQZ56" s="105"/>
      <c r="HRA56" s="105"/>
      <c r="HRB56" s="105"/>
      <c r="HRC56" s="105"/>
      <c r="HRD56" s="105"/>
      <c r="HRE56" s="105"/>
      <c r="HRF56" s="105"/>
      <c r="HRG56" s="105"/>
      <c r="HRH56" s="105"/>
      <c r="HRI56" s="105"/>
      <c r="HRJ56" s="105"/>
      <c r="HRK56" s="105"/>
      <c r="HRL56" s="105"/>
      <c r="HRM56" s="105"/>
      <c r="HRN56" s="105"/>
      <c r="HRO56" s="105"/>
      <c r="HRP56" s="105"/>
      <c r="HRQ56" s="105"/>
      <c r="HRR56" s="105"/>
      <c r="HRS56" s="105"/>
      <c r="HRT56" s="105"/>
      <c r="HRU56" s="105"/>
      <c r="HRV56" s="105"/>
      <c r="HRW56" s="105"/>
      <c r="HRX56" s="105"/>
      <c r="HRY56" s="105"/>
      <c r="HRZ56" s="105"/>
      <c r="HSA56" s="105"/>
      <c r="HSB56" s="105"/>
      <c r="HSC56" s="105"/>
      <c r="HSD56" s="105"/>
      <c r="HSE56" s="105"/>
      <c r="HSF56" s="105"/>
      <c r="HSG56" s="105"/>
      <c r="HSH56" s="105"/>
      <c r="HSI56" s="105"/>
      <c r="HSJ56" s="105"/>
      <c r="HSK56" s="105"/>
      <c r="HSL56" s="105"/>
      <c r="HSM56" s="105"/>
      <c r="HSN56" s="105"/>
      <c r="HSO56" s="105"/>
      <c r="HSP56" s="105"/>
      <c r="HSQ56" s="105"/>
      <c r="HSR56" s="105"/>
      <c r="HSS56" s="105"/>
      <c r="HST56" s="105"/>
      <c r="HSU56" s="105"/>
      <c r="HSV56" s="105"/>
      <c r="HSW56" s="105"/>
      <c r="HSX56" s="105"/>
      <c r="HSY56" s="105"/>
      <c r="HSZ56" s="105"/>
      <c r="HTA56" s="105"/>
      <c r="HTB56" s="105"/>
      <c r="HTC56" s="105"/>
      <c r="HTD56" s="105"/>
      <c r="HTE56" s="105"/>
      <c r="HTF56" s="105"/>
      <c r="HTG56" s="105"/>
      <c r="HTH56" s="105"/>
      <c r="HTI56" s="105"/>
      <c r="HTJ56" s="105"/>
      <c r="HTK56" s="105"/>
      <c r="HTL56" s="105"/>
      <c r="HTM56" s="105"/>
      <c r="HTN56" s="105"/>
      <c r="HTO56" s="105"/>
      <c r="HTP56" s="105"/>
      <c r="HTQ56" s="105"/>
      <c r="HTR56" s="105"/>
      <c r="HTS56" s="105"/>
      <c r="HTT56" s="105"/>
      <c r="HTU56" s="105"/>
      <c r="HTV56" s="105"/>
      <c r="HTW56" s="105"/>
      <c r="HTX56" s="105"/>
      <c r="HTY56" s="105"/>
      <c r="HTZ56" s="105"/>
      <c r="HUA56" s="105"/>
      <c r="HUB56" s="105"/>
      <c r="HUC56" s="105"/>
      <c r="HUD56" s="105"/>
      <c r="HUE56" s="105"/>
      <c r="HUF56" s="105"/>
      <c r="HUG56" s="105"/>
      <c r="HUH56" s="105"/>
      <c r="HUI56" s="105"/>
      <c r="HUJ56" s="105"/>
      <c r="HUK56" s="105"/>
      <c r="HUL56" s="105"/>
      <c r="HUM56" s="105"/>
      <c r="HUN56" s="105"/>
      <c r="HUO56" s="105"/>
      <c r="HUP56" s="105"/>
      <c r="HUQ56" s="105"/>
      <c r="HUR56" s="105"/>
      <c r="HUS56" s="105"/>
      <c r="HUT56" s="105"/>
      <c r="HUU56" s="105"/>
      <c r="HUV56" s="105"/>
      <c r="HUW56" s="105"/>
      <c r="HUX56" s="105"/>
      <c r="HUY56" s="105"/>
      <c r="HUZ56" s="105"/>
      <c r="HVA56" s="105"/>
      <c r="HVB56" s="105"/>
      <c r="HVC56" s="105"/>
      <c r="HVD56" s="105"/>
      <c r="HVE56" s="105"/>
      <c r="HVF56" s="105"/>
      <c r="HVG56" s="105"/>
      <c r="HVH56" s="105"/>
      <c r="HVI56" s="105"/>
      <c r="HVJ56" s="105"/>
      <c r="HVK56" s="105"/>
      <c r="HVL56" s="105"/>
      <c r="HVM56" s="105"/>
      <c r="HVN56" s="105"/>
      <c r="HVO56" s="105"/>
      <c r="HVP56" s="105"/>
      <c r="HVQ56" s="105"/>
      <c r="HVR56" s="105"/>
      <c r="HVS56" s="105"/>
      <c r="HVT56" s="105"/>
      <c r="HVU56" s="105"/>
      <c r="HVV56" s="105"/>
      <c r="HVW56" s="105"/>
      <c r="HVX56" s="105"/>
      <c r="HVY56" s="105"/>
      <c r="HVZ56" s="105"/>
      <c r="HWA56" s="105"/>
      <c r="HWB56" s="105"/>
      <c r="HWC56" s="105"/>
      <c r="HWD56" s="105"/>
      <c r="HWE56" s="105"/>
      <c r="HWF56" s="105"/>
      <c r="HWG56" s="105"/>
      <c r="HWH56" s="105"/>
      <c r="HWI56" s="105"/>
      <c r="HWJ56" s="105"/>
      <c r="HWK56" s="105"/>
      <c r="HWL56" s="105"/>
      <c r="HWM56" s="105"/>
      <c r="HWN56" s="105"/>
      <c r="HWO56" s="105"/>
      <c r="HWP56" s="105"/>
      <c r="HWQ56" s="105"/>
      <c r="HWR56" s="105"/>
      <c r="HWS56" s="105"/>
      <c r="HWT56" s="105"/>
      <c r="HWU56" s="105"/>
      <c r="HWV56" s="105"/>
      <c r="HWW56" s="105"/>
      <c r="HWX56" s="105"/>
      <c r="HWY56" s="105"/>
      <c r="HWZ56" s="105"/>
      <c r="HXA56" s="105"/>
      <c r="HXB56" s="105"/>
      <c r="HXC56" s="105"/>
      <c r="HXD56" s="105"/>
      <c r="HXE56" s="105"/>
      <c r="HXF56" s="105"/>
      <c r="HXG56" s="105"/>
      <c r="HXH56" s="105"/>
      <c r="HXI56" s="105"/>
      <c r="HXJ56" s="105"/>
      <c r="HXK56" s="105"/>
      <c r="HXL56" s="105"/>
      <c r="HXM56" s="105"/>
      <c r="HXN56" s="105"/>
      <c r="HXO56" s="105"/>
      <c r="HXP56" s="105"/>
      <c r="HXQ56" s="105"/>
      <c r="HXR56" s="105"/>
      <c r="HXS56" s="105"/>
      <c r="HXT56" s="105"/>
      <c r="HXU56" s="105"/>
      <c r="HXV56" s="105"/>
      <c r="HXW56" s="105"/>
      <c r="HXX56" s="105"/>
      <c r="HXY56" s="105"/>
      <c r="HXZ56" s="105"/>
      <c r="HYA56" s="105"/>
      <c r="HYB56" s="105"/>
      <c r="HYC56" s="105"/>
      <c r="HYD56" s="105"/>
      <c r="HYE56" s="105"/>
      <c r="HYF56" s="105"/>
      <c r="HYG56" s="105"/>
      <c r="HYH56" s="105"/>
      <c r="HYI56" s="105"/>
      <c r="HYJ56" s="105"/>
      <c r="HYK56" s="105"/>
      <c r="HYL56" s="105"/>
      <c r="HYM56" s="105"/>
      <c r="HYN56" s="105"/>
      <c r="HYO56" s="105"/>
      <c r="HYP56" s="105"/>
      <c r="HYQ56" s="105"/>
      <c r="HYR56" s="105"/>
      <c r="HYS56" s="105"/>
      <c r="HYT56" s="105"/>
      <c r="HYU56" s="105"/>
      <c r="HYV56" s="105"/>
      <c r="HYW56" s="105"/>
      <c r="HYX56" s="105"/>
      <c r="HYY56" s="105"/>
      <c r="HYZ56" s="105"/>
      <c r="HZA56" s="105"/>
      <c r="HZB56" s="105"/>
      <c r="HZC56" s="105"/>
      <c r="HZD56" s="105"/>
      <c r="HZE56" s="105"/>
      <c r="HZF56" s="105"/>
      <c r="HZG56" s="105"/>
      <c r="HZH56" s="105"/>
      <c r="HZI56" s="105"/>
      <c r="HZJ56" s="105"/>
      <c r="HZK56" s="105"/>
      <c r="HZL56" s="105"/>
      <c r="HZM56" s="105"/>
      <c r="HZN56" s="105"/>
      <c r="HZO56" s="105"/>
      <c r="HZP56" s="105"/>
      <c r="HZQ56" s="105"/>
      <c r="HZR56" s="105"/>
      <c r="HZS56" s="105"/>
      <c r="HZT56" s="105"/>
      <c r="HZU56" s="105"/>
      <c r="HZV56" s="105"/>
      <c r="HZW56" s="105"/>
      <c r="HZX56" s="105"/>
      <c r="HZY56" s="105"/>
      <c r="HZZ56" s="105"/>
      <c r="IAA56" s="105"/>
      <c r="IAB56" s="105"/>
      <c r="IAC56" s="105"/>
      <c r="IAD56" s="105"/>
      <c r="IAE56" s="105"/>
      <c r="IAF56" s="105"/>
      <c r="IAG56" s="105"/>
      <c r="IAH56" s="105"/>
      <c r="IAI56" s="105"/>
      <c r="IAJ56" s="105"/>
      <c r="IAK56" s="105"/>
      <c r="IAL56" s="105"/>
      <c r="IAM56" s="105"/>
      <c r="IAN56" s="105"/>
      <c r="IAO56" s="105"/>
      <c r="IAP56" s="105"/>
      <c r="IAQ56" s="105"/>
      <c r="IAR56" s="105"/>
      <c r="IAS56" s="105"/>
      <c r="IAT56" s="105"/>
      <c r="IAU56" s="105"/>
      <c r="IAV56" s="105"/>
      <c r="IAW56" s="105"/>
      <c r="IAX56" s="105"/>
      <c r="IAY56" s="105"/>
      <c r="IAZ56" s="105"/>
      <c r="IBA56" s="105"/>
      <c r="IBB56" s="105"/>
      <c r="IBC56" s="105"/>
      <c r="IBD56" s="105"/>
      <c r="IBE56" s="105"/>
      <c r="IBF56" s="105"/>
      <c r="IBG56" s="105"/>
      <c r="IBH56" s="105"/>
      <c r="IBI56" s="105"/>
      <c r="IBJ56" s="105"/>
      <c r="IBK56" s="105"/>
      <c r="IBL56" s="105"/>
      <c r="IBM56" s="105"/>
      <c r="IBN56" s="105"/>
      <c r="IBO56" s="105"/>
      <c r="IBP56" s="105"/>
      <c r="IBQ56" s="105"/>
      <c r="IBR56" s="105"/>
      <c r="IBS56" s="105"/>
      <c r="IBT56" s="105"/>
      <c r="IBU56" s="105"/>
      <c r="IBV56" s="105"/>
      <c r="IBW56" s="105"/>
      <c r="IBX56" s="105"/>
      <c r="IBY56" s="105"/>
      <c r="IBZ56" s="105"/>
      <c r="ICA56" s="105"/>
      <c r="ICB56" s="105"/>
      <c r="ICC56" s="105"/>
      <c r="ICD56" s="105"/>
      <c r="ICE56" s="105"/>
      <c r="ICF56" s="105"/>
      <c r="ICG56" s="105"/>
      <c r="ICH56" s="105"/>
      <c r="ICI56" s="105"/>
      <c r="ICJ56" s="105"/>
      <c r="ICK56" s="105"/>
      <c r="ICL56" s="105"/>
      <c r="ICM56" s="105"/>
      <c r="ICN56" s="105"/>
      <c r="ICO56" s="105"/>
      <c r="ICP56" s="105"/>
      <c r="ICQ56" s="105"/>
      <c r="ICR56" s="105"/>
      <c r="ICS56" s="105"/>
      <c r="ICT56" s="105"/>
      <c r="ICU56" s="105"/>
      <c r="ICV56" s="105"/>
      <c r="ICW56" s="105"/>
      <c r="ICX56" s="105"/>
      <c r="ICY56" s="105"/>
      <c r="ICZ56" s="105"/>
      <c r="IDA56" s="105"/>
      <c r="IDB56" s="105"/>
      <c r="IDC56" s="105"/>
      <c r="IDD56" s="105"/>
      <c r="IDE56" s="105"/>
      <c r="IDF56" s="105"/>
      <c r="IDG56" s="105"/>
      <c r="IDH56" s="105"/>
      <c r="IDI56" s="105"/>
      <c r="IDJ56" s="105"/>
      <c r="IDK56" s="105"/>
      <c r="IDL56" s="105"/>
      <c r="IDM56" s="105"/>
      <c r="IDN56" s="105"/>
      <c r="IDO56" s="105"/>
      <c r="IDP56" s="105"/>
      <c r="IDQ56" s="105"/>
      <c r="IDR56" s="105"/>
      <c r="IDS56" s="105"/>
      <c r="IDT56" s="105"/>
      <c r="IDU56" s="105"/>
      <c r="IDV56" s="105"/>
      <c r="IDW56" s="105"/>
      <c r="IDX56" s="105"/>
      <c r="IDY56" s="105"/>
      <c r="IDZ56" s="105"/>
      <c r="IEA56" s="105"/>
      <c r="IEB56" s="105"/>
      <c r="IEC56" s="105"/>
      <c r="IED56" s="105"/>
      <c r="IEE56" s="105"/>
      <c r="IEF56" s="105"/>
      <c r="IEG56" s="105"/>
      <c r="IEH56" s="105"/>
      <c r="IEI56" s="105"/>
      <c r="IEJ56" s="105"/>
      <c r="IEK56" s="105"/>
      <c r="IEL56" s="105"/>
      <c r="IEM56" s="105"/>
      <c r="IEN56" s="105"/>
      <c r="IEO56" s="105"/>
      <c r="IEP56" s="105"/>
      <c r="IEQ56" s="105"/>
      <c r="IER56" s="105"/>
      <c r="IES56" s="105"/>
      <c r="IET56" s="105"/>
      <c r="IEU56" s="105"/>
      <c r="IEV56" s="105"/>
      <c r="IEW56" s="105"/>
      <c r="IEX56" s="105"/>
      <c r="IEY56" s="105"/>
      <c r="IEZ56" s="105"/>
      <c r="IFA56" s="105"/>
      <c r="IFB56" s="105"/>
      <c r="IFC56" s="105"/>
      <c r="IFD56" s="105"/>
      <c r="IFE56" s="105"/>
      <c r="IFF56" s="105"/>
      <c r="IFG56" s="105"/>
      <c r="IFH56" s="105"/>
      <c r="IFI56" s="105"/>
      <c r="IFJ56" s="105"/>
      <c r="IFK56" s="105"/>
      <c r="IFL56" s="105"/>
      <c r="IFM56" s="105"/>
      <c r="IFN56" s="105"/>
      <c r="IFO56" s="105"/>
      <c r="IFP56" s="105"/>
      <c r="IFQ56" s="105"/>
      <c r="IFR56" s="105"/>
      <c r="IFS56" s="105"/>
      <c r="IFT56" s="105"/>
      <c r="IFU56" s="105"/>
      <c r="IFV56" s="105"/>
      <c r="IFW56" s="105"/>
      <c r="IFX56" s="105"/>
      <c r="IFY56" s="105"/>
      <c r="IFZ56" s="105"/>
      <c r="IGA56" s="105"/>
      <c r="IGB56" s="105"/>
      <c r="IGC56" s="105"/>
      <c r="IGD56" s="105"/>
      <c r="IGE56" s="105"/>
      <c r="IGF56" s="105"/>
      <c r="IGG56" s="105"/>
      <c r="IGH56" s="105"/>
      <c r="IGI56" s="105"/>
      <c r="IGJ56" s="105"/>
      <c r="IGK56" s="105"/>
      <c r="IGL56" s="105"/>
      <c r="IGM56" s="105"/>
      <c r="IGN56" s="105"/>
      <c r="IGO56" s="105"/>
      <c r="IGP56" s="105"/>
      <c r="IGQ56" s="105"/>
      <c r="IGR56" s="105"/>
      <c r="IGS56" s="105"/>
      <c r="IGT56" s="105"/>
      <c r="IGU56" s="105"/>
      <c r="IGV56" s="105"/>
      <c r="IGW56" s="105"/>
      <c r="IGX56" s="105"/>
      <c r="IGY56" s="105"/>
      <c r="IGZ56" s="105"/>
      <c r="IHA56" s="105"/>
      <c r="IHB56" s="105"/>
      <c r="IHC56" s="105"/>
      <c r="IHD56" s="105"/>
      <c r="IHE56" s="105"/>
      <c r="IHF56" s="105"/>
      <c r="IHG56" s="105"/>
      <c r="IHH56" s="105"/>
      <c r="IHI56" s="105"/>
      <c r="IHJ56" s="105"/>
      <c r="IHK56" s="105"/>
      <c r="IHL56" s="105"/>
      <c r="IHM56" s="105"/>
      <c r="IHN56" s="105"/>
      <c r="IHO56" s="105"/>
      <c r="IHP56" s="105"/>
      <c r="IHQ56" s="105"/>
      <c r="IHR56" s="105"/>
      <c r="IHS56" s="105"/>
      <c r="IHT56" s="105"/>
      <c r="IHU56" s="105"/>
      <c r="IHV56" s="105"/>
      <c r="IHW56" s="105"/>
      <c r="IHX56" s="105"/>
      <c r="IHY56" s="105"/>
      <c r="IHZ56" s="105"/>
      <c r="IIA56" s="105"/>
      <c r="IIB56" s="105"/>
      <c r="IIC56" s="105"/>
      <c r="IID56" s="105"/>
      <c r="IIE56" s="105"/>
      <c r="IIF56" s="105"/>
      <c r="IIG56" s="105"/>
      <c r="IIH56" s="105"/>
      <c r="III56" s="105"/>
      <c r="IIJ56" s="105"/>
      <c r="IIK56" s="105"/>
      <c r="IIL56" s="105"/>
      <c r="IIM56" s="105"/>
      <c r="IIN56" s="105"/>
      <c r="IIO56" s="105"/>
      <c r="IIP56" s="105"/>
      <c r="IIQ56" s="105"/>
      <c r="IIR56" s="105"/>
      <c r="IIS56" s="105"/>
      <c r="IIT56" s="105"/>
      <c r="IIU56" s="105"/>
      <c r="IIV56" s="105"/>
      <c r="IIW56" s="105"/>
      <c r="IIX56" s="105"/>
      <c r="IIY56" s="105"/>
      <c r="IIZ56" s="105"/>
      <c r="IJA56" s="105"/>
      <c r="IJB56" s="105"/>
      <c r="IJC56" s="105"/>
      <c r="IJD56" s="105"/>
      <c r="IJE56" s="105"/>
      <c r="IJF56" s="105"/>
      <c r="IJG56" s="105"/>
      <c r="IJH56" s="105"/>
      <c r="IJI56" s="105"/>
      <c r="IJJ56" s="105"/>
      <c r="IJK56" s="105"/>
      <c r="IJL56" s="105"/>
      <c r="IJM56" s="105"/>
      <c r="IJN56" s="105"/>
      <c r="IJO56" s="105"/>
      <c r="IJP56" s="105"/>
      <c r="IJQ56" s="105"/>
      <c r="IJR56" s="105"/>
      <c r="IJS56" s="105"/>
      <c r="IJT56" s="105"/>
      <c r="IJU56" s="105"/>
      <c r="IJV56" s="105"/>
      <c r="IJW56" s="105"/>
      <c r="IJX56" s="105"/>
      <c r="IJY56" s="105"/>
      <c r="IJZ56" s="105"/>
      <c r="IKA56" s="105"/>
      <c r="IKB56" s="105"/>
      <c r="IKC56" s="105"/>
      <c r="IKD56" s="105"/>
      <c r="IKE56" s="105"/>
      <c r="IKF56" s="105"/>
      <c r="IKG56" s="105"/>
      <c r="IKH56" s="105"/>
      <c r="IKI56" s="105"/>
      <c r="IKJ56" s="105"/>
      <c r="IKK56" s="105"/>
      <c r="IKL56" s="105"/>
      <c r="IKM56" s="105"/>
      <c r="IKN56" s="105"/>
      <c r="IKO56" s="105"/>
      <c r="IKP56" s="105"/>
      <c r="IKQ56" s="105"/>
      <c r="IKR56" s="105"/>
      <c r="IKS56" s="105"/>
      <c r="IKT56" s="105"/>
      <c r="IKU56" s="105"/>
      <c r="IKV56" s="105"/>
      <c r="IKW56" s="105"/>
      <c r="IKX56" s="105"/>
      <c r="IKY56" s="105"/>
      <c r="IKZ56" s="105"/>
      <c r="ILA56" s="105"/>
      <c r="ILB56" s="105"/>
      <c r="ILC56" s="105"/>
      <c r="ILD56" s="105"/>
      <c r="ILE56" s="105"/>
      <c r="ILF56" s="105"/>
      <c r="ILG56" s="105"/>
      <c r="ILH56" s="105"/>
      <c r="ILI56" s="105"/>
      <c r="ILJ56" s="105"/>
      <c r="ILK56" s="105"/>
      <c r="ILL56" s="105"/>
      <c r="ILM56" s="105"/>
      <c r="ILN56" s="105"/>
      <c r="ILO56" s="105"/>
      <c r="ILP56" s="105"/>
      <c r="ILQ56" s="105"/>
      <c r="ILR56" s="105"/>
      <c r="ILS56" s="105"/>
      <c r="ILT56" s="105"/>
      <c r="ILU56" s="105"/>
      <c r="ILV56" s="105"/>
      <c r="ILW56" s="105"/>
      <c r="ILX56" s="105"/>
      <c r="ILY56" s="105"/>
      <c r="ILZ56" s="105"/>
      <c r="IMA56" s="105"/>
      <c r="IMB56" s="105"/>
      <c r="IMC56" s="105"/>
      <c r="IMD56" s="105"/>
      <c r="IME56" s="105"/>
      <c r="IMF56" s="105"/>
      <c r="IMG56" s="105"/>
      <c r="IMH56" s="105"/>
      <c r="IMI56" s="105"/>
      <c r="IMJ56" s="105"/>
      <c r="IMK56" s="105"/>
      <c r="IML56" s="105"/>
      <c r="IMM56" s="105"/>
      <c r="IMN56" s="105"/>
      <c r="IMO56" s="105"/>
      <c r="IMP56" s="105"/>
      <c r="IMQ56" s="105"/>
      <c r="IMR56" s="105"/>
      <c r="IMS56" s="105"/>
      <c r="IMT56" s="105"/>
      <c r="IMU56" s="105"/>
      <c r="IMV56" s="105"/>
      <c r="IMW56" s="105"/>
      <c r="IMX56" s="105"/>
      <c r="IMY56" s="105"/>
      <c r="IMZ56" s="105"/>
      <c r="INA56" s="105"/>
      <c r="INB56" s="105"/>
      <c r="INC56" s="105"/>
      <c r="IND56" s="105"/>
      <c r="INE56" s="105"/>
      <c r="INF56" s="105"/>
      <c r="ING56" s="105"/>
      <c r="INH56" s="105"/>
      <c r="INI56" s="105"/>
      <c r="INJ56" s="105"/>
      <c r="INK56" s="105"/>
      <c r="INL56" s="105"/>
      <c r="INM56" s="105"/>
      <c r="INN56" s="105"/>
      <c r="INO56" s="105"/>
      <c r="INP56" s="105"/>
      <c r="INQ56" s="105"/>
      <c r="INR56" s="105"/>
      <c r="INS56" s="105"/>
      <c r="INT56" s="105"/>
      <c r="INU56" s="105"/>
      <c r="INV56" s="105"/>
      <c r="INW56" s="105"/>
      <c r="INX56" s="105"/>
      <c r="INY56" s="105"/>
      <c r="INZ56" s="105"/>
      <c r="IOA56" s="105"/>
      <c r="IOB56" s="105"/>
      <c r="IOC56" s="105"/>
      <c r="IOD56" s="105"/>
      <c r="IOE56" s="105"/>
      <c r="IOF56" s="105"/>
      <c r="IOG56" s="105"/>
      <c r="IOH56" s="105"/>
      <c r="IOI56" s="105"/>
      <c r="IOJ56" s="105"/>
      <c r="IOK56" s="105"/>
      <c r="IOL56" s="105"/>
      <c r="IOM56" s="105"/>
      <c r="ION56" s="105"/>
      <c r="IOO56" s="105"/>
      <c r="IOP56" s="105"/>
      <c r="IOQ56" s="105"/>
      <c r="IOR56" s="105"/>
      <c r="IOS56" s="105"/>
      <c r="IOT56" s="105"/>
      <c r="IOU56" s="105"/>
      <c r="IOV56" s="105"/>
      <c r="IOW56" s="105"/>
      <c r="IOX56" s="105"/>
      <c r="IOY56" s="105"/>
      <c r="IOZ56" s="105"/>
      <c r="IPA56" s="105"/>
      <c r="IPB56" s="105"/>
      <c r="IPC56" s="105"/>
      <c r="IPD56" s="105"/>
      <c r="IPE56" s="105"/>
      <c r="IPF56" s="105"/>
      <c r="IPG56" s="105"/>
      <c r="IPH56" s="105"/>
      <c r="IPI56" s="105"/>
      <c r="IPJ56" s="105"/>
      <c r="IPK56" s="105"/>
      <c r="IPL56" s="105"/>
      <c r="IPM56" s="105"/>
      <c r="IPN56" s="105"/>
      <c r="IPO56" s="105"/>
      <c r="IPP56" s="105"/>
      <c r="IPQ56" s="105"/>
      <c r="IPR56" s="105"/>
      <c r="IPS56" s="105"/>
      <c r="IPT56" s="105"/>
      <c r="IPU56" s="105"/>
      <c r="IPV56" s="105"/>
      <c r="IPW56" s="105"/>
      <c r="IPX56" s="105"/>
      <c r="IPY56" s="105"/>
      <c r="IPZ56" s="105"/>
      <c r="IQA56" s="105"/>
      <c r="IQB56" s="105"/>
      <c r="IQC56" s="105"/>
      <c r="IQD56" s="105"/>
      <c r="IQE56" s="105"/>
      <c r="IQF56" s="105"/>
      <c r="IQG56" s="105"/>
      <c r="IQH56" s="105"/>
      <c r="IQI56" s="105"/>
      <c r="IQJ56" s="105"/>
      <c r="IQK56" s="105"/>
      <c r="IQL56" s="105"/>
      <c r="IQM56" s="105"/>
      <c r="IQN56" s="105"/>
      <c r="IQO56" s="105"/>
      <c r="IQP56" s="105"/>
      <c r="IQQ56" s="105"/>
      <c r="IQR56" s="105"/>
      <c r="IQS56" s="105"/>
      <c r="IQT56" s="105"/>
      <c r="IQU56" s="105"/>
      <c r="IQV56" s="105"/>
      <c r="IQW56" s="105"/>
      <c r="IQX56" s="105"/>
      <c r="IQY56" s="105"/>
      <c r="IQZ56" s="105"/>
      <c r="IRA56" s="105"/>
      <c r="IRB56" s="105"/>
      <c r="IRC56" s="105"/>
      <c r="IRD56" s="105"/>
      <c r="IRE56" s="105"/>
      <c r="IRF56" s="105"/>
      <c r="IRG56" s="105"/>
      <c r="IRH56" s="105"/>
      <c r="IRI56" s="105"/>
      <c r="IRJ56" s="105"/>
      <c r="IRK56" s="105"/>
      <c r="IRL56" s="105"/>
      <c r="IRM56" s="105"/>
      <c r="IRN56" s="105"/>
      <c r="IRO56" s="105"/>
      <c r="IRP56" s="105"/>
      <c r="IRQ56" s="105"/>
      <c r="IRR56" s="105"/>
      <c r="IRS56" s="105"/>
      <c r="IRT56" s="105"/>
      <c r="IRU56" s="105"/>
      <c r="IRV56" s="105"/>
      <c r="IRW56" s="105"/>
      <c r="IRX56" s="105"/>
      <c r="IRY56" s="105"/>
      <c r="IRZ56" s="105"/>
      <c r="ISA56" s="105"/>
      <c r="ISB56" s="105"/>
      <c r="ISC56" s="105"/>
      <c r="ISD56" s="105"/>
      <c r="ISE56" s="105"/>
      <c r="ISF56" s="105"/>
      <c r="ISG56" s="105"/>
      <c r="ISH56" s="105"/>
      <c r="ISI56" s="105"/>
      <c r="ISJ56" s="105"/>
      <c r="ISK56" s="105"/>
      <c r="ISL56" s="105"/>
      <c r="ISM56" s="105"/>
      <c r="ISN56" s="105"/>
      <c r="ISO56" s="105"/>
      <c r="ISP56" s="105"/>
      <c r="ISQ56" s="105"/>
      <c r="ISR56" s="105"/>
      <c r="ISS56" s="105"/>
      <c r="IST56" s="105"/>
      <c r="ISU56" s="105"/>
      <c r="ISV56" s="105"/>
      <c r="ISW56" s="105"/>
      <c r="ISX56" s="105"/>
      <c r="ISY56" s="105"/>
      <c r="ISZ56" s="105"/>
      <c r="ITA56" s="105"/>
      <c r="ITB56" s="105"/>
      <c r="ITC56" s="105"/>
      <c r="ITD56" s="105"/>
      <c r="ITE56" s="105"/>
      <c r="ITF56" s="105"/>
      <c r="ITG56" s="105"/>
      <c r="ITH56" s="105"/>
      <c r="ITI56" s="105"/>
      <c r="ITJ56" s="105"/>
      <c r="ITK56" s="105"/>
      <c r="ITL56" s="105"/>
      <c r="ITM56" s="105"/>
      <c r="ITN56" s="105"/>
      <c r="ITO56" s="105"/>
      <c r="ITP56" s="105"/>
      <c r="ITQ56" s="105"/>
      <c r="ITR56" s="105"/>
      <c r="ITS56" s="105"/>
      <c r="ITT56" s="105"/>
      <c r="ITU56" s="105"/>
      <c r="ITV56" s="105"/>
      <c r="ITW56" s="105"/>
      <c r="ITX56" s="105"/>
      <c r="ITY56" s="105"/>
      <c r="ITZ56" s="105"/>
      <c r="IUA56" s="105"/>
      <c r="IUB56" s="105"/>
      <c r="IUC56" s="105"/>
      <c r="IUD56" s="105"/>
      <c r="IUE56" s="105"/>
      <c r="IUF56" s="105"/>
      <c r="IUG56" s="105"/>
      <c r="IUH56" s="105"/>
      <c r="IUI56" s="105"/>
      <c r="IUJ56" s="105"/>
      <c r="IUK56" s="105"/>
      <c r="IUL56" s="105"/>
      <c r="IUM56" s="105"/>
      <c r="IUN56" s="105"/>
      <c r="IUO56" s="105"/>
      <c r="IUP56" s="105"/>
      <c r="IUQ56" s="105"/>
      <c r="IUR56" s="105"/>
      <c r="IUS56" s="105"/>
      <c r="IUT56" s="105"/>
      <c r="IUU56" s="105"/>
      <c r="IUV56" s="105"/>
      <c r="IUW56" s="105"/>
      <c r="IUX56" s="105"/>
      <c r="IUY56" s="105"/>
      <c r="IUZ56" s="105"/>
      <c r="IVA56" s="105"/>
      <c r="IVB56" s="105"/>
      <c r="IVC56" s="105"/>
      <c r="IVD56" s="105"/>
      <c r="IVE56" s="105"/>
      <c r="IVF56" s="105"/>
      <c r="IVG56" s="105"/>
      <c r="IVH56" s="105"/>
      <c r="IVI56" s="105"/>
      <c r="IVJ56" s="105"/>
      <c r="IVK56" s="105"/>
      <c r="IVL56" s="105"/>
      <c r="IVM56" s="105"/>
      <c r="IVN56" s="105"/>
      <c r="IVO56" s="105"/>
      <c r="IVP56" s="105"/>
      <c r="IVQ56" s="105"/>
      <c r="IVR56" s="105"/>
      <c r="IVS56" s="105"/>
      <c r="IVT56" s="105"/>
      <c r="IVU56" s="105"/>
      <c r="IVV56" s="105"/>
      <c r="IVW56" s="105"/>
      <c r="IVX56" s="105"/>
      <c r="IVY56" s="105"/>
      <c r="IVZ56" s="105"/>
      <c r="IWA56" s="105"/>
      <c r="IWB56" s="105"/>
      <c r="IWC56" s="105"/>
      <c r="IWD56" s="105"/>
      <c r="IWE56" s="105"/>
      <c r="IWF56" s="105"/>
      <c r="IWG56" s="105"/>
      <c r="IWH56" s="105"/>
      <c r="IWI56" s="105"/>
      <c r="IWJ56" s="105"/>
      <c r="IWK56" s="105"/>
      <c r="IWL56" s="105"/>
      <c r="IWM56" s="105"/>
      <c r="IWN56" s="105"/>
      <c r="IWO56" s="105"/>
      <c r="IWP56" s="105"/>
      <c r="IWQ56" s="105"/>
      <c r="IWR56" s="105"/>
      <c r="IWS56" s="105"/>
      <c r="IWT56" s="105"/>
      <c r="IWU56" s="105"/>
      <c r="IWV56" s="105"/>
      <c r="IWW56" s="105"/>
      <c r="IWX56" s="105"/>
      <c r="IWY56" s="105"/>
      <c r="IWZ56" s="105"/>
      <c r="IXA56" s="105"/>
      <c r="IXB56" s="105"/>
      <c r="IXC56" s="105"/>
      <c r="IXD56" s="105"/>
      <c r="IXE56" s="105"/>
      <c r="IXF56" s="105"/>
      <c r="IXG56" s="105"/>
      <c r="IXH56" s="105"/>
      <c r="IXI56" s="105"/>
      <c r="IXJ56" s="105"/>
      <c r="IXK56" s="105"/>
      <c r="IXL56" s="105"/>
      <c r="IXM56" s="105"/>
      <c r="IXN56" s="105"/>
      <c r="IXO56" s="105"/>
      <c r="IXP56" s="105"/>
      <c r="IXQ56" s="105"/>
      <c r="IXR56" s="105"/>
      <c r="IXS56" s="105"/>
      <c r="IXT56" s="105"/>
      <c r="IXU56" s="105"/>
      <c r="IXV56" s="105"/>
      <c r="IXW56" s="105"/>
      <c r="IXX56" s="105"/>
      <c r="IXY56" s="105"/>
      <c r="IXZ56" s="105"/>
      <c r="IYA56" s="105"/>
      <c r="IYB56" s="105"/>
      <c r="IYC56" s="105"/>
      <c r="IYD56" s="105"/>
      <c r="IYE56" s="105"/>
      <c r="IYF56" s="105"/>
      <c r="IYG56" s="105"/>
      <c r="IYH56" s="105"/>
      <c r="IYI56" s="105"/>
      <c r="IYJ56" s="105"/>
      <c r="IYK56" s="105"/>
      <c r="IYL56" s="105"/>
      <c r="IYM56" s="105"/>
      <c r="IYN56" s="105"/>
      <c r="IYO56" s="105"/>
      <c r="IYP56" s="105"/>
      <c r="IYQ56" s="105"/>
      <c r="IYR56" s="105"/>
      <c r="IYS56" s="105"/>
      <c r="IYT56" s="105"/>
      <c r="IYU56" s="105"/>
      <c r="IYV56" s="105"/>
      <c r="IYW56" s="105"/>
      <c r="IYX56" s="105"/>
      <c r="IYY56" s="105"/>
      <c r="IYZ56" s="105"/>
      <c r="IZA56" s="105"/>
      <c r="IZB56" s="105"/>
      <c r="IZC56" s="105"/>
      <c r="IZD56" s="105"/>
      <c r="IZE56" s="105"/>
      <c r="IZF56" s="105"/>
      <c r="IZG56" s="105"/>
      <c r="IZH56" s="105"/>
      <c r="IZI56" s="105"/>
      <c r="IZJ56" s="105"/>
      <c r="IZK56" s="105"/>
      <c r="IZL56" s="105"/>
      <c r="IZM56" s="105"/>
      <c r="IZN56" s="105"/>
      <c r="IZO56" s="105"/>
      <c r="IZP56" s="105"/>
      <c r="IZQ56" s="105"/>
      <c r="IZR56" s="105"/>
      <c r="IZS56" s="105"/>
      <c r="IZT56" s="105"/>
      <c r="IZU56" s="105"/>
      <c r="IZV56" s="105"/>
      <c r="IZW56" s="105"/>
      <c r="IZX56" s="105"/>
      <c r="IZY56" s="105"/>
      <c r="IZZ56" s="105"/>
      <c r="JAA56" s="105"/>
      <c r="JAB56" s="105"/>
      <c r="JAC56" s="105"/>
      <c r="JAD56" s="105"/>
      <c r="JAE56" s="105"/>
      <c r="JAF56" s="105"/>
      <c r="JAG56" s="105"/>
      <c r="JAH56" s="105"/>
      <c r="JAI56" s="105"/>
      <c r="JAJ56" s="105"/>
      <c r="JAK56" s="105"/>
      <c r="JAL56" s="105"/>
      <c r="JAM56" s="105"/>
      <c r="JAN56" s="105"/>
      <c r="JAO56" s="105"/>
      <c r="JAP56" s="105"/>
      <c r="JAQ56" s="105"/>
      <c r="JAR56" s="105"/>
      <c r="JAS56" s="105"/>
      <c r="JAT56" s="105"/>
      <c r="JAU56" s="105"/>
      <c r="JAV56" s="105"/>
      <c r="JAW56" s="105"/>
      <c r="JAX56" s="105"/>
      <c r="JAY56" s="105"/>
      <c r="JAZ56" s="105"/>
      <c r="JBA56" s="105"/>
      <c r="JBB56" s="105"/>
      <c r="JBC56" s="105"/>
      <c r="JBD56" s="105"/>
      <c r="JBE56" s="105"/>
      <c r="JBF56" s="105"/>
      <c r="JBG56" s="105"/>
      <c r="JBH56" s="105"/>
      <c r="JBI56" s="105"/>
      <c r="JBJ56" s="105"/>
      <c r="JBK56" s="105"/>
      <c r="JBL56" s="105"/>
      <c r="JBM56" s="105"/>
      <c r="JBN56" s="105"/>
      <c r="JBO56" s="105"/>
      <c r="JBP56" s="105"/>
      <c r="JBQ56" s="105"/>
      <c r="JBR56" s="105"/>
      <c r="JBS56" s="105"/>
      <c r="JBT56" s="105"/>
      <c r="JBU56" s="105"/>
      <c r="JBV56" s="105"/>
      <c r="JBW56" s="105"/>
      <c r="JBX56" s="105"/>
      <c r="JBY56" s="105"/>
      <c r="JBZ56" s="105"/>
      <c r="JCA56" s="105"/>
      <c r="JCB56" s="105"/>
      <c r="JCC56" s="105"/>
      <c r="JCD56" s="105"/>
      <c r="JCE56" s="105"/>
      <c r="JCF56" s="105"/>
      <c r="JCG56" s="105"/>
      <c r="JCH56" s="105"/>
      <c r="JCI56" s="105"/>
      <c r="JCJ56" s="105"/>
      <c r="JCK56" s="105"/>
      <c r="JCL56" s="105"/>
      <c r="JCM56" s="105"/>
      <c r="JCN56" s="105"/>
      <c r="JCO56" s="105"/>
      <c r="JCP56" s="105"/>
      <c r="JCQ56" s="105"/>
      <c r="JCR56" s="105"/>
      <c r="JCS56" s="105"/>
      <c r="JCT56" s="105"/>
      <c r="JCU56" s="105"/>
      <c r="JCV56" s="105"/>
      <c r="JCW56" s="105"/>
      <c r="JCX56" s="105"/>
      <c r="JCY56" s="105"/>
      <c r="JCZ56" s="105"/>
      <c r="JDA56" s="105"/>
      <c r="JDB56" s="105"/>
      <c r="JDC56" s="105"/>
      <c r="JDD56" s="105"/>
      <c r="JDE56" s="105"/>
      <c r="JDF56" s="105"/>
      <c r="JDG56" s="105"/>
      <c r="JDH56" s="105"/>
      <c r="JDI56" s="105"/>
      <c r="JDJ56" s="105"/>
      <c r="JDK56" s="105"/>
      <c r="JDL56" s="105"/>
      <c r="JDM56" s="105"/>
      <c r="JDN56" s="105"/>
      <c r="JDO56" s="105"/>
      <c r="JDP56" s="105"/>
      <c r="JDQ56" s="105"/>
      <c r="JDR56" s="105"/>
      <c r="JDS56" s="105"/>
      <c r="JDT56" s="105"/>
      <c r="JDU56" s="105"/>
      <c r="JDV56" s="105"/>
      <c r="JDW56" s="105"/>
      <c r="JDX56" s="105"/>
      <c r="JDY56" s="105"/>
      <c r="JDZ56" s="105"/>
      <c r="JEA56" s="105"/>
      <c r="JEB56" s="105"/>
      <c r="JEC56" s="105"/>
      <c r="JED56" s="105"/>
      <c r="JEE56" s="105"/>
      <c r="JEF56" s="105"/>
      <c r="JEG56" s="105"/>
      <c r="JEH56" s="105"/>
      <c r="JEI56" s="105"/>
      <c r="JEJ56" s="105"/>
      <c r="JEK56" s="105"/>
      <c r="JEL56" s="105"/>
      <c r="JEM56" s="105"/>
      <c r="JEN56" s="105"/>
      <c r="JEO56" s="105"/>
      <c r="JEP56" s="105"/>
      <c r="JEQ56" s="105"/>
      <c r="JER56" s="105"/>
      <c r="JES56" s="105"/>
      <c r="JET56" s="105"/>
      <c r="JEU56" s="105"/>
      <c r="JEV56" s="105"/>
      <c r="JEW56" s="105"/>
      <c r="JEX56" s="105"/>
      <c r="JEY56" s="105"/>
      <c r="JEZ56" s="105"/>
      <c r="JFA56" s="105"/>
      <c r="JFB56" s="105"/>
      <c r="JFC56" s="105"/>
      <c r="JFD56" s="105"/>
      <c r="JFE56" s="105"/>
      <c r="JFF56" s="105"/>
      <c r="JFG56" s="105"/>
      <c r="JFH56" s="105"/>
      <c r="JFI56" s="105"/>
      <c r="JFJ56" s="105"/>
      <c r="JFK56" s="105"/>
      <c r="JFL56" s="105"/>
      <c r="JFM56" s="105"/>
      <c r="JFN56" s="105"/>
      <c r="JFO56" s="105"/>
      <c r="JFP56" s="105"/>
      <c r="JFQ56" s="105"/>
      <c r="JFR56" s="105"/>
      <c r="JFS56" s="105"/>
      <c r="JFT56" s="105"/>
      <c r="JFU56" s="105"/>
      <c r="JFV56" s="105"/>
      <c r="JFW56" s="105"/>
      <c r="JFX56" s="105"/>
      <c r="JFY56" s="105"/>
      <c r="JFZ56" s="105"/>
      <c r="JGA56" s="105"/>
      <c r="JGB56" s="105"/>
      <c r="JGC56" s="105"/>
      <c r="JGD56" s="105"/>
      <c r="JGE56" s="105"/>
      <c r="JGF56" s="105"/>
      <c r="JGG56" s="105"/>
      <c r="JGH56" s="105"/>
      <c r="JGI56" s="105"/>
      <c r="JGJ56" s="105"/>
      <c r="JGK56" s="105"/>
      <c r="JGL56" s="105"/>
      <c r="JGM56" s="105"/>
      <c r="JGN56" s="105"/>
      <c r="JGO56" s="105"/>
      <c r="JGP56" s="105"/>
      <c r="JGQ56" s="105"/>
      <c r="JGR56" s="105"/>
      <c r="JGS56" s="105"/>
      <c r="JGT56" s="105"/>
      <c r="JGU56" s="105"/>
      <c r="JGV56" s="105"/>
      <c r="JGW56" s="105"/>
      <c r="JGX56" s="105"/>
      <c r="JGY56" s="105"/>
      <c r="JGZ56" s="105"/>
      <c r="JHA56" s="105"/>
      <c r="JHB56" s="105"/>
      <c r="JHC56" s="105"/>
      <c r="JHD56" s="105"/>
      <c r="JHE56" s="105"/>
      <c r="JHF56" s="105"/>
      <c r="JHG56" s="105"/>
      <c r="JHH56" s="105"/>
      <c r="JHI56" s="105"/>
      <c r="JHJ56" s="105"/>
      <c r="JHK56" s="105"/>
      <c r="JHL56" s="105"/>
      <c r="JHM56" s="105"/>
      <c r="JHN56" s="105"/>
      <c r="JHO56" s="105"/>
      <c r="JHP56" s="105"/>
      <c r="JHQ56" s="105"/>
      <c r="JHR56" s="105"/>
      <c r="JHS56" s="105"/>
      <c r="JHT56" s="105"/>
      <c r="JHU56" s="105"/>
      <c r="JHV56" s="105"/>
      <c r="JHW56" s="105"/>
      <c r="JHX56" s="105"/>
      <c r="JHY56" s="105"/>
      <c r="JHZ56" s="105"/>
      <c r="JIA56" s="105"/>
      <c r="JIB56" s="105"/>
      <c r="JIC56" s="105"/>
      <c r="JID56" s="105"/>
      <c r="JIE56" s="105"/>
      <c r="JIF56" s="105"/>
      <c r="JIG56" s="105"/>
      <c r="JIH56" s="105"/>
      <c r="JII56" s="105"/>
      <c r="JIJ56" s="105"/>
      <c r="JIK56" s="105"/>
      <c r="JIL56" s="105"/>
      <c r="JIM56" s="105"/>
      <c r="JIN56" s="105"/>
      <c r="JIO56" s="105"/>
      <c r="JIP56" s="105"/>
      <c r="JIQ56" s="105"/>
      <c r="JIR56" s="105"/>
      <c r="JIS56" s="105"/>
      <c r="JIT56" s="105"/>
      <c r="JIU56" s="105"/>
      <c r="JIV56" s="105"/>
      <c r="JIW56" s="105"/>
      <c r="JIX56" s="105"/>
      <c r="JIY56" s="105"/>
      <c r="JIZ56" s="105"/>
      <c r="JJA56" s="105"/>
      <c r="JJB56" s="105"/>
      <c r="JJC56" s="105"/>
      <c r="JJD56" s="105"/>
      <c r="JJE56" s="105"/>
      <c r="JJF56" s="105"/>
      <c r="JJG56" s="105"/>
      <c r="JJH56" s="105"/>
      <c r="JJI56" s="105"/>
      <c r="JJJ56" s="105"/>
      <c r="JJK56" s="105"/>
      <c r="JJL56" s="105"/>
      <c r="JJM56" s="105"/>
      <c r="JJN56" s="105"/>
      <c r="JJO56" s="105"/>
      <c r="JJP56" s="105"/>
      <c r="JJQ56" s="105"/>
      <c r="JJR56" s="105"/>
      <c r="JJS56" s="105"/>
      <c r="JJT56" s="105"/>
      <c r="JJU56" s="105"/>
      <c r="JJV56" s="105"/>
      <c r="JJW56" s="105"/>
      <c r="JJX56" s="105"/>
      <c r="JJY56" s="105"/>
      <c r="JJZ56" s="105"/>
      <c r="JKA56" s="105"/>
      <c r="JKB56" s="105"/>
      <c r="JKC56" s="105"/>
      <c r="JKD56" s="105"/>
      <c r="JKE56" s="105"/>
      <c r="JKF56" s="105"/>
      <c r="JKG56" s="105"/>
      <c r="JKH56" s="105"/>
      <c r="JKI56" s="105"/>
      <c r="JKJ56" s="105"/>
      <c r="JKK56" s="105"/>
      <c r="JKL56" s="105"/>
      <c r="JKM56" s="105"/>
      <c r="JKN56" s="105"/>
      <c r="JKO56" s="105"/>
      <c r="JKP56" s="105"/>
      <c r="JKQ56" s="105"/>
      <c r="JKR56" s="105"/>
      <c r="JKS56" s="105"/>
      <c r="JKT56" s="105"/>
      <c r="JKU56" s="105"/>
      <c r="JKV56" s="105"/>
      <c r="JKW56" s="105"/>
      <c r="JKX56" s="105"/>
      <c r="JKY56" s="105"/>
      <c r="JKZ56" s="105"/>
      <c r="JLA56" s="105"/>
      <c r="JLB56" s="105"/>
      <c r="JLC56" s="105"/>
      <c r="JLD56" s="105"/>
      <c r="JLE56" s="105"/>
      <c r="JLF56" s="105"/>
      <c r="JLG56" s="105"/>
      <c r="JLH56" s="105"/>
      <c r="JLI56" s="105"/>
      <c r="JLJ56" s="105"/>
      <c r="JLK56" s="105"/>
      <c r="JLL56" s="105"/>
      <c r="JLM56" s="105"/>
      <c r="JLN56" s="105"/>
      <c r="JLO56" s="105"/>
      <c r="JLP56" s="105"/>
      <c r="JLQ56" s="105"/>
      <c r="JLR56" s="105"/>
      <c r="JLS56" s="105"/>
      <c r="JLT56" s="105"/>
      <c r="JLU56" s="105"/>
      <c r="JLV56" s="105"/>
      <c r="JLW56" s="105"/>
      <c r="JLX56" s="105"/>
      <c r="JLY56" s="105"/>
      <c r="JLZ56" s="105"/>
      <c r="JMA56" s="105"/>
      <c r="JMB56" s="105"/>
      <c r="JMC56" s="105"/>
      <c r="JMD56" s="105"/>
      <c r="JME56" s="105"/>
      <c r="JMF56" s="105"/>
      <c r="JMG56" s="105"/>
      <c r="JMH56" s="105"/>
      <c r="JMI56" s="105"/>
      <c r="JMJ56" s="105"/>
      <c r="JMK56" s="105"/>
      <c r="JML56" s="105"/>
      <c r="JMM56" s="105"/>
      <c r="JMN56" s="105"/>
      <c r="JMO56" s="105"/>
      <c r="JMP56" s="105"/>
      <c r="JMQ56" s="105"/>
      <c r="JMR56" s="105"/>
      <c r="JMS56" s="105"/>
      <c r="JMT56" s="105"/>
      <c r="JMU56" s="105"/>
      <c r="JMV56" s="105"/>
      <c r="JMW56" s="105"/>
      <c r="JMX56" s="105"/>
      <c r="JMY56" s="105"/>
      <c r="JMZ56" s="105"/>
      <c r="JNA56" s="105"/>
      <c r="JNB56" s="105"/>
      <c r="JNC56" s="105"/>
      <c r="JND56" s="105"/>
      <c r="JNE56" s="105"/>
      <c r="JNF56" s="105"/>
      <c r="JNG56" s="105"/>
      <c r="JNH56" s="105"/>
      <c r="JNI56" s="105"/>
      <c r="JNJ56" s="105"/>
      <c r="JNK56" s="105"/>
      <c r="JNL56" s="105"/>
      <c r="JNM56" s="105"/>
      <c r="JNN56" s="105"/>
      <c r="JNO56" s="105"/>
      <c r="JNP56" s="105"/>
      <c r="JNQ56" s="105"/>
      <c r="JNR56" s="105"/>
      <c r="JNS56" s="105"/>
      <c r="JNT56" s="105"/>
      <c r="JNU56" s="105"/>
      <c r="JNV56" s="105"/>
      <c r="JNW56" s="105"/>
      <c r="JNX56" s="105"/>
      <c r="JNY56" s="105"/>
      <c r="JNZ56" s="105"/>
      <c r="JOA56" s="105"/>
      <c r="JOB56" s="105"/>
      <c r="JOC56" s="105"/>
      <c r="JOD56" s="105"/>
      <c r="JOE56" s="105"/>
      <c r="JOF56" s="105"/>
      <c r="JOG56" s="105"/>
      <c r="JOH56" s="105"/>
      <c r="JOI56" s="105"/>
      <c r="JOJ56" s="105"/>
      <c r="JOK56" s="105"/>
      <c r="JOL56" s="105"/>
      <c r="JOM56" s="105"/>
      <c r="JON56" s="105"/>
      <c r="JOO56" s="105"/>
      <c r="JOP56" s="105"/>
      <c r="JOQ56" s="105"/>
      <c r="JOR56" s="105"/>
      <c r="JOS56" s="105"/>
      <c r="JOT56" s="105"/>
      <c r="JOU56" s="105"/>
      <c r="JOV56" s="105"/>
      <c r="JOW56" s="105"/>
      <c r="JOX56" s="105"/>
      <c r="JOY56" s="105"/>
      <c r="JOZ56" s="105"/>
      <c r="JPA56" s="105"/>
      <c r="JPB56" s="105"/>
      <c r="JPC56" s="105"/>
      <c r="JPD56" s="105"/>
      <c r="JPE56" s="105"/>
      <c r="JPF56" s="105"/>
      <c r="JPG56" s="105"/>
      <c r="JPH56" s="105"/>
      <c r="JPI56" s="105"/>
      <c r="JPJ56" s="105"/>
      <c r="JPK56" s="105"/>
      <c r="JPL56" s="105"/>
      <c r="JPM56" s="105"/>
      <c r="JPN56" s="105"/>
      <c r="JPO56" s="105"/>
      <c r="JPP56" s="105"/>
      <c r="JPQ56" s="105"/>
      <c r="JPR56" s="105"/>
      <c r="JPS56" s="105"/>
      <c r="JPT56" s="105"/>
      <c r="JPU56" s="105"/>
      <c r="JPV56" s="105"/>
      <c r="JPW56" s="105"/>
      <c r="JPX56" s="105"/>
      <c r="JPY56" s="105"/>
      <c r="JPZ56" s="105"/>
      <c r="JQA56" s="105"/>
      <c r="JQB56" s="105"/>
      <c r="JQC56" s="105"/>
      <c r="JQD56" s="105"/>
      <c r="JQE56" s="105"/>
      <c r="JQF56" s="105"/>
      <c r="JQG56" s="105"/>
      <c r="JQH56" s="105"/>
      <c r="JQI56" s="105"/>
      <c r="JQJ56" s="105"/>
      <c r="JQK56" s="105"/>
      <c r="JQL56" s="105"/>
      <c r="JQM56" s="105"/>
      <c r="JQN56" s="105"/>
      <c r="JQO56" s="105"/>
      <c r="JQP56" s="105"/>
      <c r="JQQ56" s="105"/>
      <c r="JQR56" s="105"/>
      <c r="JQS56" s="105"/>
      <c r="JQT56" s="105"/>
      <c r="JQU56" s="105"/>
      <c r="JQV56" s="105"/>
      <c r="JQW56" s="105"/>
      <c r="JQX56" s="105"/>
      <c r="JQY56" s="105"/>
      <c r="JQZ56" s="105"/>
      <c r="JRA56" s="105"/>
      <c r="JRB56" s="105"/>
      <c r="JRC56" s="105"/>
      <c r="JRD56" s="105"/>
      <c r="JRE56" s="105"/>
      <c r="JRF56" s="105"/>
      <c r="JRG56" s="105"/>
      <c r="JRH56" s="105"/>
      <c r="JRI56" s="105"/>
      <c r="JRJ56" s="105"/>
      <c r="JRK56" s="105"/>
      <c r="JRL56" s="105"/>
      <c r="JRM56" s="105"/>
      <c r="JRN56" s="105"/>
      <c r="JRO56" s="105"/>
      <c r="JRP56" s="105"/>
      <c r="JRQ56" s="105"/>
      <c r="JRR56" s="105"/>
      <c r="JRS56" s="105"/>
      <c r="JRT56" s="105"/>
      <c r="JRU56" s="105"/>
      <c r="JRV56" s="105"/>
      <c r="JRW56" s="105"/>
      <c r="JRX56" s="105"/>
      <c r="JRY56" s="105"/>
      <c r="JRZ56" s="105"/>
      <c r="JSA56" s="105"/>
      <c r="JSB56" s="105"/>
      <c r="JSC56" s="105"/>
      <c r="JSD56" s="105"/>
      <c r="JSE56" s="105"/>
      <c r="JSF56" s="105"/>
      <c r="JSG56" s="105"/>
      <c r="JSH56" s="105"/>
      <c r="JSI56" s="105"/>
      <c r="JSJ56" s="105"/>
      <c r="JSK56" s="105"/>
      <c r="JSL56" s="105"/>
      <c r="JSM56" s="105"/>
      <c r="JSN56" s="105"/>
      <c r="JSO56" s="105"/>
      <c r="JSP56" s="105"/>
      <c r="JSQ56" s="105"/>
      <c r="JSR56" s="105"/>
      <c r="JSS56" s="105"/>
      <c r="JST56" s="105"/>
      <c r="JSU56" s="105"/>
      <c r="JSV56" s="105"/>
      <c r="JSW56" s="105"/>
      <c r="JSX56" s="105"/>
      <c r="JSY56" s="105"/>
      <c r="JSZ56" s="105"/>
      <c r="JTA56" s="105"/>
      <c r="JTB56" s="105"/>
      <c r="JTC56" s="105"/>
      <c r="JTD56" s="105"/>
      <c r="JTE56" s="105"/>
      <c r="JTF56" s="105"/>
      <c r="JTG56" s="105"/>
      <c r="JTH56" s="105"/>
      <c r="JTI56" s="105"/>
      <c r="JTJ56" s="105"/>
      <c r="JTK56" s="105"/>
      <c r="JTL56" s="105"/>
      <c r="JTM56" s="105"/>
      <c r="JTN56" s="105"/>
      <c r="JTO56" s="105"/>
      <c r="JTP56" s="105"/>
      <c r="JTQ56" s="105"/>
      <c r="JTR56" s="105"/>
      <c r="JTS56" s="105"/>
      <c r="JTT56" s="105"/>
      <c r="JTU56" s="105"/>
      <c r="JTV56" s="105"/>
      <c r="JTW56" s="105"/>
      <c r="JTX56" s="105"/>
      <c r="JTY56" s="105"/>
      <c r="JTZ56" s="105"/>
      <c r="JUA56" s="105"/>
      <c r="JUB56" s="105"/>
      <c r="JUC56" s="105"/>
      <c r="JUD56" s="105"/>
      <c r="JUE56" s="105"/>
      <c r="JUF56" s="105"/>
      <c r="JUG56" s="105"/>
      <c r="JUH56" s="105"/>
      <c r="JUI56" s="105"/>
      <c r="JUJ56" s="105"/>
      <c r="JUK56" s="105"/>
      <c r="JUL56" s="105"/>
      <c r="JUM56" s="105"/>
      <c r="JUN56" s="105"/>
      <c r="JUO56" s="105"/>
      <c r="JUP56" s="105"/>
      <c r="JUQ56" s="105"/>
      <c r="JUR56" s="105"/>
      <c r="JUS56" s="105"/>
      <c r="JUT56" s="105"/>
      <c r="JUU56" s="105"/>
      <c r="JUV56" s="105"/>
      <c r="JUW56" s="105"/>
      <c r="JUX56" s="105"/>
      <c r="JUY56" s="105"/>
      <c r="JUZ56" s="105"/>
      <c r="JVA56" s="105"/>
      <c r="JVB56" s="105"/>
      <c r="JVC56" s="105"/>
      <c r="JVD56" s="105"/>
      <c r="JVE56" s="105"/>
      <c r="JVF56" s="105"/>
      <c r="JVG56" s="105"/>
      <c r="JVH56" s="105"/>
      <c r="JVI56" s="105"/>
      <c r="JVJ56" s="105"/>
      <c r="JVK56" s="105"/>
      <c r="JVL56" s="105"/>
      <c r="JVM56" s="105"/>
      <c r="JVN56" s="105"/>
      <c r="JVO56" s="105"/>
      <c r="JVP56" s="105"/>
      <c r="JVQ56" s="105"/>
      <c r="JVR56" s="105"/>
      <c r="JVS56" s="105"/>
      <c r="JVT56" s="105"/>
      <c r="JVU56" s="105"/>
      <c r="JVV56" s="105"/>
      <c r="JVW56" s="105"/>
      <c r="JVX56" s="105"/>
      <c r="JVY56" s="105"/>
      <c r="JVZ56" s="105"/>
      <c r="JWA56" s="105"/>
      <c r="JWB56" s="105"/>
      <c r="JWC56" s="105"/>
      <c r="JWD56" s="105"/>
      <c r="JWE56" s="105"/>
      <c r="JWF56" s="105"/>
      <c r="JWG56" s="105"/>
      <c r="JWH56" s="105"/>
      <c r="JWI56" s="105"/>
      <c r="JWJ56" s="105"/>
      <c r="JWK56" s="105"/>
      <c r="JWL56" s="105"/>
      <c r="JWM56" s="105"/>
      <c r="JWN56" s="105"/>
      <c r="JWO56" s="105"/>
      <c r="JWP56" s="105"/>
      <c r="JWQ56" s="105"/>
      <c r="JWR56" s="105"/>
      <c r="JWS56" s="105"/>
      <c r="JWT56" s="105"/>
      <c r="JWU56" s="105"/>
      <c r="JWV56" s="105"/>
      <c r="JWW56" s="105"/>
      <c r="JWX56" s="105"/>
      <c r="JWY56" s="105"/>
      <c r="JWZ56" s="105"/>
      <c r="JXA56" s="105"/>
      <c r="JXB56" s="105"/>
      <c r="JXC56" s="105"/>
      <c r="JXD56" s="105"/>
      <c r="JXE56" s="105"/>
      <c r="JXF56" s="105"/>
      <c r="JXG56" s="105"/>
      <c r="JXH56" s="105"/>
      <c r="JXI56" s="105"/>
      <c r="JXJ56" s="105"/>
      <c r="JXK56" s="105"/>
      <c r="JXL56" s="105"/>
      <c r="JXM56" s="105"/>
      <c r="JXN56" s="105"/>
      <c r="JXO56" s="105"/>
      <c r="JXP56" s="105"/>
      <c r="JXQ56" s="105"/>
      <c r="JXR56" s="105"/>
      <c r="JXS56" s="105"/>
      <c r="JXT56" s="105"/>
      <c r="JXU56" s="105"/>
      <c r="JXV56" s="105"/>
      <c r="JXW56" s="105"/>
      <c r="JXX56" s="105"/>
      <c r="JXY56" s="105"/>
      <c r="JXZ56" s="105"/>
      <c r="JYA56" s="105"/>
      <c r="JYB56" s="105"/>
      <c r="JYC56" s="105"/>
      <c r="JYD56" s="105"/>
      <c r="JYE56" s="105"/>
      <c r="JYF56" s="105"/>
      <c r="JYG56" s="105"/>
      <c r="JYH56" s="105"/>
      <c r="JYI56" s="105"/>
      <c r="JYJ56" s="105"/>
      <c r="JYK56" s="105"/>
      <c r="JYL56" s="105"/>
      <c r="JYM56" s="105"/>
      <c r="JYN56" s="105"/>
      <c r="JYO56" s="105"/>
      <c r="JYP56" s="105"/>
      <c r="JYQ56" s="105"/>
      <c r="JYR56" s="105"/>
      <c r="JYS56" s="105"/>
      <c r="JYT56" s="105"/>
      <c r="JYU56" s="105"/>
      <c r="JYV56" s="105"/>
      <c r="JYW56" s="105"/>
      <c r="JYX56" s="105"/>
      <c r="JYY56" s="105"/>
      <c r="JYZ56" s="105"/>
      <c r="JZA56" s="105"/>
      <c r="JZB56" s="105"/>
      <c r="JZC56" s="105"/>
      <c r="JZD56" s="105"/>
      <c r="JZE56" s="105"/>
      <c r="JZF56" s="105"/>
      <c r="JZG56" s="105"/>
      <c r="JZH56" s="105"/>
      <c r="JZI56" s="105"/>
      <c r="JZJ56" s="105"/>
      <c r="JZK56" s="105"/>
      <c r="JZL56" s="105"/>
      <c r="JZM56" s="105"/>
      <c r="JZN56" s="105"/>
      <c r="JZO56" s="105"/>
      <c r="JZP56" s="105"/>
      <c r="JZQ56" s="105"/>
      <c r="JZR56" s="105"/>
      <c r="JZS56" s="105"/>
      <c r="JZT56" s="105"/>
      <c r="JZU56" s="105"/>
      <c r="JZV56" s="105"/>
      <c r="JZW56" s="105"/>
      <c r="JZX56" s="105"/>
      <c r="JZY56" s="105"/>
      <c r="JZZ56" s="105"/>
      <c r="KAA56" s="105"/>
      <c r="KAB56" s="105"/>
      <c r="KAC56" s="105"/>
      <c r="KAD56" s="105"/>
      <c r="KAE56" s="105"/>
      <c r="KAF56" s="105"/>
      <c r="KAG56" s="105"/>
      <c r="KAH56" s="105"/>
      <c r="KAI56" s="105"/>
      <c r="KAJ56" s="105"/>
      <c r="KAK56" s="105"/>
      <c r="KAL56" s="105"/>
      <c r="KAM56" s="105"/>
      <c r="KAN56" s="105"/>
      <c r="KAO56" s="105"/>
      <c r="KAP56" s="105"/>
      <c r="KAQ56" s="105"/>
      <c r="KAR56" s="105"/>
      <c r="KAS56" s="105"/>
      <c r="KAT56" s="105"/>
      <c r="KAU56" s="105"/>
      <c r="KAV56" s="105"/>
      <c r="KAW56" s="105"/>
      <c r="KAX56" s="105"/>
      <c r="KAY56" s="105"/>
      <c r="KAZ56" s="105"/>
      <c r="KBA56" s="105"/>
      <c r="KBB56" s="105"/>
      <c r="KBC56" s="105"/>
      <c r="KBD56" s="105"/>
      <c r="KBE56" s="105"/>
      <c r="KBF56" s="105"/>
      <c r="KBG56" s="105"/>
      <c r="KBH56" s="105"/>
      <c r="KBI56" s="105"/>
      <c r="KBJ56" s="105"/>
      <c r="KBK56" s="105"/>
      <c r="KBL56" s="105"/>
      <c r="KBM56" s="105"/>
      <c r="KBN56" s="105"/>
      <c r="KBO56" s="105"/>
      <c r="KBP56" s="105"/>
      <c r="KBQ56" s="105"/>
      <c r="KBR56" s="105"/>
      <c r="KBS56" s="105"/>
      <c r="KBT56" s="105"/>
      <c r="KBU56" s="105"/>
      <c r="KBV56" s="105"/>
      <c r="KBW56" s="105"/>
      <c r="KBX56" s="105"/>
      <c r="KBY56" s="105"/>
      <c r="KBZ56" s="105"/>
      <c r="KCA56" s="105"/>
      <c r="KCB56" s="105"/>
      <c r="KCC56" s="105"/>
      <c r="KCD56" s="105"/>
      <c r="KCE56" s="105"/>
      <c r="KCF56" s="105"/>
      <c r="KCG56" s="105"/>
      <c r="KCH56" s="105"/>
      <c r="KCI56" s="105"/>
      <c r="KCJ56" s="105"/>
      <c r="KCK56" s="105"/>
      <c r="KCL56" s="105"/>
      <c r="KCM56" s="105"/>
      <c r="KCN56" s="105"/>
      <c r="KCO56" s="105"/>
      <c r="KCP56" s="105"/>
      <c r="KCQ56" s="105"/>
      <c r="KCR56" s="105"/>
      <c r="KCS56" s="105"/>
      <c r="KCT56" s="105"/>
      <c r="KCU56" s="105"/>
      <c r="KCV56" s="105"/>
      <c r="KCW56" s="105"/>
      <c r="KCX56" s="105"/>
      <c r="KCY56" s="105"/>
      <c r="KCZ56" s="105"/>
      <c r="KDA56" s="105"/>
      <c r="KDB56" s="105"/>
      <c r="KDC56" s="105"/>
      <c r="KDD56" s="105"/>
      <c r="KDE56" s="105"/>
      <c r="KDF56" s="105"/>
      <c r="KDG56" s="105"/>
      <c r="KDH56" s="105"/>
      <c r="KDI56" s="105"/>
      <c r="KDJ56" s="105"/>
      <c r="KDK56" s="105"/>
      <c r="KDL56" s="105"/>
      <c r="KDM56" s="105"/>
      <c r="KDN56" s="105"/>
      <c r="KDO56" s="105"/>
      <c r="KDP56" s="105"/>
      <c r="KDQ56" s="105"/>
      <c r="KDR56" s="105"/>
      <c r="KDS56" s="105"/>
      <c r="KDT56" s="105"/>
      <c r="KDU56" s="105"/>
      <c r="KDV56" s="105"/>
      <c r="KDW56" s="105"/>
      <c r="KDX56" s="105"/>
      <c r="KDY56" s="105"/>
      <c r="KDZ56" s="105"/>
      <c r="KEA56" s="105"/>
      <c r="KEB56" s="105"/>
      <c r="KEC56" s="105"/>
      <c r="KED56" s="105"/>
      <c r="KEE56" s="105"/>
      <c r="KEF56" s="105"/>
      <c r="KEG56" s="105"/>
      <c r="KEH56" s="105"/>
      <c r="KEI56" s="105"/>
      <c r="KEJ56" s="105"/>
      <c r="KEK56" s="105"/>
      <c r="KEL56" s="105"/>
      <c r="KEM56" s="105"/>
      <c r="KEN56" s="105"/>
      <c r="KEO56" s="105"/>
      <c r="KEP56" s="105"/>
      <c r="KEQ56" s="105"/>
      <c r="KER56" s="105"/>
      <c r="KES56" s="105"/>
      <c r="KET56" s="105"/>
      <c r="KEU56" s="105"/>
      <c r="KEV56" s="105"/>
      <c r="KEW56" s="105"/>
      <c r="KEX56" s="105"/>
      <c r="KEY56" s="105"/>
      <c r="KEZ56" s="105"/>
      <c r="KFA56" s="105"/>
      <c r="KFB56" s="105"/>
      <c r="KFC56" s="105"/>
      <c r="KFD56" s="105"/>
      <c r="KFE56" s="105"/>
      <c r="KFF56" s="105"/>
      <c r="KFG56" s="105"/>
      <c r="KFH56" s="105"/>
      <c r="KFI56" s="105"/>
      <c r="KFJ56" s="105"/>
      <c r="KFK56" s="105"/>
      <c r="KFL56" s="105"/>
      <c r="KFM56" s="105"/>
      <c r="KFN56" s="105"/>
      <c r="KFO56" s="105"/>
      <c r="KFP56" s="105"/>
      <c r="KFQ56" s="105"/>
      <c r="KFR56" s="105"/>
      <c r="KFS56" s="105"/>
      <c r="KFT56" s="105"/>
      <c r="KFU56" s="105"/>
      <c r="KFV56" s="105"/>
      <c r="KFW56" s="105"/>
      <c r="KFX56" s="105"/>
      <c r="KFY56" s="105"/>
      <c r="KFZ56" s="105"/>
      <c r="KGA56" s="105"/>
      <c r="KGB56" s="105"/>
      <c r="KGC56" s="105"/>
      <c r="KGD56" s="105"/>
      <c r="KGE56" s="105"/>
      <c r="KGF56" s="105"/>
      <c r="KGG56" s="105"/>
      <c r="KGH56" s="105"/>
      <c r="KGI56" s="105"/>
      <c r="KGJ56" s="105"/>
      <c r="KGK56" s="105"/>
      <c r="KGL56" s="105"/>
      <c r="KGM56" s="105"/>
      <c r="KGN56" s="105"/>
      <c r="KGO56" s="105"/>
      <c r="KGP56" s="105"/>
      <c r="KGQ56" s="105"/>
      <c r="KGR56" s="105"/>
      <c r="KGS56" s="105"/>
      <c r="KGT56" s="105"/>
      <c r="KGU56" s="105"/>
      <c r="KGV56" s="105"/>
      <c r="KGW56" s="105"/>
      <c r="KGX56" s="105"/>
      <c r="KGY56" s="105"/>
      <c r="KGZ56" s="105"/>
      <c r="KHA56" s="105"/>
      <c r="KHB56" s="105"/>
      <c r="KHC56" s="105"/>
      <c r="KHD56" s="105"/>
      <c r="KHE56" s="105"/>
      <c r="KHF56" s="105"/>
      <c r="KHG56" s="105"/>
      <c r="KHH56" s="105"/>
      <c r="KHI56" s="105"/>
      <c r="KHJ56" s="105"/>
      <c r="KHK56" s="105"/>
      <c r="KHL56" s="105"/>
      <c r="KHM56" s="105"/>
      <c r="KHN56" s="105"/>
      <c r="KHO56" s="105"/>
      <c r="KHP56" s="105"/>
      <c r="KHQ56" s="105"/>
      <c r="KHR56" s="105"/>
      <c r="KHS56" s="105"/>
      <c r="KHT56" s="105"/>
      <c r="KHU56" s="105"/>
      <c r="KHV56" s="105"/>
      <c r="KHW56" s="105"/>
      <c r="KHX56" s="105"/>
      <c r="KHY56" s="105"/>
      <c r="KHZ56" s="105"/>
      <c r="KIA56" s="105"/>
      <c r="KIB56" s="105"/>
      <c r="KIC56" s="105"/>
      <c r="KID56" s="105"/>
      <c r="KIE56" s="105"/>
      <c r="KIF56" s="105"/>
      <c r="KIG56" s="105"/>
      <c r="KIH56" s="105"/>
      <c r="KII56" s="105"/>
      <c r="KIJ56" s="105"/>
      <c r="KIK56" s="105"/>
      <c r="KIL56" s="105"/>
      <c r="KIM56" s="105"/>
      <c r="KIN56" s="105"/>
      <c r="KIO56" s="105"/>
      <c r="KIP56" s="105"/>
      <c r="KIQ56" s="105"/>
      <c r="KIR56" s="105"/>
      <c r="KIS56" s="105"/>
      <c r="KIT56" s="105"/>
      <c r="KIU56" s="105"/>
      <c r="KIV56" s="105"/>
      <c r="KIW56" s="105"/>
      <c r="KIX56" s="105"/>
      <c r="KIY56" s="105"/>
      <c r="KIZ56" s="105"/>
      <c r="KJA56" s="105"/>
      <c r="KJB56" s="105"/>
      <c r="KJC56" s="105"/>
      <c r="KJD56" s="105"/>
      <c r="KJE56" s="105"/>
      <c r="KJF56" s="105"/>
      <c r="KJG56" s="105"/>
      <c r="KJH56" s="105"/>
      <c r="KJI56" s="105"/>
      <c r="KJJ56" s="105"/>
      <c r="KJK56" s="105"/>
      <c r="KJL56" s="105"/>
      <c r="KJM56" s="105"/>
      <c r="KJN56" s="105"/>
      <c r="KJO56" s="105"/>
      <c r="KJP56" s="105"/>
      <c r="KJQ56" s="105"/>
      <c r="KJR56" s="105"/>
      <c r="KJS56" s="105"/>
      <c r="KJT56" s="105"/>
      <c r="KJU56" s="105"/>
      <c r="KJV56" s="105"/>
      <c r="KJW56" s="105"/>
      <c r="KJX56" s="105"/>
      <c r="KJY56" s="105"/>
      <c r="KJZ56" s="105"/>
      <c r="KKA56" s="105"/>
      <c r="KKB56" s="105"/>
      <c r="KKC56" s="105"/>
      <c r="KKD56" s="105"/>
      <c r="KKE56" s="105"/>
      <c r="KKF56" s="105"/>
      <c r="KKG56" s="105"/>
      <c r="KKH56" s="105"/>
      <c r="KKI56" s="105"/>
      <c r="KKJ56" s="105"/>
      <c r="KKK56" s="105"/>
      <c r="KKL56" s="105"/>
      <c r="KKM56" s="105"/>
      <c r="KKN56" s="105"/>
      <c r="KKO56" s="105"/>
      <c r="KKP56" s="105"/>
      <c r="KKQ56" s="105"/>
      <c r="KKR56" s="105"/>
      <c r="KKS56" s="105"/>
      <c r="KKT56" s="105"/>
      <c r="KKU56" s="105"/>
      <c r="KKV56" s="105"/>
      <c r="KKW56" s="105"/>
      <c r="KKX56" s="105"/>
      <c r="KKY56" s="105"/>
      <c r="KKZ56" s="105"/>
      <c r="KLA56" s="105"/>
      <c r="KLB56" s="105"/>
      <c r="KLC56" s="105"/>
      <c r="KLD56" s="105"/>
      <c r="KLE56" s="105"/>
      <c r="KLF56" s="105"/>
      <c r="KLG56" s="105"/>
      <c r="KLH56" s="105"/>
      <c r="KLI56" s="105"/>
      <c r="KLJ56" s="105"/>
      <c r="KLK56" s="105"/>
      <c r="KLL56" s="105"/>
      <c r="KLM56" s="105"/>
      <c r="KLN56" s="105"/>
      <c r="KLO56" s="105"/>
      <c r="KLP56" s="105"/>
      <c r="KLQ56" s="105"/>
      <c r="KLR56" s="105"/>
      <c r="KLS56" s="105"/>
      <c r="KLT56" s="105"/>
      <c r="KLU56" s="105"/>
      <c r="KLV56" s="105"/>
      <c r="KLW56" s="105"/>
      <c r="KLX56" s="105"/>
      <c r="KLY56" s="105"/>
      <c r="KLZ56" s="105"/>
      <c r="KMA56" s="105"/>
      <c r="KMB56" s="105"/>
      <c r="KMC56" s="105"/>
      <c r="KMD56" s="105"/>
      <c r="KME56" s="105"/>
      <c r="KMF56" s="105"/>
      <c r="KMG56" s="105"/>
      <c r="KMH56" s="105"/>
      <c r="KMI56" s="105"/>
      <c r="KMJ56" s="105"/>
      <c r="KMK56" s="105"/>
      <c r="KML56" s="105"/>
      <c r="KMM56" s="105"/>
      <c r="KMN56" s="105"/>
      <c r="KMO56" s="105"/>
      <c r="KMP56" s="105"/>
      <c r="KMQ56" s="105"/>
      <c r="KMR56" s="105"/>
      <c r="KMS56" s="105"/>
      <c r="KMT56" s="105"/>
      <c r="KMU56" s="105"/>
      <c r="KMV56" s="105"/>
      <c r="KMW56" s="105"/>
      <c r="KMX56" s="105"/>
      <c r="KMY56" s="105"/>
      <c r="KMZ56" s="105"/>
      <c r="KNA56" s="105"/>
      <c r="KNB56" s="105"/>
      <c r="KNC56" s="105"/>
      <c r="KND56" s="105"/>
      <c r="KNE56" s="105"/>
      <c r="KNF56" s="105"/>
      <c r="KNG56" s="105"/>
      <c r="KNH56" s="105"/>
      <c r="KNI56" s="105"/>
      <c r="KNJ56" s="105"/>
      <c r="KNK56" s="105"/>
      <c r="KNL56" s="105"/>
      <c r="KNM56" s="105"/>
      <c r="KNN56" s="105"/>
      <c r="KNO56" s="105"/>
      <c r="KNP56" s="105"/>
      <c r="KNQ56" s="105"/>
      <c r="KNR56" s="105"/>
      <c r="KNS56" s="105"/>
      <c r="KNT56" s="105"/>
      <c r="KNU56" s="105"/>
      <c r="KNV56" s="105"/>
      <c r="KNW56" s="105"/>
      <c r="KNX56" s="105"/>
      <c r="KNY56" s="105"/>
      <c r="KNZ56" s="105"/>
      <c r="KOA56" s="105"/>
      <c r="KOB56" s="105"/>
      <c r="KOC56" s="105"/>
      <c r="KOD56" s="105"/>
      <c r="KOE56" s="105"/>
      <c r="KOF56" s="105"/>
      <c r="KOG56" s="105"/>
      <c r="KOH56" s="105"/>
      <c r="KOI56" s="105"/>
      <c r="KOJ56" s="105"/>
      <c r="KOK56" s="105"/>
      <c r="KOL56" s="105"/>
      <c r="KOM56" s="105"/>
      <c r="KON56" s="105"/>
      <c r="KOO56" s="105"/>
      <c r="KOP56" s="105"/>
      <c r="KOQ56" s="105"/>
      <c r="KOR56" s="105"/>
      <c r="KOS56" s="105"/>
      <c r="KOT56" s="105"/>
      <c r="KOU56" s="105"/>
      <c r="KOV56" s="105"/>
      <c r="KOW56" s="105"/>
      <c r="KOX56" s="105"/>
      <c r="KOY56" s="105"/>
      <c r="KOZ56" s="105"/>
      <c r="KPA56" s="105"/>
      <c r="KPB56" s="105"/>
      <c r="KPC56" s="105"/>
      <c r="KPD56" s="105"/>
      <c r="KPE56" s="105"/>
      <c r="KPF56" s="105"/>
      <c r="KPG56" s="105"/>
      <c r="KPH56" s="105"/>
      <c r="KPI56" s="105"/>
      <c r="KPJ56" s="105"/>
      <c r="KPK56" s="105"/>
      <c r="KPL56" s="105"/>
      <c r="KPM56" s="105"/>
      <c r="KPN56" s="105"/>
      <c r="KPO56" s="105"/>
      <c r="KPP56" s="105"/>
      <c r="KPQ56" s="105"/>
      <c r="KPR56" s="105"/>
      <c r="KPS56" s="105"/>
      <c r="KPT56" s="105"/>
      <c r="KPU56" s="105"/>
      <c r="KPV56" s="105"/>
      <c r="KPW56" s="105"/>
      <c r="KPX56" s="105"/>
      <c r="KPY56" s="105"/>
      <c r="KPZ56" s="105"/>
      <c r="KQA56" s="105"/>
      <c r="KQB56" s="105"/>
      <c r="KQC56" s="105"/>
      <c r="KQD56" s="105"/>
      <c r="KQE56" s="105"/>
      <c r="KQF56" s="105"/>
      <c r="KQG56" s="105"/>
      <c r="KQH56" s="105"/>
      <c r="KQI56" s="105"/>
      <c r="KQJ56" s="105"/>
      <c r="KQK56" s="105"/>
      <c r="KQL56" s="105"/>
      <c r="KQM56" s="105"/>
      <c r="KQN56" s="105"/>
      <c r="KQO56" s="105"/>
      <c r="KQP56" s="105"/>
      <c r="KQQ56" s="105"/>
      <c r="KQR56" s="105"/>
      <c r="KQS56" s="105"/>
      <c r="KQT56" s="105"/>
      <c r="KQU56" s="105"/>
      <c r="KQV56" s="105"/>
      <c r="KQW56" s="105"/>
      <c r="KQX56" s="105"/>
      <c r="KQY56" s="105"/>
      <c r="KQZ56" s="105"/>
      <c r="KRA56" s="105"/>
      <c r="KRB56" s="105"/>
      <c r="KRC56" s="105"/>
      <c r="KRD56" s="105"/>
      <c r="KRE56" s="105"/>
      <c r="KRF56" s="105"/>
      <c r="KRG56" s="105"/>
      <c r="KRH56" s="105"/>
      <c r="KRI56" s="105"/>
      <c r="KRJ56" s="105"/>
      <c r="KRK56" s="105"/>
      <c r="KRL56" s="105"/>
      <c r="KRM56" s="105"/>
      <c r="KRN56" s="105"/>
      <c r="KRO56" s="105"/>
      <c r="KRP56" s="105"/>
      <c r="KRQ56" s="105"/>
      <c r="KRR56" s="105"/>
      <c r="KRS56" s="105"/>
      <c r="KRT56" s="105"/>
      <c r="KRU56" s="105"/>
      <c r="KRV56" s="105"/>
      <c r="KRW56" s="105"/>
      <c r="KRX56" s="105"/>
      <c r="KRY56" s="105"/>
      <c r="KRZ56" s="105"/>
      <c r="KSA56" s="105"/>
      <c r="KSB56" s="105"/>
      <c r="KSC56" s="105"/>
      <c r="KSD56" s="105"/>
      <c r="KSE56" s="105"/>
      <c r="KSF56" s="105"/>
      <c r="KSG56" s="105"/>
      <c r="KSH56" s="105"/>
      <c r="KSI56" s="105"/>
      <c r="KSJ56" s="105"/>
      <c r="KSK56" s="105"/>
      <c r="KSL56" s="105"/>
      <c r="KSM56" s="105"/>
      <c r="KSN56" s="105"/>
      <c r="KSO56" s="105"/>
      <c r="KSP56" s="105"/>
      <c r="KSQ56" s="105"/>
      <c r="KSR56" s="105"/>
      <c r="KSS56" s="105"/>
      <c r="KST56" s="105"/>
      <c r="KSU56" s="105"/>
      <c r="KSV56" s="105"/>
      <c r="KSW56" s="105"/>
      <c r="KSX56" s="105"/>
      <c r="KSY56" s="105"/>
      <c r="KSZ56" s="105"/>
      <c r="KTA56" s="105"/>
      <c r="KTB56" s="105"/>
      <c r="KTC56" s="105"/>
      <c r="KTD56" s="105"/>
      <c r="KTE56" s="105"/>
      <c r="KTF56" s="105"/>
      <c r="KTG56" s="105"/>
      <c r="KTH56" s="105"/>
      <c r="KTI56" s="105"/>
      <c r="KTJ56" s="105"/>
      <c r="KTK56" s="105"/>
      <c r="KTL56" s="105"/>
      <c r="KTM56" s="105"/>
      <c r="KTN56" s="105"/>
      <c r="KTO56" s="105"/>
      <c r="KTP56" s="105"/>
      <c r="KTQ56" s="105"/>
      <c r="KTR56" s="105"/>
      <c r="KTS56" s="105"/>
      <c r="KTT56" s="105"/>
      <c r="KTU56" s="105"/>
      <c r="KTV56" s="105"/>
      <c r="KTW56" s="105"/>
      <c r="KTX56" s="105"/>
      <c r="KTY56" s="105"/>
      <c r="KTZ56" s="105"/>
      <c r="KUA56" s="105"/>
      <c r="KUB56" s="105"/>
      <c r="KUC56" s="105"/>
      <c r="KUD56" s="105"/>
      <c r="KUE56" s="105"/>
      <c r="KUF56" s="105"/>
      <c r="KUG56" s="105"/>
      <c r="KUH56" s="105"/>
      <c r="KUI56" s="105"/>
      <c r="KUJ56" s="105"/>
      <c r="KUK56" s="105"/>
      <c r="KUL56" s="105"/>
      <c r="KUM56" s="105"/>
      <c r="KUN56" s="105"/>
      <c r="KUO56" s="105"/>
      <c r="KUP56" s="105"/>
      <c r="KUQ56" s="105"/>
      <c r="KUR56" s="105"/>
      <c r="KUS56" s="105"/>
      <c r="KUT56" s="105"/>
      <c r="KUU56" s="105"/>
      <c r="KUV56" s="105"/>
      <c r="KUW56" s="105"/>
      <c r="KUX56" s="105"/>
      <c r="KUY56" s="105"/>
      <c r="KUZ56" s="105"/>
      <c r="KVA56" s="105"/>
      <c r="KVB56" s="105"/>
      <c r="KVC56" s="105"/>
      <c r="KVD56" s="105"/>
      <c r="KVE56" s="105"/>
      <c r="KVF56" s="105"/>
      <c r="KVG56" s="105"/>
      <c r="KVH56" s="105"/>
      <c r="KVI56" s="105"/>
      <c r="KVJ56" s="105"/>
      <c r="KVK56" s="105"/>
      <c r="KVL56" s="105"/>
      <c r="KVM56" s="105"/>
      <c r="KVN56" s="105"/>
      <c r="KVO56" s="105"/>
      <c r="KVP56" s="105"/>
      <c r="KVQ56" s="105"/>
      <c r="KVR56" s="105"/>
      <c r="KVS56" s="105"/>
      <c r="KVT56" s="105"/>
      <c r="KVU56" s="105"/>
      <c r="KVV56" s="105"/>
      <c r="KVW56" s="105"/>
      <c r="KVX56" s="105"/>
      <c r="KVY56" s="105"/>
      <c r="KVZ56" s="105"/>
      <c r="KWA56" s="105"/>
      <c r="KWB56" s="105"/>
      <c r="KWC56" s="105"/>
      <c r="KWD56" s="105"/>
      <c r="KWE56" s="105"/>
      <c r="KWF56" s="105"/>
      <c r="KWG56" s="105"/>
      <c r="KWH56" s="105"/>
      <c r="KWI56" s="105"/>
      <c r="KWJ56" s="105"/>
      <c r="KWK56" s="105"/>
      <c r="KWL56" s="105"/>
      <c r="KWM56" s="105"/>
      <c r="KWN56" s="105"/>
      <c r="KWO56" s="105"/>
      <c r="KWP56" s="105"/>
      <c r="KWQ56" s="105"/>
      <c r="KWR56" s="105"/>
      <c r="KWS56" s="105"/>
      <c r="KWT56" s="105"/>
      <c r="KWU56" s="105"/>
      <c r="KWV56" s="105"/>
      <c r="KWW56" s="105"/>
      <c r="KWX56" s="105"/>
      <c r="KWY56" s="105"/>
      <c r="KWZ56" s="105"/>
      <c r="KXA56" s="105"/>
      <c r="KXB56" s="105"/>
      <c r="KXC56" s="105"/>
      <c r="KXD56" s="105"/>
      <c r="KXE56" s="105"/>
      <c r="KXF56" s="105"/>
      <c r="KXG56" s="105"/>
      <c r="KXH56" s="105"/>
      <c r="KXI56" s="105"/>
      <c r="KXJ56" s="105"/>
      <c r="KXK56" s="105"/>
      <c r="KXL56" s="105"/>
      <c r="KXM56" s="105"/>
      <c r="KXN56" s="105"/>
      <c r="KXO56" s="105"/>
      <c r="KXP56" s="105"/>
      <c r="KXQ56" s="105"/>
      <c r="KXR56" s="105"/>
      <c r="KXS56" s="105"/>
      <c r="KXT56" s="105"/>
      <c r="KXU56" s="105"/>
      <c r="KXV56" s="105"/>
      <c r="KXW56" s="105"/>
      <c r="KXX56" s="105"/>
      <c r="KXY56" s="105"/>
      <c r="KXZ56" s="105"/>
      <c r="KYA56" s="105"/>
      <c r="KYB56" s="105"/>
      <c r="KYC56" s="105"/>
      <c r="KYD56" s="105"/>
      <c r="KYE56" s="105"/>
      <c r="KYF56" s="105"/>
      <c r="KYG56" s="105"/>
      <c r="KYH56" s="105"/>
      <c r="KYI56" s="105"/>
      <c r="KYJ56" s="105"/>
      <c r="KYK56" s="105"/>
      <c r="KYL56" s="105"/>
      <c r="KYM56" s="105"/>
      <c r="KYN56" s="105"/>
      <c r="KYO56" s="105"/>
      <c r="KYP56" s="105"/>
      <c r="KYQ56" s="105"/>
      <c r="KYR56" s="105"/>
      <c r="KYS56" s="105"/>
      <c r="KYT56" s="105"/>
      <c r="KYU56" s="105"/>
      <c r="KYV56" s="105"/>
      <c r="KYW56" s="105"/>
      <c r="KYX56" s="105"/>
      <c r="KYY56" s="105"/>
      <c r="KYZ56" s="105"/>
      <c r="KZA56" s="105"/>
      <c r="KZB56" s="105"/>
      <c r="KZC56" s="105"/>
      <c r="KZD56" s="105"/>
      <c r="KZE56" s="105"/>
      <c r="KZF56" s="105"/>
      <c r="KZG56" s="105"/>
      <c r="KZH56" s="105"/>
      <c r="KZI56" s="105"/>
      <c r="KZJ56" s="105"/>
      <c r="KZK56" s="105"/>
      <c r="KZL56" s="105"/>
      <c r="KZM56" s="105"/>
      <c r="KZN56" s="105"/>
      <c r="KZO56" s="105"/>
      <c r="KZP56" s="105"/>
      <c r="KZQ56" s="105"/>
      <c r="KZR56" s="105"/>
      <c r="KZS56" s="105"/>
      <c r="KZT56" s="105"/>
      <c r="KZU56" s="105"/>
      <c r="KZV56" s="105"/>
      <c r="KZW56" s="105"/>
      <c r="KZX56" s="105"/>
      <c r="KZY56" s="105"/>
      <c r="KZZ56" s="105"/>
      <c r="LAA56" s="105"/>
      <c r="LAB56" s="105"/>
      <c r="LAC56" s="105"/>
      <c r="LAD56" s="105"/>
      <c r="LAE56" s="105"/>
      <c r="LAF56" s="105"/>
      <c r="LAG56" s="105"/>
      <c r="LAH56" s="105"/>
      <c r="LAI56" s="105"/>
      <c r="LAJ56" s="105"/>
      <c r="LAK56" s="105"/>
      <c r="LAL56" s="105"/>
      <c r="LAM56" s="105"/>
      <c r="LAN56" s="105"/>
      <c r="LAO56" s="105"/>
      <c r="LAP56" s="105"/>
      <c r="LAQ56" s="105"/>
      <c r="LAR56" s="105"/>
      <c r="LAS56" s="105"/>
      <c r="LAT56" s="105"/>
      <c r="LAU56" s="105"/>
      <c r="LAV56" s="105"/>
      <c r="LAW56" s="105"/>
      <c r="LAX56" s="105"/>
      <c r="LAY56" s="105"/>
      <c r="LAZ56" s="105"/>
      <c r="LBA56" s="105"/>
      <c r="LBB56" s="105"/>
      <c r="LBC56" s="105"/>
      <c r="LBD56" s="105"/>
      <c r="LBE56" s="105"/>
      <c r="LBF56" s="105"/>
      <c r="LBG56" s="105"/>
      <c r="LBH56" s="105"/>
      <c r="LBI56" s="105"/>
      <c r="LBJ56" s="105"/>
      <c r="LBK56" s="105"/>
      <c r="LBL56" s="105"/>
      <c r="LBM56" s="105"/>
      <c r="LBN56" s="105"/>
      <c r="LBO56" s="105"/>
      <c r="LBP56" s="105"/>
      <c r="LBQ56" s="105"/>
      <c r="LBR56" s="105"/>
      <c r="LBS56" s="105"/>
      <c r="LBT56" s="105"/>
      <c r="LBU56" s="105"/>
      <c r="LBV56" s="105"/>
      <c r="LBW56" s="105"/>
      <c r="LBX56" s="105"/>
      <c r="LBY56" s="105"/>
      <c r="LBZ56" s="105"/>
      <c r="LCA56" s="105"/>
      <c r="LCB56" s="105"/>
      <c r="LCC56" s="105"/>
      <c r="LCD56" s="105"/>
      <c r="LCE56" s="105"/>
      <c r="LCF56" s="105"/>
      <c r="LCG56" s="105"/>
      <c r="LCH56" s="105"/>
      <c r="LCI56" s="105"/>
      <c r="LCJ56" s="105"/>
      <c r="LCK56" s="105"/>
      <c r="LCL56" s="105"/>
      <c r="LCM56" s="105"/>
      <c r="LCN56" s="105"/>
      <c r="LCO56" s="105"/>
      <c r="LCP56" s="105"/>
      <c r="LCQ56" s="105"/>
      <c r="LCR56" s="105"/>
      <c r="LCS56" s="105"/>
      <c r="LCT56" s="105"/>
      <c r="LCU56" s="105"/>
      <c r="LCV56" s="105"/>
      <c r="LCW56" s="105"/>
      <c r="LCX56" s="105"/>
      <c r="LCY56" s="105"/>
      <c r="LCZ56" s="105"/>
      <c r="LDA56" s="105"/>
      <c r="LDB56" s="105"/>
      <c r="LDC56" s="105"/>
      <c r="LDD56" s="105"/>
      <c r="LDE56" s="105"/>
      <c r="LDF56" s="105"/>
      <c r="LDG56" s="105"/>
      <c r="LDH56" s="105"/>
      <c r="LDI56" s="105"/>
      <c r="LDJ56" s="105"/>
      <c r="LDK56" s="105"/>
      <c r="LDL56" s="105"/>
      <c r="LDM56" s="105"/>
      <c r="LDN56" s="105"/>
      <c r="LDO56" s="105"/>
      <c r="LDP56" s="105"/>
      <c r="LDQ56" s="105"/>
      <c r="LDR56" s="105"/>
      <c r="LDS56" s="105"/>
      <c r="LDT56" s="105"/>
      <c r="LDU56" s="105"/>
      <c r="LDV56" s="105"/>
      <c r="LDW56" s="105"/>
      <c r="LDX56" s="105"/>
      <c r="LDY56" s="105"/>
      <c r="LDZ56" s="105"/>
      <c r="LEA56" s="105"/>
      <c r="LEB56" s="105"/>
      <c r="LEC56" s="105"/>
      <c r="LED56" s="105"/>
      <c r="LEE56" s="105"/>
      <c r="LEF56" s="105"/>
      <c r="LEG56" s="105"/>
      <c r="LEH56" s="105"/>
      <c r="LEI56" s="105"/>
      <c r="LEJ56" s="105"/>
      <c r="LEK56" s="105"/>
      <c r="LEL56" s="105"/>
      <c r="LEM56" s="105"/>
      <c r="LEN56" s="105"/>
      <c r="LEO56" s="105"/>
      <c r="LEP56" s="105"/>
      <c r="LEQ56" s="105"/>
      <c r="LER56" s="105"/>
      <c r="LES56" s="105"/>
      <c r="LET56" s="105"/>
      <c r="LEU56" s="105"/>
      <c r="LEV56" s="105"/>
      <c r="LEW56" s="105"/>
      <c r="LEX56" s="105"/>
      <c r="LEY56" s="105"/>
      <c r="LEZ56" s="105"/>
      <c r="LFA56" s="105"/>
      <c r="LFB56" s="105"/>
      <c r="LFC56" s="105"/>
      <c r="LFD56" s="105"/>
      <c r="LFE56" s="105"/>
      <c r="LFF56" s="105"/>
      <c r="LFG56" s="105"/>
      <c r="LFH56" s="105"/>
      <c r="LFI56" s="105"/>
      <c r="LFJ56" s="105"/>
      <c r="LFK56" s="105"/>
      <c r="LFL56" s="105"/>
      <c r="LFM56" s="105"/>
      <c r="LFN56" s="105"/>
      <c r="LFO56" s="105"/>
      <c r="LFP56" s="105"/>
      <c r="LFQ56" s="105"/>
      <c r="LFR56" s="105"/>
      <c r="LFS56" s="105"/>
      <c r="LFT56" s="105"/>
      <c r="LFU56" s="105"/>
      <c r="LFV56" s="105"/>
      <c r="LFW56" s="105"/>
      <c r="LFX56" s="105"/>
      <c r="LFY56" s="105"/>
      <c r="LFZ56" s="105"/>
      <c r="LGA56" s="105"/>
      <c r="LGB56" s="105"/>
      <c r="LGC56" s="105"/>
      <c r="LGD56" s="105"/>
      <c r="LGE56" s="105"/>
      <c r="LGF56" s="105"/>
      <c r="LGG56" s="105"/>
      <c r="LGH56" s="105"/>
      <c r="LGI56" s="105"/>
      <c r="LGJ56" s="105"/>
      <c r="LGK56" s="105"/>
      <c r="LGL56" s="105"/>
      <c r="LGM56" s="105"/>
      <c r="LGN56" s="105"/>
      <c r="LGO56" s="105"/>
      <c r="LGP56" s="105"/>
      <c r="LGQ56" s="105"/>
      <c r="LGR56" s="105"/>
      <c r="LGS56" s="105"/>
      <c r="LGT56" s="105"/>
      <c r="LGU56" s="105"/>
      <c r="LGV56" s="105"/>
      <c r="LGW56" s="105"/>
      <c r="LGX56" s="105"/>
      <c r="LGY56" s="105"/>
      <c r="LGZ56" s="105"/>
      <c r="LHA56" s="105"/>
      <c r="LHB56" s="105"/>
      <c r="LHC56" s="105"/>
      <c r="LHD56" s="105"/>
      <c r="LHE56" s="105"/>
      <c r="LHF56" s="105"/>
      <c r="LHG56" s="105"/>
      <c r="LHH56" s="105"/>
      <c r="LHI56" s="105"/>
      <c r="LHJ56" s="105"/>
      <c r="LHK56" s="105"/>
      <c r="LHL56" s="105"/>
      <c r="LHM56" s="105"/>
      <c r="LHN56" s="105"/>
      <c r="LHO56" s="105"/>
      <c r="LHP56" s="105"/>
      <c r="LHQ56" s="105"/>
      <c r="LHR56" s="105"/>
      <c r="LHS56" s="105"/>
      <c r="LHT56" s="105"/>
      <c r="LHU56" s="105"/>
      <c r="LHV56" s="105"/>
      <c r="LHW56" s="105"/>
      <c r="LHX56" s="105"/>
      <c r="LHY56" s="105"/>
      <c r="LHZ56" s="105"/>
      <c r="LIA56" s="105"/>
      <c r="LIB56" s="105"/>
      <c r="LIC56" s="105"/>
      <c r="LID56" s="105"/>
      <c r="LIE56" s="105"/>
      <c r="LIF56" s="105"/>
      <c r="LIG56" s="105"/>
      <c r="LIH56" s="105"/>
      <c r="LII56" s="105"/>
      <c r="LIJ56" s="105"/>
      <c r="LIK56" s="105"/>
      <c r="LIL56" s="105"/>
      <c r="LIM56" s="105"/>
      <c r="LIN56" s="105"/>
      <c r="LIO56" s="105"/>
      <c r="LIP56" s="105"/>
      <c r="LIQ56" s="105"/>
      <c r="LIR56" s="105"/>
      <c r="LIS56" s="105"/>
      <c r="LIT56" s="105"/>
      <c r="LIU56" s="105"/>
      <c r="LIV56" s="105"/>
      <c r="LIW56" s="105"/>
      <c r="LIX56" s="105"/>
      <c r="LIY56" s="105"/>
      <c r="LIZ56" s="105"/>
      <c r="LJA56" s="105"/>
      <c r="LJB56" s="105"/>
      <c r="LJC56" s="105"/>
      <c r="LJD56" s="105"/>
      <c r="LJE56" s="105"/>
      <c r="LJF56" s="105"/>
      <c r="LJG56" s="105"/>
      <c r="LJH56" s="105"/>
      <c r="LJI56" s="105"/>
      <c r="LJJ56" s="105"/>
      <c r="LJK56" s="105"/>
      <c r="LJL56" s="105"/>
      <c r="LJM56" s="105"/>
      <c r="LJN56" s="105"/>
      <c r="LJO56" s="105"/>
      <c r="LJP56" s="105"/>
      <c r="LJQ56" s="105"/>
      <c r="LJR56" s="105"/>
      <c r="LJS56" s="105"/>
      <c r="LJT56" s="105"/>
      <c r="LJU56" s="105"/>
      <c r="LJV56" s="105"/>
      <c r="LJW56" s="105"/>
      <c r="LJX56" s="105"/>
      <c r="LJY56" s="105"/>
      <c r="LJZ56" s="105"/>
      <c r="LKA56" s="105"/>
      <c r="LKB56" s="105"/>
      <c r="LKC56" s="105"/>
      <c r="LKD56" s="105"/>
      <c r="LKE56" s="105"/>
      <c r="LKF56" s="105"/>
      <c r="LKG56" s="105"/>
      <c r="LKH56" s="105"/>
      <c r="LKI56" s="105"/>
      <c r="LKJ56" s="105"/>
      <c r="LKK56" s="105"/>
      <c r="LKL56" s="105"/>
      <c r="LKM56" s="105"/>
      <c r="LKN56" s="105"/>
      <c r="LKO56" s="105"/>
      <c r="LKP56" s="105"/>
      <c r="LKQ56" s="105"/>
      <c r="LKR56" s="105"/>
      <c r="LKS56" s="105"/>
      <c r="LKT56" s="105"/>
      <c r="LKU56" s="105"/>
      <c r="LKV56" s="105"/>
      <c r="LKW56" s="105"/>
      <c r="LKX56" s="105"/>
      <c r="LKY56" s="105"/>
      <c r="LKZ56" s="105"/>
      <c r="LLA56" s="105"/>
      <c r="LLB56" s="105"/>
      <c r="LLC56" s="105"/>
      <c r="LLD56" s="105"/>
      <c r="LLE56" s="105"/>
      <c r="LLF56" s="105"/>
      <c r="LLG56" s="105"/>
      <c r="LLH56" s="105"/>
      <c r="LLI56" s="105"/>
      <c r="LLJ56" s="105"/>
      <c r="LLK56" s="105"/>
      <c r="LLL56" s="105"/>
      <c r="LLM56" s="105"/>
      <c r="LLN56" s="105"/>
      <c r="LLO56" s="105"/>
      <c r="LLP56" s="105"/>
      <c r="LLQ56" s="105"/>
      <c r="LLR56" s="105"/>
      <c r="LLS56" s="105"/>
      <c r="LLT56" s="105"/>
      <c r="LLU56" s="105"/>
      <c r="LLV56" s="105"/>
      <c r="LLW56" s="105"/>
      <c r="LLX56" s="105"/>
      <c r="LLY56" s="105"/>
      <c r="LLZ56" s="105"/>
      <c r="LMA56" s="105"/>
      <c r="LMB56" s="105"/>
      <c r="LMC56" s="105"/>
      <c r="LMD56" s="105"/>
      <c r="LME56" s="105"/>
      <c r="LMF56" s="105"/>
      <c r="LMG56" s="105"/>
      <c r="LMH56" s="105"/>
      <c r="LMI56" s="105"/>
      <c r="LMJ56" s="105"/>
      <c r="LMK56" s="105"/>
      <c r="LML56" s="105"/>
      <c r="LMM56" s="105"/>
      <c r="LMN56" s="105"/>
      <c r="LMO56" s="105"/>
      <c r="LMP56" s="105"/>
      <c r="LMQ56" s="105"/>
      <c r="LMR56" s="105"/>
      <c r="LMS56" s="105"/>
      <c r="LMT56" s="105"/>
      <c r="LMU56" s="105"/>
      <c r="LMV56" s="105"/>
      <c r="LMW56" s="105"/>
      <c r="LMX56" s="105"/>
      <c r="LMY56" s="105"/>
      <c r="LMZ56" s="105"/>
      <c r="LNA56" s="105"/>
      <c r="LNB56" s="105"/>
      <c r="LNC56" s="105"/>
      <c r="LND56" s="105"/>
      <c r="LNE56" s="105"/>
      <c r="LNF56" s="105"/>
      <c r="LNG56" s="105"/>
      <c r="LNH56" s="105"/>
      <c r="LNI56" s="105"/>
      <c r="LNJ56" s="105"/>
      <c r="LNK56" s="105"/>
      <c r="LNL56" s="105"/>
      <c r="LNM56" s="105"/>
      <c r="LNN56" s="105"/>
      <c r="LNO56" s="105"/>
      <c r="LNP56" s="105"/>
      <c r="LNQ56" s="105"/>
      <c r="LNR56" s="105"/>
      <c r="LNS56" s="105"/>
      <c r="LNT56" s="105"/>
      <c r="LNU56" s="105"/>
      <c r="LNV56" s="105"/>
      <c r="LNW56" s="105"/>
      <c r="LNX56" s="105"/>
      <c r="LNY56" s="105"/>
      <c r="LNZ56" s="105"/>
      <c r="LOA56" s="105"/>
      <c r="LOB56" s="105"/>
      <c r="LOC56" s="105"/>
      <c r="LOD56" s="105"/>
      <c r="LOE56" s="105"/>
      <c r="LOF56" s="105"/>
      <c r="LOG56" s="105"/>
      <c r="LOH56" s="105"/>
      <c r="LOI56" s="105"/>
      <c r="LOJ56" s="105"/>
      <c r="LOK56" s="105"/>
      <c r="LOL56" s="105"/>
      <c r="LOM56" s="105"/>
      <c r="LON56" s="105"/>
      <c r="LOO56" s="105"/>
      <c r="LOP56" s="105"/>
      <c r="LOQ56" s="105"/>
      <c r="LOR56" s="105"/>
      <c r="LOS56" s="105"/>
      <c r="LOT56" s="105"/>
      <c r="LOU56" s="105"/>
      <c r="LOV56" s="105"/>
      <c r="LOW56" s="105"/>
      <c r="LOX56" s="105"/>
      <c r="LOY56" s="105"/>
      <c r="LOZ56" s="105"/>
      <c r="LPA56" s="105"/>
      <c r="LPB56" s="105"/>
      <c r="LPC56" s="105"/>
      <c r="LPD56" s="105"/>
      <c r="LPE56" s="105"/>
      <c r="LPF56" s="105"/>
      <c r="LPG56" s="105"/>
      <c r="LPH56" s="105"/>
      <c r="LPI56" s="105"/>
      <c r="LPJ56" s="105"/>
      <c r="LPK56" s="105"/>
      <c r="LPL56" s="105"/>
      <c r="LPM56" s="105"/>
      <c r="LPN56" s="105"/>
      <c r="LPO56" s="105"/>
      <c r="LPP56" s="105"/>
      <c r="LPQ56" s="105"/>
      <c r="LPR56" s="105"/>
      <c r="LPS56" s="105"/>
      <c r="LPT56" s="105"/>
      <c r="LPU56" s="105"/>
      <c r="LPV56" s="105"/>
      <c r="LPW56" s="105"/>
      <c r="LPX56" s="105"/>
      <c r="LPY56" s="105"/>
      <c r="LPZ56" s="105"/>
      <c r="LQA56" s="105"/>
      <c r="LQB56" s="105"/>
      <c r="LQC56" s="105"/>
      <c r="LQD56" s="105"/>
      <c r="LQE56" s="105"/>
      <c r="LQF56" s="105"/>
      <c r="LQG56" s="105"/>
      <c r="LQH56" s="105"/>
      <c r="LQI56" s="105"/>
      <c r="LQJ56" s="105"/>
      <c r="LQK56" s="105"/>
      <c r="LQL56" s="105"/>
      <c r="LQM56" s="105"/>
      <c r="LQN56" s="105"/>
      <c r="LQO56" s="105"/>
      <c r="LQP56" s="105"/>
      <c r="LQQ56" s="105"/>
      <c r="LQR56" s="105"/>
      <c r="LQS56" s="105"/>
      <c r="LQT56" s="105"/>
      <c r="LQU56" s="105"/>
      <c r="LQV56" s="105"/>
      <c r="LQW56" s="105"/>
      <c r="LQX56" s="105"/>
      <c r="LQY56" s="105"/>
      <c r="LQZ56" s="105"/>
      <c r="LRA56" s="105"/>
      <c r="LRB56" s="105"/>
      <c r="LRC56" s="105"/>
      <c r="LRD56" s="105"/>
      <c r="LRE56" s="105"/>
      <c r="LRF56" s="105"/>
      <c r="LRG56" s="105"/>
      <c r="LRH56" s="105"/>
      <c r="LRI56" s="105"/>
      <c r="LRJ56" s="105"/>
      <c r="LRK56" s="105"/>
      <c r="LRL56" s="105"/>
      <c r="LRM56" s="105"/>
      <c r="LRN56" s="105"/>
      <c r="LRO56" s="105"/>
      <c r="LRP56" s="105"/>
      <c r="LRQ56" s="105"/>
      <c r="LRR56" s="105"/>
      <c r="LRS56" s="105"/>
      <c r="LRT56" s="105"/>
      <c r="LRU56" s="105"/>
      <c r="LRV56" s="105"/>
      <c r="LRW56" s="105"/>
      <c r="LRX56" s="105"/>
      <c r="LRY56" s="105"/>
      <c r="LRZ56" s="105"/>
      <c r="LSA56" s="105"/>
      <c r="LSB56" s="105"/>
      <c r="LSC56" s="105"/>
      <c r="LSD56" s="105"/>
      <c r="LSE56" s="105"/>
      <c r="LSF56" s="105"/>
      <c r="LSG56" s="105"/>
      <c r="LSH56" s="105"/>
      <c r="LSI56" s="105"/>
      <c r="LSJ56" s="105"/>
      <c r="LSK56" s="105"/>
      <c r="LSL56" s="105"/>
      <c r="LSM56" s="105"/>
      <c r="LSN56" s="105"/>
      <c r="LSO56" s="105"/>
      <c r="LSP56" s="105"/>
      <c r="LSQ56" s="105"/>
      <c r="LSR56" s="105"/>
      <c r="LSS56" s="105"/>
      <c r="LST56" s="105"/>
      <c r="LSU56" s="105"/>
      <c r="LSV56" s="105"/>
      <c r="LSW56" s="105"/>
      <c r="LSX56" s="105"/>
      <c r="LSY56" s="105"/>
      <c r="LSZ56" s="105"/>
      <c r="LTA56" s="105"/>
      <c r="LTB56" s="105"/>
      <c r="LTC56" s="105"/>
      <c r="LTD56" s="105"/>
      <c r="LTE56" s="105"/>
      <c r="LTF56" s="105"/>
      <c r="LTG56" s="105"/>
      <c r="LTH56" s="105"/>
      <c r="LTI56" s="105"/>
      <c r="LTJ56" s="105"/>
      <c r="LTK56" s="105"/>
      <c r="LTL56" s="105"/>
      <c r="LTM56" s="105"/>
      <c r="LTN56" s="105"/>
      <c r="LTO56" s="105"/>
      <c r="LTP56" s="105"/>
      <c r="LTQ56" s="105"/>
      <c r="LTR56" s="105"/>
      <c r="LTS56" s="105"/>
      <c r="LTT56" s="105"/>
      <c r="LTU56" s="105"/>
      <c r="LTV56" s="105"/>
      <c r="LTW56" s="105"/>
      <c r="LTX56" s="105"/>
      <c r="LTY56" s="105"/>
      <c r="LTZ56" s="105"/>
      <c r="LUA56" s="105"/>
      <c r="LUB56" s="105"/>
      <c r="LUC56" s="105"/>
      <c r="LUD56" s="105"/>
      <c r="LUE56" s="105"/>
      <c r="LUF56" s="105"/>
      <c r="LUG56" s="105"/>
      <c r="LUH56" s="105"/>
      <c r="LUI56" s="105"/>
      <c r="LUJ56" s="105"/>
      <c r="LUK56" s="105"/>
      <c r="LUL56" s="105"/>
      <c r="LUM56" s="105"/>
      <c r="LUN56" s="105"/>
      <c r="LUO56" s="105"/>
      <c r="LUP56" s="105"/>
      <c r="LUQ56" s="105"/>
      <c r="LUR56" s="105"/>
      <c r="LUS56" s="105"/>
      <c r="LUT56" s="105"/>
      <c r="LUU56" s="105"/>
      <c r="LUV56" s="105"/>
      <c r="LUW56" s="105"/>
      <c r="LUX56" s="105"/>
      <c r="LUY56" s="105"/>
      <c r="LUZ56" s="105"/>
      <c r="LVA56" s="105"/>
      <c r="LVB56" s="105"/>
      <c r="LVC56" s="105"/>
      <c r="LVD56" s="105"/>
      <c r="LVE56" s="105"/>
      <c r="LVF56" s="105"/>
      <c r="LVG56" s="105"/>
      <c r="LVH56" s="105"/>
      <c r="LVI56" s="105"/>
      <c r="LVJ56" s="105"/>
      <c r="LVK56" s="105"/>
      <c r="LVL56" s="105"/>
      <c r="LVM56" s="105"/>
      <c r="LVN56" s="105"/>
      <c r="LVO56" s="105"/>
      <c r="LVP56" s="105"/>
      <c r="LVQ56" s="105"/>
      <c r="LVR56" s="105"/>
      <c r="LVS56" s="105"/>
      <c r="LVT56" s="105"/>
      <c r="LVU56" s="105"/>
      <c r="LVV56" s="105"/>
      <c r="LVW56" s="105"/>
      <c r="LVX56" s="105"/>
      <c r="LVY56" s="105"/>
      <c r="LVZ56" s="105"/>
      <c r="LWA56" s="105"/>
      <c r="LWB56" s="105"/>
      <c r="LWC56" s="105"/>
      <c r="LWD56" s="105"/>
      <c r="LWE56" s="105"/>
      <c r="LWF56" s="105"/>
      <c r="LWG56" s="105"/>
      <c r="LWH56" s="105"/>
      <c r="LWI56" s="105"/>
      <c r="LWJ56" s="105"/>
      <c r="LWK56" s="105"/>
      <c r="LWL56" s="105"/>
      <c r="LWM56" s="105"/>
      <c r="LWN56" s="105"/>
      <c r="LWO56" s="105"/>
      <c r="LWP56" s="105"/>
      <c r="LWQ56" s="105"/>
      <c r="LWR56" s="105"/>
      <c r="LWS56" s="105"/>
      <c r="LWT56" s="105"/>
      <c r="LWU56" s="105"/>
      <c r="LWV56" s="105"/>
      <c r="LWW56" s="105"/>
      <c r="LWX56" s="105"/>
      <c r="LWY56" s="105"/>
      <c r="LWZ56" s="105"/>
      <c r="LXA56" s="105"/>
      <c r="LXB56" s="105"/>
      <c r="LXC56" s="105"/>
      <c r="LXD56" s="105"/>
      <c r="LXE56" s="105"/>
      <c r="LXF56" s="105"/>
      <c r="LXG56" s="105"/>
      <c r="LXH56" s="105"/>
      <c r="LXI56" s="105"/>
      <c r="LXJ56" s="105"/>
      <c r="LXK56" s="105"/>
      <c r="LXL56" s="105"/>
      <c r="LXM56" s="105"/>
      <c r="LXN56" s="105"/>
      <c r="LXO56" s="105"/>
      <c r="LXP56" s="105"/>
      <c r="LXQ56" s="105"/>
      <c r="LXR56" s="105"/>
      <c r="LXS56" s="105"/>
      <c r="LXT56" s="105"/>
      <c r="LXU56" s="105"/>
      <c r="LXV56" s="105"/>
      <c r="LXW56" s="105"/>
      <c r="LXX56" s="105"/>
      <c r="LXY56" s="105"/>
      <c r="LXZ56" s="105"/>
      <c r="LYA56" s="105"/>
      <c r="LYB56" s="105"/>
      <c r="LYC56" s="105"/>
      <c r="LYD56" s="105"/>
      <c r="LYE56" s="105"/>
      <c r="LYF56" s="105"/>
      <c r="LYG56" s="105"/>
      <c r="LYH56" s="105"/>
      <c r="LYI56" s="105"/>
      <c r="LYJ56" s="105"/>
      <c r="LYK56" s="105"/>
      <c r="LYL56" s="105"/>
      <c r="LYM56" s="105"/>
      <c r="LYN56" s="105"/>
      <c r="LYO56" s="105"/>
      <c r="LYP56" s="105"/>
      <c r="LYQ56" s="105"/>
      <c r="LYR56" s="105"/>
      <c r="LYS56" s="105"/>
      <c r="LYT56" s="105"/>
      <c r="LYU56" s="105"/>
      <c r="LYV56" s="105"/>
      <c r="LYW56" s="105"/>
      <c r="LYX56" s="105"/>
      <c r="LYY56" s="105"/>
      <c r="LYZ56" s="105"/>
      <c r="LZA56" s="105"/>
      <c r="LZB56" s="105"/>
      <c r="LZC56" s="105"/>
      <c r="LZD56" s="105"/>
      <c r="LZE56" s="105"/>
      <c r="LZF56" s="105"/>
      <c r="LZG56" s="105"/>
      <c r="LZH56" s="105"/>
      <c r="LZI56" s="105"/>
      <c r="LZJ56" s="105"/>
      <c r="LZK56" s="105"/>
      <c r="LZL56" s="105"/>
      <c r="LZM56" s="105"/>
      <c r="LZN56" s="105"/>
      <c r="LZO56" s="105"/>
      <c r="LZP56" s="105"/>
      <c r="LZQ56" s="105"/>
      <c r="LZR56" s="105"/>
      <c r="LZS56" s="105"/>
      <c r="LZT56" s="105"/>
      <c r="LZU56" s="105"/>
      <c r="LZV56" s="105"/>
      <c r="LZW56" s="105"/>
      <c r="LZX56" s="105"/>
      <c r="LZY56" s="105"/>
      <c r="LZZ56" s="105"/>
      <c r="MAA56" s="105"/>
      <c r="MAB56" s="105"/>
      <c r="MAC56" s="105"/>
      <c r="MAD56" s="105"/>
      <c r="MAE56" s="105"/>
      <c r="MAF56" s="105"/>
      <c r="MAG56" s="105"/>
      <c r="MAH56" s="105"/>
      <c r="MAI56" s="105"/>
      <c r="MAJ56" s="105"/>
      <c r="MAK56" s="105"/>
      <c r="MAL56" s="105"/>
      <c r="MAM56" s="105"/>
      <c r="MAN56" s="105"/>
      <c r="MAO56" s="105"/>
      <c r="MAP56" s="105"/>
      <c r="MAQ56" s="105"/>
      <c r="MAR56" s="105"/>
      <c r="MAS56" s="105"/>
      <c r="MAT56" s="105"/>
      <c r="MAU56" s="105"/>
      <c r="MAV56" s="105"/>
      <c r="MAW56" s="105"/>
      <c r="MAX56" s="105"/>
      <c r="MAY56" s="105"/>
      <c r="MAZ56" s="105"/>
      <c r="MBA56" s="105"/>
      <c r="MBB56" s="105"/>
      <c r="MBC56" s="105"/>
      <c r="MBD56" s="105"/>
      <c r="MBE56" s="105"/>
      <c r="MBF56" s="105"/>
      <c r="MBG56" s="105"/>
      <c r="MBH56" s="105"/>
      <c r="MBI56" s="105"/>
      <c r="MBJ56" s="105"/>
      <c r="MBK56" s="105"/>
      <c r="MBL56" s="105"/>
      <c r="MBM56" s="105"/>
      <c r="MBN56" s="105"/>
      <c r="MBO56" s="105"/>
      <c r="MBP56" s="105"/>
      <c r="MBQ56" s="105"/>
      <c r="MBR56" s="105"/>
      <c r="MBS56" s="105"/>
      <c r="MBT56" s="105"/>
      <c r="MBU56" s="105"/>
      <c r="MBV56" s="105"/>
      <c r="MBW56" s="105"/>
      <c r="MBX56" s="105"/>
      <c r="MBY56" s="105"/>
      <c r="MBZ56" s="105"/>
      <c r="MCA56" s="105"/>
      <c r="MCB56" s="105"/>
      <c r="MCC56" s="105"/>
      <c r="MCD56" s="105"/>
      <c r="MCE56" s="105"/>
      <c r="MCF56" s="105"/>
      <c r="MCG56" s="105"/>
      <c r="MCH56" s="105"/>
      <c r="MCI56" s="105"/>
      <c r="MCJ56" s="105"/>
      <c r="MCK56" s="105"/>
      <c r="MCL56" s="105"/>
      <c r="MCM56" s="105"/>
      <c r="MCN56" s="105"/>
      <c r="MCO56" s="105"/>
      <c r="MCP56" s="105"/>
      <c r="MCQ56" s="105"/>
      <c r="MCR56" s="105"/>
      <c r="MCS56" s="105"/>
      <c r="MCT56" s="105"/>
      <c r="MCU56" s="105"/>
      <c r="MCV56" s="105"/>
      <c r="MCW56" s="105"/>
      <c r="MCX56" s="105"/>
      <c r="MCY56" s="105"/>
      <c r="MCZ56" s="105"/>
      <c r="MDA56" s="105"/>
      <c r="MDB56" s="105"/>
      <c r="MDC56" s="105"/>
      <c r="MDD56" s="105"/>
      <c r="MDE56" s="105"/>
      <c r="MDF56" s="105"/>
      <c r="MDG56" s="105"/>
      <c r="MDH56" s="105"/>
      <c r="MDI56" s="105"/>
      <c r="MDJ56" s="105"/>
      <c r="MDK56" s="105"/>
      <c r="MDL56" s="105"/>
      <c r="MDM56" s="105"/>
      <c r="MDN56" s="105"/>
      <c r="MDO56" s="105"/>
      <c r="MDP56" s="105"/>
      <c r="MDQ56" s="105"/>
      <c r="MDR56" s="105"/>
      <c r="MDS56" s="105"/>
      <c r="MDT56" s="105"/>
      <c r="MDU56" s="105"/>
      <c r="MDV56" s="105"/>
      <c r="MDW56" s="105"/>
      <c r="MDX56" s="105"/>
      <c r="MDY56" s="105"/>
      <c r="MDZ56" s="105"/>
      <c r="MEA56" s="105"/>
      <c r="MEB56" s="105"/>
      <c r="MEC56" s="105"/>
      <c r="MED56" s="105"/>
      <c r="MEE56" s="105"/>
      <c r="MEF56" s="105"/>
      <c r="MEG56" s="105"/>
      <c r="MEH56" s="105"/>
      <c r="MEI56" s="105"/>
      <c r="MEJ56" s="105"/>
      <c r="MEK56" s="105"/>
      <c r="MEL56" s="105"/>
      <c r="MEM56" s="105"/>
      <c r="MEN56" s="105"/>
      <c r="MEO56" s="105"/>
      <c r="MEP56" s="105"/>
      <c r="MEQ56" s="105"/>
      <c r="MER56" s="105"/>
      <c r="MES56" s="105"/>
      <c r="MET56" s="105"/>
      <c r="MEU56" s="105"/>
      <c r="MEV56" s="105"/>
      <c r="MEW56" s="105"/>
      <c r="MEX56" s="105"/>
      <c r="MEY56" s="105"/>
      <c r="MEZ56" s="105"/>
      <c r="MFA56" s="105"/>
      <c r="MFB56" s="105"/>
      <c r="MFC56" s="105"/>
      <c r="MFD56" s="105"/>
      <c r="MFE56" s="105"/>
      <c r="MFF56" s="105"/>
      <c r="MFG56" s="105"/>
      <c r="MFH56" s="105"/>
      <c r="MFI56" s="105"/>
      <c r="MFJ56" s="105"/>
      <c r="MFK56" s="105"/>
      <c r="MFL56" s="105"/>
      <c r="MFM56" s="105"/>
      <c r="MFN56" s="105"/>
      <c r="MFO56" s="105"/>
      <c r="MFP56" s="105"/>
      <c r="MFQ56" s="105"/>
      <c r="MFR56" s="105"/>
      <c r="MFS56" s="105"/>
      <c r="MFT56" s="105"/>
      <c r="MFU56" s="105"/>
      <c r="MFV56" s="105"/>
      <c r="MFW56" s="105"/>
      <c r="MFX56" s="105"/>
      <c r="MFY56" s="105"/>
      <c r="MFZ56" s="105"/>
      <c r="MGA56" s="105"/>
      <c r="MGB56" s="105"/>
      <c r="MGC56" s="105"/>
      <c r="MGD56" s="105"/>
      <c r="MGE56" s="105"/>
      <c r="MGF56" s="105"/>
      <c r="MGG56" s="105"/>
      <c r="MGH56" s="105"/>
      <c r="MGI56" s="105"/>
      <c r="MGJ56" s="105"/>
      <c r="MGK56" s="105"/>
      <c r="MGL56" s="105"/>
      <c r="MGM56" s="105"/>
      <c r="MGN56" s="105"/>
      <c r="MGO56" s="105"/>
      <c r="MGP56" s="105"/>
      <c r="MGQ56" s="105"/>
      <c r="MGR56" s="105"/>
      <c r="MGS56" s="105"/>
      <c r="MGT56" s="105"/>
      <c r="MGU56" s="105"/>
      <c r="MGV56" s="105"/>
      <c r="MGW56" s="105"/>
      <c r="MGX56" s="105"/>
      <c r="MGY56" s="105"/>
      <c r="MGZ56" s="105"/>
      <c r="MHA56" s="105"/>
      <c r="MHB56" s="105"/>
      <c r="MHC56" s="105"/>
      <c r="MHD56" s="105"/>
      <c r="MHE56" s="105"/>
      <c r="MHF56" s="105"/>
      <c r="MHG56" s="105"/>
      <c r="MHH56" s="105"/>
      <c r="MHI56" s="105"/>
      <c r="MHJ56" s="105"/>
      <c r="MHK56" s="105"/>
      <c r="MHL56" s="105"/>
      <c r="MHM56" s="105"/>
      <c r="MHN56" s="105"/>
      <c r="MHO56" s="105"/>
      <c r="MHP56" s="105"/>
      <c r="MHQ56" s="105"/>
      <c r="MHR56" s="105"/>
      <c r="MHS56" s="105"/>
      <c r="MHT56" s="105"/>
      <c r="MHU56" s="105"/>
      <c r="MHV56" s="105"/>
      <c r="MHW56" s="105"/>
      <c r="MHX56" s="105"/>
      <c r="MHY56" s="105"/>
      <c r="MHZ56" s="105"/>
      <c r="MIA56" s="105"/>
      <c r="MIB56" s="105"/>
      <c r="MIC56" s="105"/>
      <c r="MID56" s="105"/>
      <c r="MIE56" s="105"/>
      <c r="MIF56" s="105"/>
      <c r="MIG56" s="105"/>
      <c r="MIH56" s="105"/>
      <c r="MII56" s="105"/>
      <c r="MIJ56" s="105"/>
      <c r="MIK56" s="105"/>
      <c r="MIL56" s="105"/>
      <c r="MIM56" s="105"/>
      <c r="MIN56" s="105"/>
      <c r="MIO56" s="105"/>
      <c r="MIP56" s="105"/>
      <c r="MIQ56" s="105"/>
      <c r="MIR56" s="105"/>
      <c r="MIS56" s="105"/>
      <c r="MIT56" s="105"/>
      <c r="MIU56" s="105"/>
      <c r="MIV56" s="105"/>
      <c r="MIW56" s="105"/>
      <c r="MIX56" s="105"/>
      <c r="MIY56" s="105"/>
      <c r="MIZ56" s="105"/>
      <c r="MJA56" s="105"/>
      <c r="MJB56" s="105"/>
      <c r="MJC56" s="105"/>
      <c r="MJD56" s="105"/>
      <c r="MJE56" s="105"/>
      <c r="MJF56" s="105"/>
      <c r="MJG56" s="105"/>
      <c r="MJH56" s="105"/>
      <c r="MJI56" s="105"/>
      <c r="MJJ56" s="105"/>
      <c r="MJK56" s="105"/>
      <c r="MJL56" s="105"/>
      <c r="MJM56" s="105"/>
      <c r="MJN56" s="105"/>
      <c r="MJO56" s="105"/>
      <c r="MJP56" s="105"/>
      <c r="MJQ56" s="105"/>
      <c r="MJR56" s="105"/>
      <c r="MJS56" s="105"/>
      <c r="MJT56" s="105"/>
      <c r="MJU56" s="105"/>
      <c r="MJV56" s="105"/>
      <c r="MJW56" s="105"/>
      <c r="MJX56" s="105"/>
      <c r="MJY56" s="105"/>
      <c r="MJZ56" s="105"/>
      <c r="MKA56" s="105"/>
      <c r="MKB56" s="105"/>
      <c r="MKC56" s="105"/>
      <c r="MKD56" s="105"/>
      <c r="MKE56" s="105"/>
      <c r="MKF56" s="105"/>
      <c r="MKG56" s="105"/>
      <c r="MKH56" s="105"/>
      <c r="MKI56" s="105"/>
      <c r="MKJ56" s="105"/>
      <c r="MKK56" s="105"/>
      <c r="MKL56" s="105"/>
      <c r="MKM56" s="105"/>
      <c r="MKN56" s="105"/>
      <c r="MKO56" s="105"/>
      <c r="MKP56" s="105"/>
      <c r="MKQ56" s="105"/>
      <c r="MKR56" s="105"/>
      <c r="MKS56" s="105"/>
      <c r="MKT56" s="105"/>
      <c r="MKU56" s="105"/>
      <c r="MKV56" s="105"/>
      <c r="MKW56" s="105"/>
      <c r="MKX56" s="105"/>
      <c r="MKY56" s="105"/>
      <c r="MKZ56" s="105"/>
      <c r="MLA56" s="105"/>
      <c r="MLB56" s="105"/>
      <c r="MLC56" s="105"/>
      <c r="MLD56" s="105"/>
      <c r="MLE56" s="105"/>
      <c r="MLF56" s="105"/>
      <c r="MLG56" s="105"/>
      <c r="MLH56" s="105"/>
      <c r="MLI56" s="105"/>
      <c r="MLJ56" s="105"/>
      <c r="MLK56" s="105"/>
      <c r="MLL56" s="105"/>
      <c r="MLM56" s="105"/>
      <c r="MLN56" s="105"/>
      <c r="MLO56" s="105"/>
      <c r="MLP56" s="105"/>
      <c r="MLQ56" s="105"/>
      <c r="MLR56" s="105"/>
      <c r="MLS56" s="105"/>
      <c r="MLT56" s="105"/>
      <c r="MLU56" s="105"/>
      <c r="MLV56" s="105"/>
      <c r="MLW56" s="105"/>
      <c r="MLX56" s="105"/>
      <c r="MLY56" s="105"/>
      <c r="MLZ56" s="105"/>
      <c r="MMA56" s="105"/>
      <c r="MMB56" s="105"/>
      <c r="MMC56" s="105"/>
      <c r="MMD56" s="105"/>
      <c r="MME56" s="105"/>
      <c r="MMF56" s="105"/>
      <c r="MMG56" s="105"/>
      <c r="MMH56" s="105"/>
      <c r="MMI56" s="105"/>
      <c r="MMJ56" s="105"/>
      <c r="MMK56" s="105"/>
      <c r="MML56" s="105"/>
      <c r="MMM56" s="105"/>
      <c r="MMN56" s="105"/>
      <c r="MMO56" s="105"/>
      <c r="MMP56" s="105"/>
      <c r="MMQ56" s="105"/>
      <c r="MMR56" s="105"/>
      <c r="MMS56" s="105"/>
      <c r="MMT56" s="105"/>
      <c r="MMU56" s="105"/>
      <c r="MMV56" s="105"/>
      <c r="MMW56" s="105"/>
      <c r="MMX56" s="105"/>
      <c r="MMY56" s="105"/>
      <c r="MMZ56" s="105"/>
      <c r="MNA56" s="105"/>
      <c r="MNB56" s="105"/>
      <c r="MNC56" s="105"/>
      <c r="MND56" s="105"/>
      <c r="MNE56" s="105"/>
      <c r="MNF56" s="105"/>
      <c r="MNG56" s="105"/>
      <c r="MNH56" s="105"/>
      <c r="MNI56" s="105"/>
      <c r="MNJ56" s="105"/>
      <c r="MNK56" s="105"/>
      <c r="MNL56" s="105"/>
      <c r="MNM56" s="105"/>
      <c r="MNN56" s="105"/>
      <c r="MNO56" s="105"/>
      <c r="MNP56" s="105"/>
      <c r="MNQ56" s="105"/>
      <c r="MNR56" s="105"/>
      <c r="MNS56" s="105"/>
      <c r="MNT56" s="105"/>
      <c r="MNU56" s="105"/>
      <c r="MNV56" s="105"/>
      <c r="MNW56" s="105"/>
      <c r="MNX56" s="105"/>
      <c r="MNY56" s="105"/>
      <c r="MNZ56" s="105"/>
      <c r="MOA56" s="105"/>
      <c r="MOB56" s="105"/>
      <c r="MOC56" s="105"/>
      <c r="MOD56" s="105"/>
      <c r="MOE56" s="105"/>
      <c r="MOF56" s="105"/>
      <c r="MOG56" s="105"/>
      <c r="MOH56" s="105"/>
      <c r="MOI56" s="105"/>
      <c r="MOJ56" s="105"/>
      <c r="MOK56" s="105"/>
      <c r="MOL56" s="105"/>
      <c r="MOM56" s="105"/>
      <c r="MON56" s="105"/>
      <c r="MOO56" s="105"/>
      <c r="MOP56" s="105"/>
      <c r="MOQ56" s="105"/>
      <c r="MOR56" s="105"/>
      <c r="MOS56" s="105"/>
      <c r="MOT56" s="105"/>
      <c r="MOU56" s="105"/>
      <c r="MOV56" s="105"/>
      <c r="MOW56" s="105"/>
      <c r="MOX56" s="105"/>
      <c r="MOY56" s="105"/>
      <c r="MOZ56" s="105"/>
      <c r="MPA56" s="105"/>
      <c r="MPB56" s="105"/>
      <c r="MPC56" s="105"/>
      <c r="MPD56" s="105"/>
      <c r="MPE56" s="105"/>
      <c r="MPF56" s="105"/>
      <c r="MPG56" s="105"/>
      <c r="MPH56" s="105"/>
      <c r="MPI56" s="105"/>
      <c r="MPJ56" s="105"/>
      <c r="MPK56" s="105"/>
      <c r="MPL56" s="105"/>
      <c r="MPM56" s="105"/>
      <c r="MPN56" s="105"/>
      <c r="MPO56" s="105"/>
      <c r="MPP56" s="105"/>
      <c r="MPQ56" s="105"/>
      <c r="MPR56" s="105"/>
      <c r="MPS56" s="105"/>
      <c r="MPT56" s="105"/>
      <c r="MPU56" s="105"/>
      <c r="MPV56" s="105"/>
      <c r="MPW56" s="105"/>
      <c r="MPX56" s="105"/>
      <c r="MPY56" s="105"/>
      <c r="MPZ56" s="105"/>
      <c r="MQA56" s="105"/>
      <c r="MQB56" s="105"/>
      <c r="MQC56" s="105"/>
      <c r="MQD56" s="105"/>
      <c r="MQE56" s="105"/>
      <c r="MQF56" s="105"/>
      <c r="MQG56" s="105"/>
      <c r="MQH56" s="105"/>
      <c r="MQI56" s="105"/>
      <c r="MQJ56" s="105"/>
      <c r="MQK56" s="105"/>
      <c r="MQL56" s="105"/>
      <c r="MQM56" s="105"/>
      <c r="MQN56" s="105"/>
      <c r="MQO56" s="105"/>
      <c r="MQP56" s="105"/>
      <c r="MQQ56" s="105"/>
      <c r="MQR56" s="105"/>
      <c r="MQS56" s="105"/>
      <c r="MQT56" s="105"/>
      <c r="MQU56" s="105"/>
      <c r="MQV56" s="105"/>
      <c r="MQW56" s="105"/>
      <c r="MQX56" s="105"/>
      <c r="MQY56" s="105"/>
      <c r="MQZ56" s="105"/>
      <c r="MRA56" s="105"/>
      <c r="MRB56" s="105"/>
      <c r="MRC56" s="105"/>
      <c r="MRD56" s="105"/>
      <c r="MRE56" s="105"/>
      <c r="MRF56" s="105"/>
      <c r="MRG56" s="105"/>
      <c r="MRH56" s="105"/>
      <c r="MRI56" s="105"/>
      <c r="MRJ56" s="105"/>
      <c r="MRK56" s="105"/>
      <c r="MRL56" s="105"/>
      <c r="MRM56" s="105"/>
      <c r="MRN56" s="105"/>
      <c r="MRO56" s="105"/>
      <c r="MRP56" s="105"/>
      <c r="MRQ56" s="105"/>
      <c r="MRR56" s="105"/>
      <c r="MRS56" s="105"/>
      <c r="MRT56" s="105"/>
      <c r="MRU56" s="105"/>
      <c r="MRV56" s="105"/>
      <c r="MRW56" s="105"/>
      <c r="MRX56" s="105"/>
      <c r="MRY56" s="105"/>
      <c r="MRZ56" s="105"/>
      <c r="MSA56" s="105"/>
      <c r="MSB56" s="105"/>
      <c r="MSC56" s="105"/>
      <c r="MSD56" s="105"/>
      <c r="MSE56" s="105"/>
      <c r="MSF56" s="105"/>
      <c r="MSG56" s="105"/>
      <c r="MSH56" s="105"/>
      <c r="MSI56" s="105"/>
      <c r="MSJ56" s="105"/>
      <c r="MSK56" s="105"/>
      <c r="MSL56" s="105"/>
      <c r="MSM56" s="105"/>
      <c r="MSN56" s="105"/>
      <c r="MSO56" s="105"/>
      <c r="MSP56" s="105"/>
      <c r="MSQ56" s="105"/>
      <c r="MSR56" s="105"/>
      <c r="MSS56" s="105"/>
      <c r="MST56" s="105"/>
      <c r="MSU56" s="105"/>
      <c r="MSV56" s="105"/>
      <c r="MSW56" s="105"/>
      <c r="MSX56" s="105"/>
      <c r="MSY56" s="105"/>
      <c r="MSZ56" s="105"/>
      <c r="MTA56" s="105"/>
      <c r="MTB56" s="105"/>
      <c r="MTC56" s="105"/>
      <c r="MTD56" s="105"/>
      <c r="MTE56" s="105"/>
      <c r="MTF56" s="105"/>
      <c r="MTG56" s="105"/>
      <c r="MTH56" s="105"/>
      <c r="MTI56" s="105"/>
      <c r="MTJ56" s="105"/>
      <c r="MTK56" s="105"/>
      <c r="MTL56" s="105"/>
      <c r="MTM56" s="105"/>
      <c r="MTN56" s="105"/>
      <c r="MTO56" s="105"/>
      <c r="MTP56" s="105"/>
      <c r="MTQ56" s="105"/>
      <c r="MTR56" s="105"/>
      <c r="MTS56" s="105"/>
      <c r="MTT56" s="105"/>
      <c r="MTU56" s="105"/>
      <c r="MTV56" s="105"/>
      <c r="MTW56" s="105"/>
      <c r="MTX56" s="105"/>
      <c r="MTY56" s="105"/>
      <c r="MTZ56" s="105"/>
      <c r="MUA56" s="105"/>
      <c r="MUB56" s="105"/>
      <c r="MUC56" s="105"/>
      <c r="MUD56" s="105"/>
      <c r="MUE56" s="105"/>
      <c r="MUF56" s="105"/>
      <c r="MUG56" s="105"/>
      <c r="MUH56" s="105"/>
      <c r="MUI56" s="105"/>
      <c r="MUJ56" s="105"/>
      <c r="MUK56" s="105"/>
      <c r="MUL56" s="105"/>
      <c r="MUM56" s="105"/>
      <c r="MUN56" s="105"/>
      <c r="MUO56" s="105"/>
      <c r="MUP56" s="105"/>
      <c r="MUQ56" s="105"/>
      <c r="MUR56" s="105"/>
      <c r="MUS56" s="105"/>
      <c r="MUT56" s="105"/>
      <c r="MUU56" s="105"/>
      <c r="MUV56" s="105"/>
      <c r="MUW56" s="105"/>
      <c r="MUX56" s="105"/>
      <c r="MUY56" s="105"/>
      <c r="MUZ56" s="105"/>
      <c r="MVA56" s="105"/>
      <c r="MVB56" s="105"/>
      <c r="MVC56" s="105"/>
      <c r="MVD56" s="105"/>
      <c r="MVE56" s="105"/>
      <c r="MVF56" s="105"/>
      <c r="MVG56" s="105"/>
      <c r="MVH56" s="105"/>
      <c r="MVI56" s="105"/>
      <c r="MVJ56" s="105"/>
      <c r="MVK56" s="105"/>
      <c r="MVL56" s="105"/>
      <c r="MVM56" s="105"/>
      <c r="MVN56" s="105"/>
      <c r="MVO56" s="105"/>
      <c r="MVP56" s="105"/>
      <c r="MVQ56" s="105"/>
      <c r="MVR56" s="105"/>
      <c r="MVS56" s="105"/>
      <c r="MVT56" s="105"/>
      <c r="MVU56" s="105"/>
      <c r="MVV56" s="105"/>
      <c r="MVW56" s="105"/>
      <c r="MVX56" s="105"/>
      <c r="MVY56" s="105"/>
      <c r="MVZ56" s="105"/>
      <c r="MWA56" s="105"/>
      <c r="MWB56" s="105"/>
      <c r="MWC56" s="105"/>
      <c r="MWD56" s="105"/>
      <c r="MWE56" s="105"/>
      <c r="MWF56" s="105"/>
      <c r="MWG56" s="105"/>
      <c r="MWH56" s="105"/>
      <c r="MWI56" s="105"/>
      <c r="MWJ56" s="105"/>
      <c r="MWK56" s="105"/>
      <c r="MWL56" s="105"/>
      <c r="MWM56" s="105"/>
      <c r="MWN56" s="105"/>
      <c r="MWO56" s="105"/>
      <c r="MWP56" s="105"/>
      <c r="MWQ56" s="105"/>
      <c r="MWR56" s="105"/>
      <c r="MWS56" s="105"/>
      <c r="MWT56" s="105"/>
      <c r="MWU56" s="105"/>
      <c r="MWV56" s="105"/>
      <c r="MWW56" s="105"/>
      <c r="MWX56" s="105"/>
      <c r="MWY56" s="105"/>
      <c r="MWZ56" s="105"/>
      <c r="MXA56" s="105"/>
      <c r="MXB56" s="105"/>
      <c r="MXC56" s="105"/>
      <c r="MXD56" s="105"/>
      <c r="MXE56" s="105"/>
      <c r="MXF56" s="105"/>
      <c r="MXG56" s="105"/>
      <c r="MXH56" s="105"/>
      <c r="MXI56" s="105"/>
      <c r="MXJ56" s="105"/>
      <c r="MXK56" s="105"/>
      <c r="MXL56" s="105"/>
      <c r="MXM56" s="105"/>
      <c r="MXN56" s="105"/>
      <c r="MXO56" s="105"/>
      <c r="MXP56" s="105"/>
      <c r="MXQ56" s="105"/>
      <c r="MXR56" s="105"/>
      <c r="MXS56" s="105"/>
      <c r="MXT56" s="105"/>
      <c r="MXU56" s="105"/>
      <c r="MXV56" s="105"/>
      <c r="MXW56" s="105"/>
      <c r="MXX56" s="105"/>
      <c r="MXY56" s="105"/>
      <c r="MXZ56" s="105"/>
      <c r="MYA56" s="105"/>
      <c r="MYB56" s="105"/>
      <c r="MYC56" s="105"/>
      <c r="MYD56" s="105"/>
      <c r="MYE56" s="105"/>
      <c r="MYF56" s="105"/>
      <c r="MYG56" s="105"/>
      <c r="MYH56" s="105"/>
      <c r="MYI56" s="105"/>
      <c r="MYJ56" s="105"/>
      <c r="MYK56" s="105"/>
      <c r="MYL56" s="105"/>
      <c r="MYM56" s="105"/>
      <c r="MYN56" s="105"/>
      <c r="MYO56" s="105"/>
      <c r="MYP56" s="105"/>
      <c r="MYQ56" s="105"/>
      <c r="MYR56" s="105"/>
      <c r="MYS56" s="105"/>
      <c r="MYT56" s="105"/>
      <c r="MYU56" s="105"/>
      <c r="MYV56" s="105"/>
      <c r="MYW56" s="105"/>
      <c r="MYX56" s="105"/>
      <c r="MYY56" s="105"/>
      <c r="MYZ56" s="105"/>
      <c r="MZA56" s="105"/>
      <c r="MZB56" s="105"/>
      <c r="MZC56" s="105"/>
      <c r="MZD56" s="105"/>
      <c r="MZE56" s="105"/>
      <c r="MZF56" s="105"/>
      <c r="MZG56" s="105"/>
      <c r="MZH56" s="105"/>
      <c r="MZI56" s="105"/>
      <c r="MZJ56" s="105"/>
      <c r="MZK56" s="105"/>
      <c r="MZL56" s="105"/>
      <c r="MZM56" s="105"/>
      <c r="MZN56" s="105"/>
      <c r="MZO56" s="105"/>
      <c r="MZP56" s="105"/>
      <c r="MZQ56" s="105"/>
      <c r="MZR56" s="105"/>
      <c r="MZS56" s="105"/>
      <c r="MZT56" s="105"/>
      <c r="MZU56" s="105"/>
      <c r="MZV56" s="105"/>
      <c r="MZW56" s="105"/>
      <c r="MZX56" s="105"/>
      <c r="MZY56" s="105"/>
      <c r="MZZ56" s="105"/>
      <c r="NAA56" s="105"/>
      <c r="NAB56" s="105"/>
      <c r="NAC56" s="105"/>
      <c r="NAD56" s="105"/>
      <c r="NAE56" s="105"/>
      <c r="NAF56" s="105"/>
      <c r="NAG56" s="105"/>
      <c r="NAH56" s="105"/>
      <c r="NAI56" s="105"/>
      <c r="NAJ56" s="105"/>
      <c r="NAK56" s="105"/>
      <c r="NAL56" s="105"/>
      <c r="NAM56" s="105"/>
      <c r="NAN56" s="105"/>
      <c r="NAO56" s="105"/>
      <c r="NAP56" s="105"/>
      <c r="NAQ56" s="105"/>
      <c r="NAR56" s="105"/>
      <c r="NAS56" s="105"/>
      <c r="NAT56" s="105"/>
      <c r="NAU56" s="105"/>
      <c r="NAV56" s="105"/>
      <c r="NAW56" s="105"/>
      <c r="NAX56" s="105"/>
      <c r="NAY56" s="105"/>
      <c r="NAZ56" s="105"/>
      <c r="NBA56" s="105"/>
      <c r="NBB56" s="105"/>
      <c r="NBC56" s="105"/>
      <c r="NBD56" s="105"/>
      <c r="NBE56" s="105"/>
      <c r="NBF56" s="105"/>
      <c r="NBG56" s="105"/>
      <c r="NBH56" s="105"/>
      <c r="NBI56" s="105"/>
      <c r="NBJ56" s="105"/>
      <c r="NBK56" s="105"/>
      <c r="NBL56" s="105"/>
      <c r="NBM56" s="105"/>
      <c r="NBN56" s="105"/>
      <c r="NBO56" s="105"/>
      <c r="NBP56" s="105"/>
      <c r="NBQ56" s="105"/>
      <c r="NBR56" s="105"/>
      <c r="NBS56" s="105"/>
      <c r="NBT56" s="105"/>
      <c r="NBU56" s="105"/>
      <c r="NBV56" s="105"/>
      <c r="NBW56" s="105"/>
      <c r="NBX56" s="105"/>
      <c r="NBY56" s="105"/>
      <c r="NBZ56" s="105"/>
      <c r="NCA56" s="105"/>
      <c r="NCB56" s="105"/>
      <c r="NCC56" s="105"/>
      <c r="NCD56" s="105"/>
      <c r="NCE56" s="105"/>
      <c r="NCF56" s="105"/>
      <c r="NCG56" s="105"/>
      <c r="NCH56" s="105"/>
      <c r="NCI56" s="105"/>
      <c r="NCJ56" s="105"/>
      <c r="NCK56" s="105"/>
      <c r="NCL56" s="105"/>
      <c r="NCM56" s="105"/>
      <c r="NCN56" s="105"/>
      <c r="NCO56" s="105"/>
      <c r="NCP56" s="105"/>
      <c r="NCQ56" s="105"/>
      <c r="NCR56" s="105"/>
      <c r="NCS56" s="105"/>
      <c r="NCT56" s="105"/>
      <c r="NCU56" s="105"/>
      <c r="NCV56" s="105"/>
      <c r="NCW56" s="105"/>
      <c r="NCX56" s="105"/>
      <c r="NCY56" s="105"/>
      <c r="NCZ56" s="105"/>
      <c r="NDA56" s="105"/>
      <c r="NDB56" s="105"/>
      <c r="NDC56" s="105"/>
      <c r="NDD56" s="105"/>
      <c r="NDE56" s="105"/>
      <c r="NDF56" s="105"/>
      <c r="NDG56" s="105"/>
      <c r="NDH56" s="105"/>
      <c r="NDI56" s="105"/>
      <c r="NDJ56" s="105"/>
      <c r="NDK56" s="105"/>
      <c r="NDL56" s="105"/>
      <c r="NDM56" s="105"/>
      <c r="NDN56" s="105"/>
      <c r="NDO56" s="105"/>
      <c r="NDP56" s="105"/>
      <c r="NDQ56" s="105"/>
      <c r="NDR56" s="105"/>
      <c r="NDS56" s="105"/>
      <c r="NDT56" s="105"/>
      <c r="NDU56" s="105"/>
      <c r="NDV56" s="105"/>
      <c r="NDW56" s="105"/>
      <c r="NDX56" s="105"/>
      <c r="NDY56" s="105"/>
      <c r="NDZ56" s="105"/>
      <c r="NEA56" s="105"/>
      <c r="NEB56" s="105"/>
      <c r="NEC56" s="105"/>
      <c r="NED56" s="105"/>
      <c r="NEE56" s="105"/>
      <c r="NEF56" s="105"/>
      <c r="NEG56" s="105"/>
      <c r="NEH56" s="105"/>
      <c r="NEI56" s="105"/>
      <c r="NEJ56" s="105"/>
      <c r="NEK56" s="105"/>
      <c r="NEL56" s="105"/>
      <c r="NEM56" s="105"/>
      <c r="NEN56" s="105"/>
      <c r="NEO56" s="105"/>
      <c r="NEP56" s="105"/>
      <c r="NEQ56" s="105"/>
      <c r="NER56" s="105"/>
      <c r="NES56" s="105"/>
      <c r="NET56" s="105"/>
      <c r="NEU56" s="105"/>
      <c r="NEV56" s="105"/>
      <c r="NEW56" s="105"/>
      <c r="NEX56" s="105"/>
      <c r="NEY56" s="105"/>
      <c r="NEZ56" s="105"/>
      <c r="NFA56" s="105"/>
      <c r="NFB56" s="105"/>
      <c r="NFC56" s="105"/>
      <c r="NFD56" s="105"/>
      <c r="NFE56" s="105"/>
      <c r="NFF56" s="105"/>
      <c r="NFG56" s="105"/>
      <c r="NFH56" s="105"/>
      <c r="NFI56" s="105"/>
      <c r="NFJ56" s="105"/>
      <c r="NFK56" s="105"/>
      <c r="NFL56" s="105"/>
      <c r="NFM56" s="105"/>
      <c r="NFN56" s="105"/>
      <c r="NFO56" s="105"/>
      <c r="NFP56" s="105"/>
      <c r="NFQ56" s="105"/>
      <c r="NFR56" s="105"/>
      <c r="NFS56" s="105"/>
      <c r="NFT56" s="105"/>
      <c r="NFU56" s="105"/>
      <c r="NFV56" s="105"/>
      <c r="NFW56" s="105"/>
      <c r="NFX56" s="105"/>
      <c r="NFY56" s="105"/>
      <c r="NFZ56" s="105"/>
      <c r="NGA56" s="105"/>
      <c r="NGB56" s="105"/>
      <c r="NGC56" s="105"/>
      <c r="NGD56" s="105"/>
      <c r="NGE56" s="105"/>
      <c r="NGF56" s="105"/>
      <c r="NGG56" s="105"/>
      <c r="NGH56" s="105"/>
      <c r="NGI56" s="105"/>
      <c r="NGJ56" s="105"/>
      <c r="NGK56" s="105"/>
      <c r="NGL56" s="105"/>
      <c r="NGM56" s="105"/>
      <c r="NGN56" s="105"/>
      <c r="NGO56" s="105"/>
      <c r="NGP56" s="105"/>
      <c r="NGQ56" s="105"/>
      <c r="NGR56" s="105"/>
      <c r="NGS56" s="105"/>
      <c r="NGT56" s="105"/>
      <c r="NGU56" s="105"/>
      <c r="NGV56" s="105"/>
      <c r="NGW56" s="105"/>
      <c r="NGX56" s="105"/>
      <c r="NGY56" s="105"/>
      <c r="NGZ56" s="105"/>
      <c r="NHA56" s="105"/>
      <c r="NHB56" s="105"/>
      <c r="NHC56" s="105"/>
      <c r="NHD56" s="105"/>
      <c r="NHE56" s="105"/>
      <c r="NHF56" s="105"/>
      <c r="NHG56" s="105"/>
      <c r="NHH56" s="105"/>
      <c r="NHI56" s="105"/>
      <c r="NHJ56" s="105"/>
      <c r="NHK56" s="105"/>
      <c r="NHL56" s="105"/>
      <c r="NHM56" s="105"/>
      <c r="NHN56" s="105"/>
      <c r="NHO56" s="105"/>
      <c r="NHP56" s="105"/>
      <c r="NHQ56" s="105"/>
      <c r="NHR56" s="105"/>
      <c r="NHS56" s="105"/>
      <c r="NHT56" s="105"/>
      <c r="NHU56" s="105"/>
      <c r="NHV56" s="105"/>
      <c r="NHW56" s="105"/>
      <c r="NHX56" s="105"/>
      <c r="NHY56" s="105"/>
      <c r="NHZ56" s="105"/>
      <c r="NIA56" s="105"/>
      <c r="NIB56" s="105"/>
      <c r="NIC56" s="105"/>
      <c r="NID56" s="105"/>
      <c r="NIE56" s="105"/>
      <c r="NIF56" s="105"/>
      <c r="NIG56" s="105"/>
      <c r="NIH56" s="105"/>
      <c r="NII56" s="105"/>
      <c r="NIJ56" s="105"/>
      <c r="NIK56" s="105"/>
      <c r="NIL56" s="105"/>
      <c r="NIM56" s="105"/>
      <c r="NIN56" s="105"/>
      <c r="NIO56" s="105"/>
      <c r="NIP56" s="105"/>
      <c r="NIQ56" s="105"/>
      <c r="NIR56" s="105"/>
      <c r="NIS56" s="105"/>
      <c r="NIT56" s="105"/>
      <c r="NIU56" s="105"/>
      <c r="NIV56" s="105"/>
      <c r="NIW56" s="105"/>
      <c r="NIX56" s="105"/>
      <c r="NIY56" s="105"/>
      <c r="NIZ56" s="105"/>
      <c r="NJA56" s="105"/>
      <c r="NJB56" s="105"/>
      <c r="NJC56" s="105"/>
      <c r="NJD56" s="105"/>
      <c r="NJE56" s="105"/>
      <c r="NJF56" s="105"/>
      <c r="NJG56" s="105"/>
      <c r="NJH56" s="105"/>
      <c r="NJI56" s="105"/>
      <c r="NJJ56" s="105"/>
      <c r="NJK56" s="105"/>
      <c r="NJL56" s="105"/>
      <c r="NJM56" s="105"/>
      <c r="NJN56" s="105"/>
      <c r="NJO56" s="105"/>
      <c r="NJP56" s="105"/>
      <c r="NJQ56" s="105"/>
      <c r="NJR56" s="105"/>
      <c r="NJS56" s="105"/>
      <c r="NJT56" s="105"/>
      <c r="NJU56" s="105"/>
      <c r="NJV56" s="105"/>
      <c r="NJW56" s="105"/>
      <c r="NJX56" s="105"/>
      <c r="NJY56" s="105"/>
      <c r="NJZ56" s="105"/>
      <c r="NKA56" s="105"/>
      <c r="NKB56" s="105"/>
      <c r="NKC56" s="105"/>
      <c r="NKD56" s="105"/>
      <c r="NKE56" s="105"/>
      <c r="NKF56" s="105"/>
      <c r="NKG56" s="105"/>
      <c r="NKH56" s="105"/>
      <c r="NKI56" s="105"/>
      <c r="NKJ56" s="105"/>
      <c r="NKK56" s="105"/>
      <c r="NKL56" s="105"/>
      <c r="NKM56" s="105"/>
      <c r="NKN56" s="105"/>
      <c r="NKO56" s="105"/>
      <c r="NKP56" s="105"/>
      <c r="NKQ56" s="105"/>
      <c r="NKR56" s="105"/>
      <c r="NKS56" s="105"/>
      <c r="NKT56" s="105"/>
      <c r="NKU56" s="105"/>
      <c r="NKV56" s="105"/>
      <c r="NKW56" s="105"/>
      <c r="NKX56" s="105"/>
      <c r="NKY56" s="105"/>
      <c r="NKZ56" s="105"/>
      <c r="NLA56" s="105"/>
      <c r="NLB56" s="105"/>
      <c r="NLC56" s="105"/>
      <c r="NLD56" s="105"/>
      <c r="NLE56" s="105"/>
      <c r="NLF56" s="105"/>
      <c r="NLG56" s="105"/>
      <c r="NLH56" s="105"/>
      <c r="NLI56" s="105"/>
      <c r="NLJ56" s="105"/>
      <c r="NLK56" s="105"/>
      <c r="NLL56" s="105"/>
      <c r="NLM56" s="105"/>
      <c r="NLN56" s="105"/>
      <c r="NLO56" s="105"/>
      <c r="NLP56" s="105"/>
      <c r="NLQ56" s="105"/>
      <c r="NLR56" s="105"/>
      <c r="NLS56" s="105"/>
      <c r="NLT56" s="105"/>
      <c r="NLU56" s="105"/>
      <c r="NLV56" s="105"/>
      <c r="NLW56" s="105"/>
      <c r="NLX56" s="105"/>
      <c r="NLY56" s="105"/>
      <c r="NLZ56" s="105"/>
      <c r="NMA56" s="105"/>
      <c r="NMB56" s="105"/>
      <c r="NMC56" s="105"/>
      <c r="NMD56" s="105"/>
      <c r="NME56" s="105"/>
      <c r="NMF56" s="105"/>
      <c r="NMG56" s="105"/>
      <c r="NMH56" s="105"/>
      <c r="NMI56" s="105"/>
      <c r="NMJ56" s="105"/>
      <c r="NMK56" s="105"/>
      <c r="NML56" s="105"/>
      <c r="NMM56" s="105"/>
      <c r="NMN56" s="105"/>
      <c r="NMO56" s="105"/>
      <c r="NMP56" s="105"/>
      <c r="NMQ56" s="105"/>
      <c r="NMR56" s="105"/>
      <c r="NMS56" s="105"/>
      <c r="NMT56" s="105"/>
      <c r="NMU56" s="105"/>
      <c r="NMV56" s="105"/>
      <c r="NMW56" s="105"/>
      <c r="NMX56" s="105"/>
      <c r="NMY56" s="105"/>
      <c r="NMZ56" s="105"/>
      <c r="NNA56" s="105"/>
      <c r="NNB56" s="105"/>
      <c r="NNC56" s="105"/>
      <c r="NND56" s="105"/>
      <c r="NNE56" s="105"/>
      <c r="NNF56" s="105"/>
      <c r="NNG56" s="105"/>
      <c r="NNH56" s="105"/>
      <c r="NNI56" s="105"/>
      <c r="NNJ56" s="105"/>
      <c r="NNK56" s="105"/>
      <c r="NNL56" s="105"/>
      <c r="NNM56" s="105"/>
      <c r="NNN56" s="105"/>
      <c r="NNO56" s="105"/>
      <c r="NNP56" s="105"/>
      <c r="NNQ56" s="105"/>
      <c r="NNR56" s="105"/>
      <c r="NNS56" s="105"/>
      <c r="NNT56" s="105"/>
      <c r="NNU56" s="105"/>
      <c r="NNV56" s="105"/>
      <c r="NNW56" s="105"/>
      <c r="NNX56" s="105"/>
      <c r="NNY56" s="105"/>
      <c r="NNZ56" s="105"/>
      <c r="NOA56" s="105"/>
      <c r="NOB56" s="105"/>
      <c r="NOC56" s="105"/>
      <c r="NOD56" s="105"/>
      <c r="NOE56" s="105"/>
      <c r="NOF56" s="105"/>
      <c r="NOG56" s="105"/>
      <c r="NOH56" s="105"/>
      <c r="NOI56" s="105"/>
      <c r="NOJ56" s="105"/>
      <c r="NOK56" s="105"/>
      <c r="NOL56" s="105"/>
      <c r="NOM56" s="105"/>
      <c r="NON56" s="105"/>
      <c r="NOO56" s="105"/>
      <c r="NOP56" s="105"/>
      <c r="NOQ56" s="105"/>
      <c r="NOR56" s="105"/>
      <c r="NOS56" s="105"/>
      <c r="NOT56" s="105"/>
      <c r="NOU56" s="105"/>
      <c r="NOV56" s="105"/>
      <c r="NOW56" s="105"/>
      <c r="NOX56" s="105"/>
      <c r="NOY56" s="105"/>
      <c r="NOZ56" s="105"/>
      <c r="NPA56" s="105"/>
      <c r="NPB56" s="105"/>
      <c r="NPC56" s="105"/>
      <c r="NPD56" s="105"/>
      <c r="NPE56" s="105"/>
      <c r="NPF56" s="105"/>
      <c r="NPG56" s="105"/>
      <c r="NPH56" s="105"/>
      <c r="NPI56" s="105"/>
      <c r="NPJ56" s="105"/>
      <c r="NPK56" s="105"/>
      <c r="NPL56" s="105"/>
      <c r="NPM56" s="105"/>
      <c r="NPN56" s="105"/>
      <c r="NPO56" s="105"/>
      <c r="NPP56" s="105"/>
      <c r="NPQ56" s="105"/>
      <c r="NPR56" s="105"/>
      <c r="NPS56" s="105"/>
      <c r="NPT56" s="105"/>
      <c r="NPU56" s="105"/>
      <c r="NPV56" s="105"/>
      <c r="NPW56" s="105"/>
      <c r="NPX56" s="105"/>
      <c r="NPY56" s="105"/>
      <c r="NPZ56" s="105"/>
      <c r="NQA56" s="105"/>
      <c r="NQB56" s="105"/>
      <c r="NQC56" s="105"/>
      <c r="NQD56" s="105"/>
      <c r="NQE56" s="105"/>
      <c r="NQF56" s="105"/>
      <c r="NQG56" s="105"/>
      <c r="NQH56" s="105"/>
      <c r="NQI56" s="105"/>
      <c r="NQJ56" s="105"/>
      <c r="NQK56" s="105"/>
      <c r="NQL56" s="105"/>
      <c r="NQM56" s="105"/>
      <c r="NQN56" s="105"/>
      <c r="NQO56" s="105"/>
      <c r="NQP56" s="105"/>
      <c r="NQQ56" s="105"/>
      <c r="NQR56" s="105"/>
      <c r="NQS56" s="105"/>
      <c r="NQT56" s="105"/>
      <c r="NQU56" s="105"/>
      <c r="NQV56" s="105"/>
      <c r="NQW56" s="105"/>
      <c r="NQX56" s="105"/>
      <c r="NQY56" s="105"/>
      <c r="NQZ56" s="105"/>
      <c r="NRA56" s="105"/>
      <c r="NRB56" s="105"/>
      <c r="NRC56" s="105"/>
      <c r="NRD56" s="105"/>
      <c r="NRE56" s="105"/>
      <c r="NRF56" s="105"/>
      <c r="NRG56" s="105"/>
      <c r="NRH56" s="105"/>
      <c r="NRI56" s="105"/>
      <c r="NRJ56" s="105"/>
      <c r="NRK56" s="105"/>
      <c r="NRL56" s="105"/>
      <c r="NRM56" s="105"/>
      <c r="NRN56" s="105"/>
      <c r="NRO56" s="105"/>
      <c r="NRP56" s="105"/>
      <c r="NRQ56" s="105"/>
      <c r="NRR56" s="105"/>
      <c r="NRS56" s="105"/>
      <c r="NRT56" s="105"/>
      <c r="NRU56" s="105"/>
      <c r="NRV56" s="105"/>
      <c r="NRW56" s="105"/>
      <c r="NRX56" s="105"/>
      <c r="NRY56" s="105"/>
      <c r="NRZ56" s="105"/>
      <c r="NSA56" s="105"/>
      <c r="NSB56" s="105"/>
      <c r="NSC56" s="105"/>
      <c r="NSD56" s="105"/>
      <c r="NSE56" s="105"/>
      <c r="NSF56" s="105"/>
      <c r="NSG56" s="105"/>
      <c r="NSH56" s="105"/>
      <c r="NSI56" s="105"/>
      <c r="NSJ56" s="105"/>
      <c r="NSK56" s="105"/>
      <c r="NSL56" s="105"/>
      <c r="NSM56" s="105"/>
      <c r="NSN56" s="105"/>
      <c r="NSO56" s="105"/>
      <c r="NSP56" s="105"/>
      <c r="NSQ56" s="105"/>
      <c r="NSR56" s="105"/>
      <c r="NSS56" s="105"/>
      <c r="NST56" s="105"/>
      <c r="NSU56" s="105"/>
      <c r="NSV56" s="105"/>
      <c r="NSW56" s="105"/>
      <c r="NSX56" s="105"/>
      <c r="NSY56" s="105"/>
      <c r="NSZ56" s="105"/>
      <c r="NTA56" s="105"/>
      <c r="NTB56" s="105"/>
      <c r="NTC56" s="105"/>
      <c r="NTD56" s="105"/>
      <c r="NTE56" s="105"/>
      <c r="NTF56" s="105"/>
      <c r="NTG56" s="105"/>
      <c r="NTH56" s="105"/>
      <c r="NTI56" s="105"/>
      <c r="NTJ56" s="105"/>
      <c r="NTK56" s="105"/>
      <c r="NTL56" s="105"/>
      <c r="NTM56" s="105"/>
      <c r="NTN56" s="105"/>
      <c r="NTO56" s="105"/>
      <c r="NTP56" s="105"/>
      <c r="NTQ56" s="105"/>
      <c r="NTR56" s="105"/>
      <c r="NTS56" s="105"/>
      <c r="NTT56" s="105"/>
      <c r="NTU56" s="105"/>
      <c r="NTV56" s="105"/>
      <c r="NTW56" s="105"/>
      <c r="NTX56" s="105"/>
      <c r="NTY56" s="105"/>
      <c r="NTZ56" s="105"/>
      <c r="NUA56" s="105"/>
      <c r="NUB56" s="105"/>
      <c r="NUC56" s="105"/>
      <c r="NUD56" s="105"/>
      <c r="NUE56" s="105"/>
      <c r="NUF56" s="105"/>
      <c r="NUG56" s="105"/>
      <c r="NUH56" s="105"/>
      <c r="NUI56" s="105"/>
      <c r="NUJ56" s="105"/>
      <c r="NUK56" s="105"/>
      <c r="NUL56" s="105"/>
      <c r="NUM56" s="105"/>
      <c r="NUN56" s="105"/>
      <c r="NUO56" s="105"/>
      <c r="NUP56" s="105"/>
      <c r="NUQ56" s="105"/>
      <c r="NUR56" s="105"/>
      <c r="NUS56" s="105"/>
      <c r="NUT56" s="105"/>
      <c r="NUU56" s="105"/>
      <c r="NUV56" s="105"/>
      <c r="NUW56" s="105"/>
      <c r="NUX56" s="105"/>
      <c r="NUY56" s="105"/>
      <c r="NUZ56" s="105"/>
      <c r="NVA56" s="105"/>
      <c r="NVB56" s="105"/>
      <c r="NVC56" s="105"/>
      <c r="NVD56" s="105"/>
      <c r="NVE56" s="105"/>
      <c r="NVF56" s="105"/>
      <c r="NVG56" s="105"/>
      <c r="NVH56" s="105"/>
      <c r="NVI56" s="105"/>
      <c r="NVJ56" s="105"/>
      <c r="NVK56" s="105"/>
      <c r="NVL56" s="105"/>
      <c r="NVM56" s="105"/>
      <c r="NVN56" s="105"/>
      <c r="NVO56" s="105"/>
      <c r="NVP56" s="105"/>
      <c r="NVQ56" s="105"/>
      <c r="NVR56" s="105"/>
      <c r="NVS56" s="105"/>
      <c r="NVT56" s="105"/>
      <c r="NVU56" s="105"/>
      <c r="NVV56" s="105"/>
      <c r="NVW56" s="105"/>
      <c r="NVX56" s="105"/>
      <c r="NVY56" s="105"/>
      <c r="NVZ56" s="105"/>
      <c r="NWA56" s="105"/>
      <c r="NWB56" s="105"/>
      <c r="NWC56" s="105"/>
      <c r="NWD56" s="105"/>
      <c r="NWE56" s="105"/>
      <c r="NWF56" s="105"/>
      <c r="NWG56" s="105"/>
      <c r="NWH56" s="105"/>
      <c r="NWI56" s="105"/>
      <c r="NWJ56" s="105"/>
      <c r="NWK56" s="105"/>
      <c r="NWL56" s="105"/>
      <c r="NWM56" s="105"/>
      <c r="NWN56" s="105"/>
      <c r="NWO56" s="105"/>
      <c r="NWP56" s="105"/>
      <c r="NWQ56" s="105"/>
      <c r="NWR56" s="105"/>
      <c r="NWS56" s="105"/>
      <c r="NWT56" s="105"/>
      <c r="NWU56" s="105"/>
      <c r="NWV56" s="105"/>
      <c r="NWW56" s="105"/>
      <c r="NWX56" s="105"/>
      <c r="NWY56" s="105"/>
      <c r="NWZ56" s="105"/>
      <c r="NXA56" s="105"/>
      <c r="NXB56" s="105"/>
      <c r="NXC56" s="105"/>
      <c r="NXD56" s="105"/>
      <c r="NXE56" s="105"/>
      <c r="NXF56" s="105"/>
      <c r="NXG56" s="105"/>
      <c r="NXH56" s="105"/>
      <c r="NXI56" s="105"/>
      <c r="NXJ56" s="105"/>
      <c r="NXK56" s="105"/>
      <c r="NXL56" s="105"/>
      <c r="NXM56" s="105"/>
      <c r="NXN56" s="105"/>
      <c r="NXO56" s="105"/>
      <c r="NXP56" s="105"/>
      <c r="NXQ56" s="105"/>
      <c r="NXR56" s="105"/>
      <c r="NXS56" s="105"/>
      <c r="NXT56" s="105"/>
      <c r="NXU56" s="105"/>
      <c r="NXV56" s="105"/>
      <c r="NXW56" s="105"/>
      <c r="NXX56" s="105"/>
      <c r="NXY56" s="105"/>
      <c r="NXZ56" s="105"/>
      <c r="NYA56" s="105"/>
      <c r="NYB56" s="105"/>
      <c r="NYC56" s="105"/>
      <c r="NYD56" s="105"/>
      <c r="NYE56" s="105"/>
      <c r="NYF56" s="105"/>
      <c r="NYG56" s="105"/>
      <c r="NYH56" s="105"/>
      <c r="NYI56" s="105"/>
      <c r="NYJ56" s="105"/>
      <c r="NYK56" s="105"/>
      <c r="NYL56" s="105"/>
      <c r="NYM56" s="105"/>
      <c r="NYN56" s="105"/>
      <c r="NYO56" s="105"/>
      <c r="NYP56" s="105"/>
      <c r="NYQ56" s="105"/>
      <c r="NYR56" s="105"/>
      <c r="NYS56" s="105"/>
      <c r="NYT56" s="105"/>
      <c r="NYU56" s="105"/>
      <c r="NYV56" s="105"/>
      <c r="NYW56" s="105"/>
      <c r="NYX56" s="105"/>
      <c r="NYY56" s="105"/>
      <c r="NYZ56" s="105"/>
      <c r="NZA56" s="105"/>
      <c r="NZB56" s="105"/>
      <c r="NZC56" s="105"/>
      <c r="NZD56" s="105"/>
      <c r="NZE56" s="105"/>
      <c r="NZF56" s="105"/>
      <c r="NZG56" s="105"/>
      <c r="NZH56" s="105"/>
      <c r="NZI56" s="105"/>
      <c r="NZJ56" s="105"/>
      <c r="NZK56" s="105"/>
      <c r="NZL56" s="105"/>
      <c r="NZM56" s="105"/>
      <c r="NZN56" s="105"/>
      <c r="NZO56" s="105"/>
      <c r="NZP56" s="105"/>
      <c r="NZQ56" s="105"/>
      <c r="NZR56" s="105"/>
      <c r="NZS56" s="105"/>
      <c r="NZT56" s="105"/>
      <c r="NZU56" s="105"/>
      <c r="NZV56" s="105"/>
      <c r="NZW56" s="105"/>
      <c r="NZX56" s="105"/>
      <c r="NZY56" s="105"/>
      <c r="NZZ56" s="105"/>
      <c r="OAA56" s="105"/>
      <c r="OAB56" s="105"/>
      <c r="OAC56" s="105"/>
      <c r="OAD56" s="105"/>
      <c r="OAE56" s="105"/>
      <c r="OAF56" s="105"/>
      <c r="OAG56" s="105"/>
      <c r="OAH56" s="105"/>
      <c r="OAI56" s="105"/>
      <c r="OAJ56" s="105"/>
      <c r="OAK56" s="105"/>
      <c r="OAL56" s="105"/>
      <c r="OAM56" s="105"/>
      <c r="OAN56" s="105"/>
      <c r="OAO56" s="105"/>
      <c r="OAP56" s="105"/>
      <c r="OAQ56" s="105"/>
      <c r="OAR56" s="105"/>
      <c r="OAS56" s="105"/>
      <c r="OAT56" s="105"/>
      <c r="OAU56" s="105"/>
      <c r="OAV56" s="105"/>
      <c r="OAW56" s="105"/>
      <c r="OAX56" s="105"/>
      <c r="OAY56" s="105"/>
      <c r="OAZ56" s="105"/>
      <c r="OBA56" s="105"/>
      <c r="OBB56" s="105"/>
      <c r="OBC56" s="105"/>
      <c r="OBD56" s="105"/>
      <c r="OBE56" s="105"/>
      <c r="OBF56" s="105"/>
      <c r="OBG56" s="105"/>
      <c r="OBH56" s="105"/>
      <c r="OBI56" s="105"/>
      <c r="OBJ56" s="105"/>
      <c r="OBK56" s="105"/>
      <c r="OBL56" s="105"/>
      <c r="OBM56" s="105"/>
      <c r="OBN56" s="105"/>
      <c r="OBO56" s="105"/>
      <c r="OBP56" s="105"/>
      <c r="OBQ56" s="105"/>
      <c r="OBR56" s="105"/>
      <c r="OBS56" s="105"/>
      <c r="OBT56" s="105"/>
      <c r="OBU56" s="105"/>
      <c r="OBV56" s="105"/>
      <c r="OBW56" s="105"/>
      <c r="OBX56" s="105"/>
      <c r="OBY56" s="105"/>
      <c r="OBZ56" s="105"/>
      <c r="OCA56" s="105"/>
      <c r="OCB56" s="105"/>
      <c r="OCC56" s="105"/>
      <c r="OCD56" s="105"/>
      <c r="OCE56" s="105"/>
      <c r="OCF56" s="105"/>
      <c r="OCG56" s="105"/>
      <c r="OCH56" s="105"/>
      <c r="OCI56" s="105"/>
      <c r="OCJ56" s="105"/>
      <c r="OCK56" s="105"/>
      <c r="OCL56" s="105"/>
      <c r="OCM56" s="105"/>
      <c r="OCN56" s="105"/>
      <c r="OCO56" s="105"/>
      <c r="OCP56" s="105"/>
      <c r="OCQ56" s="105"/>
      <c r="OCR56" s="105"/>
      <c r="OCS56" s="105"/>
      <c r="OCT56" s="105"/>
      <c r="OCU56" s="105"/>
      <c r="OCV56" s="105"/>
      <c r="OCW56" s="105"/>
      <c r="OCX56" s="105"/>
      <c r="OCY56" s="105"/>
      <c r="OCZ56" s="105"/>
      <c r="ODA56" s="105"/>
      <c r="ODB56" s="105"/>
      <c r="ODC56" s="105"/>
      <c r="ODD56" s="105"/>
      <c r="ODE56" s="105"/>
      <c r="ODF56" s="105"/>
      <c r="ODG56" s="105"/>
      <c r="ODH56" s="105"/>
      <c r="ODI56" s="105"/>
      <c r="ODJ56" s="105"/>
      <c r="ODK56" s="105"/>
      <c r="ODL56" s="105"/>
      <c r="ODM56" s="105"/>
      <c r="ODN56" s="105"/>
      <c r="ODO56" s="105"/>
      <c r="ODP56" s="105"/>
      <c r="ODQ56" s="105"/>
      <c r="ODR56" s="105"/>
      <c r="ODS56" s="105"/>
      <c r="ODT56" s="105"/>
      <c r="ODU56" s="105"/>
      <c r="ODV56" s="105"/>
      <c r="ODW56" s="105"/>
      <c r="ODX56" s="105"/>
      <c r="ODY56" s="105"/>
      <c r="ODZ56" s="105"/>
      <c r="OEA56" s="105"/>
      <c r="OEB56" s="105"/>
      <c r="OEC56" s="105"/>
      <c r="OED56" s="105"/>
      <c r="OEE56" s="105"/>
      <c r="OEF56" s="105"/>
      <c r="OEG56" s="105"/>
      <c r="OEH56" s="105"/>
      <c r="OEI56" s="105"/>
      <c r="OEJ56" s="105"/>
      <c r="OEK56" s="105"/>
      <c r="OEL56" s="105"/>
      <c r="OEM56" s="105"/>
      <c r="OEN56" s="105"/>
      <c r="OEO56" s="105"/>
      <c r="OEP56" s="105"/>
      <c r="OEQ56" s="105"/>
      <c r="OER56" s="105"/>
      <c r="OES56" s="105"/>
      <c r="OET56" s="105"/>
      <c r="OEU56" s="105"/>
      <c r="OEV56" s="105"/>
      <c r="OEW56" s="105"/>
      <c r="OEX56" s="105"/>
      <c r="OEY56" s="105"/>
      <c r="OEZ56" s="105"/>
      <c r="OFA56" s="105"/>
      <c r="OFB56" s="105"/>
      <c r="OFC56" s="105"/>
      <c r="OFD56" s="105"/>
      <c r="OFE56" s="105"/>
      <c r="OFF56" s="105"/>
      <c r="OFG56" s="105"/>
      <c r="OFH56" s="105"/>
      <c r="OFI56" s="105"/>
      <c r="OFJ56" s="105"/>
      <c r="OFK56" s="105"/>
      <c r="OFL56" s="105"/>
      <c r="OFM56" s="105"/>
      <c r="OFN56" s="105"/>
      <c r="OFO56" s="105"/>
      <c r="OFP56" s="105"/>
      <c r="OFQ56" s="105"/>
      <c r="OFR56" s="105"/>
      <c r="OFS56" s="105"/>
      <c r="OFT56" s="105"/>
      <c r="OFU56" s="105"/>
      <c r="OFV56" s="105"/>
      <c r="OFW56" s="105"/>
      <c r="OFX56" s="105"/>
      <c r="OFY56" s="105"/>
      <c r="OFZ56" s="105"/>
      <c r="OGA56" s="105"/>
      <c r="OGB56" s="105"/>
      <c r="OGC56" s="105"/>
      <c r="OGD56" s="105"/>
      <c r="OGE56" s="105"/>
      <c r="OGF56" s="105"/>
      <c r="OGG56" s="105"/>
      <c r="OGH56" s="105"/>
      <c r="OGI56" s="105"/>
      <c r="OGJ56" s="105"/>
      <c r="OGK56" s="105"/>
      <c r="OGL56" s="105"/>
      <c r="OGM56" s="105"/>
      <c r="OGN56" s="105"/>
      <c r="OGO56" s="105"/>
      <c r="OGP56" s="105"/>
      <c r="OGQ56" s="105"/>
      <c r="OGR56" s="105"/>
      <c r="OGS56" s="105"/>
      <c r="OGT56" s="105"/>
      <c r="OGU56" s="105"/>
      <c r="OGV56" s="105"/>
      <c r="OGW56" s="105"/>
      <c r="OGX56" s="105"/>
      <c r="OGY56" s="105"/>
      <c r="OGZ56" s="105"/>
      <c r="OHA56" s="105"/>
      <c r="OHB56" s="105"/>
      <c r="OHC56" s="105"/>
      <c r="OHD56" s="105"/>
      <c r="OHE56" s="105"/>
      <c r="OHF56" s="105"/>
      <c r="OHG56" s="105"/>
      <c r="OHH56" s="105"/>
      <c r="OHI56" s="105"/>
      <c r="OHJ56" s="105"/>
      <c r="OHK56" s="105"/>
      <c r="OHL56" s="105"/>
      <c r="OHM56" s="105"/>
      <c r="OHN56" s="105"/>
      <c r="OHO56" s="105"/>
      <c r="OHP56" s="105"/>
      <c r="OHQ56" s="105"/>
      <c r="OHR56" s="105"/>
      <c r="OHS56" s="105"/>
      <c r="OHT56" s="105"/>
      <c r="OHU56" s="105"/>
      <c r="OHV56" s="105"/>
      <c r="OHW56" s="105"/>
      <c r="OHX56" s="105"/>
      <c r="OHY56" s="105"/>
      <c r="OHZ56" s="105"/>
      <c r="OIA56" s="105"/>
      <c r="OIB56" s="105"/>
      <c r="OIC56" s="105"/>
      <c r="OID56" s="105"/>
      <c r="OIE56" s="105"/>
      <c r="OIF56" s="105"/>
      <c r="OIG56" s="105"/>
      <c r="OIH56" s="105"/>
      <c r="OII56" s="105"/>
      <c r="OIJ56" s="105"/>
      <c r="OIK56" s="105"/>
      <c r="OIL56" s="105"/>
      <c r="OIM56" s="105"/>
      <c r="OIN56" s="105"/>
      <c r="OIO56" s="105"/>
      <c r="OIP56" s="105"/>
      <c r="OIQ56" s="105"/>
      <c r="OIR56" s="105"/>
      <c r="OIS56" s="105"/>
      <c r="OIT56" s="105"/>
      <c r="OIU56" s="105"/>
      <c r="OIV56" s="105"/>
      <c r="OIW56" s="105"/>
      <c r="OIX56" s="105"/>
      <c r="OIY56" s="105"/>
      <c r="OIZ56" s="105"/>
      <c r="OJA56" s="105"/>
      <c r="OJB56" s="105"/>
      <c r="OJC56" s="105"/>
      <c r="OJD56" s="105"/>
      <c r="OJE56" s="105"/>
      <c r="OJF56" s="105"/>
      <c r="OJG56" s="105"/>
      <c r="OJH56" s="105"/>
      <c r="OJI56" s="105"/>
      <c r="OJJ56" s="105"/>
      <c r="OJK56" s="105"/>
      <c r="OJL56" s="105"/>
      <c r="OJM56" s="105"/>
      <c r="OJN56" s="105"/>
      <c r="OJO56" s="105"/>
      <c r="OJP56" s="105"/>
      <c r="OJQ56" s="105"/>
      <c r="OJR56" s="105"/>
      <c r="OJS56" s="105"/>
      <c r="OJT56" s="105"/>
      <c r="OJU56" s="105"/>
      <c r="OJV56" s="105"/>
      <c r="OJW56" s="105"/>
      <c r="OJX56" s="105"/>
      <c r="OJY56" s="105"/>
      <c r="OJZ56" s="105"/>
      <c r="OKA56" s="105"/>
      <c r="OKB56" s="105"/>
      <c r="OKC56" s="105"/>
      <c r="OKD56" s="105"/>
      <c r="OKE56" s="105"/>
      <c r="OKF56" s="105"/>
      <c r="OKG56" s="105"/>
      <c r="OKH56" s="105"/>
      <c r="OKI56" s="105"/>
      <c r="OKJ56" s="105"/>
      <c r="OKK56" s="105"/>
      <c r="OKL56" s="105"/>
      <c r="OKM56" s="105"/>
      <c r="OKN56" s="105"/>
      <c r="OKO56" s="105"/>
      <c r="OKP56" s="105"/>
      <c r="OKQ56" s="105"/>
      <c r="OKR56" s="105"/>
      <c r="OKS56" s="105"/>
      <c r="OKT56" s="105"/>
      <c r="OKU56" s="105"/>
      <c r="OKV56" s="105"/>
      <c r="OKW56" s="105"/>
      <c r="OKX56" s="105"/>
      <c r="OKY56" s="105"/>
      <c r="OKZ56" s="105"/>
      <c r="OLA56" s="105"/>
      <c r="OLB56" s="105"/>
      <c r="OLC56" s="105"/>
      <c r="OLD56" s="105"/>
      <c r="OLE56" s="105"/>
      <c r="OLF56" s="105"/>
      <c r="OLG56" s="105"/>
      <c r="OLH56" s="105"/>
      <c r="OLI56" s="105"/>
      <c r="OLJ56" s="105"/>
      <c r="OLK56" s="105"/>
      <c r="OLL56" s="105"/>
      <c r="OLM56" s="105"/>
      <c r="OLN56" s="105"/>
      <c r="OLO56" s="105"/>
      <c r="OLP56" s="105"/>
      <c r="OLQ56" s="105"/>
      <c r="OLR56" s="105"/>
      <c r="OLS56" s="105"/>
      <c r="OLT56" s="105"/>
      <c r="OLU56" s="105"/>
      <c r="OLV56" s="105"/>
      <c r="OLW56" s="105"/>
      <c r="OLX56" s="105"/>
      <c r="OLY56" s="105"/>
      <c r="OLZ56" s="105"/>
      <c r="OMA56" s="105"/>
      <c r="OMB56" s="105"/>
      <c r="OMC56" s="105"/>
      <c r="OMD56" s="105"/>
      <c r="OME56" s="105"/>
      <c r="OMF56" s="105"/>
      <c r="OMG56" s="105"/>
      <c r="OMH56" s="105"/>
      <c r="OMI56" s="105"/>
      <c r="OMJ56" s="105"/>
      <c r="OMK56" s="105"/>
      <c r="OML56" s="105"/>
      <c r="OMM56" s="105"/>
      <c r="OMN56" s="105"/>
      <c r="OMO56" s="105"/>
      <c r="OMP56" s="105"/>
      <c r="OMQ56" s="105"/>
      <c r="OMR56" s="105"/>
      <c r="OMS56" s="105"/>
      <c r="OMT56" s="105"/>
      <c r="OMU56" s="105"/>
      <c r="OMV56" s="105"/>
      <c r="OMW56" s="105"/>
      <c r="OMX56" s="105"/>
      <c r="OMY56" s="105"/>
      <c r="OMZ56" s="105"/>
      <c r="ONA56" s="105"/>
      <c r="ONB56" s="105"/>
      <c r="ONC56" s="105"/>
      <c r="OND56" s="105"/>
      <c r="ONE56" s="105"/>
      <c r="ONF56" s="105"/>
      <c r="ONG56" s="105"/>
      <c r="ONH56" s="105"/>
      <c r="ONI56" s="105"/>
      <c r="ONJ56" s="105"/>
      <c r="ONK56" s="105"/>
      <c r="ONL56" s="105"/>
      <c r="ONM56" s="105"/>
      <c r="ONN56" s="105"/>
      <c r="ONO56" s="105"/>
      <c r="ONP56" s="105"/>
      <c r="ONQ56" s="105"/>
      <c r="ONR56" s="105"/>
      <c r="ONS56" s="105"/>
      <c r="ONT56" s="105"/>
      <c r="ONU56" s="105"/>
      <c r="ONV56" s="105"/>
      <c r="ONW56" s="105"/>
      <c r="ONX56" s="105"/>
      <c r="ONY56" s="105"/>
      <c r="ONZ56" s="105"/>
      <c r="OOA56" s="105"/>
      <c r="OOB56" s="105"/>
      <c r="OOC56" s="105"/>
      <c r="OOD56" s="105"/>
      <c r="OOE56" s="105"/>
      <c r="OOF56" s="105"/>
      <c r="OOG56" s="105"/>
      <c r="OOH56" s="105"/>
      <c r="OOI56" s="105"/>
      <c r="OOJ56" s="105"/>
      <c r="OOK56" s="105"/>
      <c r="OOL56" s="105"/>
      <c r="OOM56" s="105"/>
      <c r="OON56" s="105"/>
      <c r="OOO56" s="105"/>
      <c r="OOP56" s="105"/>
      <c r="OOQ56" s="105"/>
      <c r="OOR56" s="105"/>
      <c r="OOS56" s="105"/>
      <c r="OOT56" s="105"/>
      <c r="OOU56" s="105"/>
      <c r="OOV56" s="105"/>
      <c r="OOW56" s="105"/>
      <c r="OOX56" s="105"/>
      <c r="OOY56" s="105"/>
      <c r="OOZ56" s="105"/>
      <c r="OPA56" s="105"/>
      <c r="OPB56" s="105"/>
      <c r="OPC56" s="105"/>
      <c r="OPD56" s="105"/>
      <c r="OPE56" s="105"/>
      <c r="OPF56" s="105"/>
      <c r="OPG56" s="105"/>
      <c r="OPH56" s="105"/>
      <c r="OPI56" s="105"/>
      <c r="OPJ56" s="105"/>
      <c r="OPK56" s="105"/>
      <c r="OPL56" s="105"/>
      <c r="OPM56" s="105"/>
      <c r="OPN56" s="105"/>
      <c r="OPO56" s="105"/>
      <c r="OPP56" s="105"/>
      <c r="OPQ56" s="105"/>
      <c r="OPR56" s="105"/>
      <c r="OPS56" s="105"/>
      <c r="OPT56" s="105"/>
      <c r="OPU56" s="105"/>
      <c r="OPV56" s="105"/>
      <c r="OPW56" s="105"/>
      <c r="OPX56" s="105"/>
      <c r="OPY56" s="105"/>
      <c r="OPZ56" s="105"/>
      <c r="OQA56" s="105"/>
      <c r="OQB56" s="105"/>
      <c r="OQC56" s="105"/>
      <c r="OQD56" s="105"/>
      <c r="OQE56" s="105"/>
      <c r="OQF56" s="105"/>
      <c r="OQG56" s="105"/>
      <c r="OQH56" s="105"/>
      <c r="OQI56" s="105"/>
      <c r="OQJ56" s="105"/>
      <c r="OQK56" s="105"/>
      <c r="OQL56" s="105"/>
      <c r="OQM56" s="105"/>
      <c r="OQN56" s="105"/>
      <c r="OQO56" s="105"/>
      <c r="OQP56" s="105"/>
      <c r="OQQ56" s="105"/>
      <c r="OQR56" s="105"/>
      <c r="OQS56" s="105"/>
      <c r="OQT56" s="105"/>
      <c r="OQU56" s="105"/>
      <c r="OQV56" s="105"/>
      <c r="OQW56" s="105"/>
      <c r="OQX56" s="105"/>
      <c r="OQY56" s="105"/>
      <c r="OQZ56" s="105"/>
      <c r="ORA56" s="105"/>
      <c r="ORB56" s="105"/>
      <c r="ORC56" s="105"/>
      <c r="ORD56" s="105"/>
      <c r="ORE56" s="105"/>
      <c r="ORF56" s="105"/>
      <c r="ORG56" s="105"/>
      <c r="ORH56" s="105"/>
      <c r="ORI56" s="105"/>
      <c r="ORJ56" s="105"/>
      <c r="ORK56" s="105"/>
      <c r="ORL56" s="105"/>
      <c r="ORM56" s="105"/>
      <c r="ORN56" s="105"/>
      <c r="ORO56" s="105"/>
      <c r="ORP56" s="105"/>
      <c r="ORQ56" s="105"/>
      <c r="ORR56" s="105"/>
      <c r="ORS56" s="105"/>
      <c r="ORT56" s="105"/>
      <c r="ORU56" s="105"/>
      <c r="ORV56" s="105"/>
      <c r="ORW56" s="105"/>
      <c r="ORX56" s="105"/>
      <c r="ORY56" s="105"/>
      <c r="ORZ56" s="105"/>
      <c r="OSA56" s="105"/>
      <c r="OSB56" s="105"/>
      <c r="OSC56" s="105"/>
      <c r="OSD56" s="105"/>
      <c r="OSE56" s="105"/>
      <c r="OSF56" s="105"/>
      <c r="OSG56" s="105"/>
      <c r="OSH56" s="105"/>
      <c r="OSI56" s="105"/>
      <c r="OSJ56" s="105"/>
      <c r="OSK56" s="105"/>
      <c r="OSL56" s="105"/>
      <c r="OSM56" s="105"/>
      <c r="OSN56" s="105"/>
      <c r="OSO56" s="105"/>
      <c r="OSP56" s="105"/>
      <c r="OSQ56" s="105"/>
      <c r="OSR56" s="105"/>
      <c r="OSS56" s="105"/>
      <c r="OST56" s="105"/>
      <c r="OSU56" s="105"/>
      <c r="OSV56" s="105"/>
      <c r="OSW56" s="105"/>
      <c r="OSX56" s="105"/>
      <c r="OSY56" s="105"/>
      <c r="OSZ56" s="105"/>
      <c r="OTA56" s="105"/>
      <c r="OTB56" s="105"/>
      <c r="OTC56" s="105"/>
      <c r="OTD56" s="105"/>
      <c r="OTE56" s="105"/>
      <c r="OTF56" s="105"/>
      <c r="OTG56" s="105"/>
      <c r="OTH56" s="105"/>
      <c r="OTI56" s="105"/>
      <c r="OTJ56" s="105"/>
      <c r="OTK56" s="105"/>
      <c r="OTL56" s="105"/>
      <c r="OTM56" s="105"/>
      <c r="OTN56" s="105"/>
      <c r="OTO56" s="105"/>
      <c r="OTP56" s="105"/>
      <c r="OTQ56" s="105"/>
      <c r="OTR56" s="105"/>
      <c r="OTS56" s="105"/>
      <c r="OTT56" s="105"/>
      <c r="OTU56" s="105"/>
      <c r="OTV56" s="105"/>
      <c r="OTW56" s="105"/>
      <c r="OTX56" s="105"/>
      <c r="OTY56" s="105"/>
      <c r="OTZ56" s="105"/>
      <c r="OUA56" s="105"/>
      <c r="OUB56" s="105"/>
      <c r="OUC56" s="105"/>
      <c r="OUD56" s="105"/>
      <c r="OUE56" s="105"/>
      <c r="OUF56" s="105"/>
      <c r="OUG56" s="105"/>
      <c r="OUH56" s="105"/>
      <c r="OUI56" s="105"/>
      <c r="OUJ56" s="105"/>
      <c r="OUK56" s="105"/>
      <c r="OUL56" s="105"/>
      <c r="OUM56" s="105"/>
      <c r="OUN56" s="105"/>
      <c r="OUO56" s="105"/>
      <c r="OUP56" s="105"/>
      <c r="OUQ56" s="105"/>
      <c r="OUR56" s="105"/>
      <c r="OUS56" s="105"/>
      <c r="OUT56" s="105"/>
      <c r="OUU56" s="105"/>
      <c r="OUV56" s="105"/>
      <c r="OUW56" s="105"/>
      <c r="OUX56" s="105"/>
      <c r="OUY56" s="105"/>
      <c r="OUZ56" s="105"/>
      <c r="OVA56" s="105"/>
      <c r="OVB56" s="105"/>
      <c r="OVC56" s="105"/>
      <c r="OVD56" s="105"/>
      <c r="OVE56" s="105"/>
      <c r="OVF56" s="105"/>
      <c r="OVG56" s="105"/>
      <c r="OVH56" s="105"/>
      <c r="OVI56" s="105"/>
      <c r="OVJ56" s="105"/>
      <c r="OVK56" s="105"/>
      <c r="OVL56" s="105"/>
      <c r="OVM56" s="105"/>
      <c r="OVN56" s="105"/>
      <c r="OVO56" s="105"/>
      <c r="OVP56" s="105"/>
      <c r="OVQ56" s="105"/>
      <c r="OVR56" s="105"/>
      <c r="OVS56" s="105"/>
      <c r="OVT56" s="105"/>
      <c r="OVU56" s="105"/>
      <c r="OVV56" s="105"/>
      <c r="OVW56" s="105"/>
      <c r="OVX56" s="105"/>
      <c r="OVY56" s="105"/>
      <c r="OVZ56" s="105"/>
      <c r="OWA56" s="105"/>
      <c r="OWB56" s="105"/>
      <c r="OWC56" s="105"/>
      <c r="OWD56" s="105"/>
      <c r="OWE56" s="105"/>
      <c r="OWF56" s="105"/>
      <c r="OWG56" s="105"/>
      <c r="OWH56" s="105"/>
      <c r="OWI56" s="105"/>
      <c r="OWJ56" s="105"/>
      <c r="OWK56" s="105"/>
      <c r="OWL56" s="105"/>
      <c r="OWM56" s="105"/>
      <c r="OWN56" s="105"/>
      <c r="OWO56" s="105"/>
      <c r="OWP56" s="105"/>
      <c r="OWQ56" s="105"/>
      <c r="OWR56" s="105"/>
      <c r="OWS56" s="105"/>
      <c r="OWT56" s="105"/>
      <c r="OWU56" s="105"/>
      <c r="OWV56" s="105"/>
      <c r="OWW56" s="105"/>
      <c r="OWX56" s="105"/>
      <c r="OWY56" s="105"/>
      <c r="OWZ56" s="105"/>
      <c r="OXA56" s="105"/>
      <c r="OXB56" s="105"/>
      <c r="OXC56" s="105"/>
      <c r="OXD56" s="105"/>
      <c r="OXE56" s="105"/>
      <c r="OXF56" s="105"/>
      <c r="OXG56" s="105"/>
      <c r="OXH56" s="105"/>
      <c r="OXI56" s="105"/>
      <c r="OXJ56" s="105"/>
      <c r="OXK56" s="105"/>
      <c r="OXL56" s="105"/>
      <c r="OXM56" s="105"/>
      <c r="OXN56" s="105"/>
      <c r="OXO56" s="105"/>
      <c r="OXP56" s="105"/>
      <c r="OXQ56" s="105"/>
      <c r="OXR56" s="105"/>
      <c r="OXS56" s="105"/>
      <c r="OXT56" s="105"/>
      <c r="OXU56" s="105"/>
      <c r="OXV56" s="105"/>
      <c r="OXW56" s="105"/>
      <c r="OXX56" s="105"/>
      <c r="OXY56" s="105"/>
      <c r="OXZ56" s="105"/>
      <c r="OYA56" s="105"/>
      <c r="OYB56" s="105"/>
      <c r="OYC56" s="105"/>
      <c r="OYD56" s="105"/>
      <c r="OYE56" s="105"/>
      <c r="OYF56" s="105"/>
      <c r="OYG56" s="105"/>
      <c r="OYH56" s="105"/>
      <c r="OYI56" s="105"/>
      <c r="OYJ56" s="105"/>
      <c r="OYK56" s="105"/>
      <c r="OYL56" s="105"/>
      <c r="OYM56" s="105"/>
      <c r="OYN56" s="105"/>
      <c r="OYO56" s="105"/>
      <c r="OYP56" s="105"/>
      <c r="OYQ56" s="105"/>
      <c r="OYR56" s="105"/>
      <c r="OYS56" s="105"/>
      <c r="OYT56" s="105"/>
      <c r="OYU56" s="105"/>
      <c r="OYV56" s="105"/>
      <c r="OYW56" s="105"/>
      <c r="OYX56" s="105"/>
      <c r="OYY56" s="105"/>
      <c r="OYZ56" s="105"/>
      <c r="OZA56" s="105"/>
      <c r="OZB56" s="105"/>
      <c r="OZC56" s="105"/>
      <c r="OZD56" s="105"/>
      <c r="OZE56" s="105"/>
      <c r="OZF56" s="105"/>
      <c r="OZG56" s="105"/>
      <c r="OZH56" s="105"/>
      <c r="OZI56" s="105"/>
      <c r="OZJ56" s="105"/>
      <c r="OZK56" s="105"/>
      <c r="OZL56" s="105"/>
      <c r="OZM56" s="105"/>
      <c r="OZN56" s="105"/>
      <c r="OZO56" s="105"/>
      <c r="OZP56" s="105"/>
      <c r="OZQ56" s="105"/>
      <c r="OZR56" s="105"/>
      <c r="OZS56" s="105"/>
      <c r="OZT56" s="105"/>
      <c r="OZU56" s="105"/>
      <c r="OZV56" s="105"/>
      <c r="OZW56" s="105"/>
      <c r="OZX56" s="105"/>
      <c r="OZY56" s="105"/>
      <c r="OZZ56" s="105"/>
      <c r="PAA56" s="105"/>
      <c r="PAB56" s="105"/>
      <c r="PAC56" s="105"/>
      <c r="PAD56" s="105"/>
      <c r="PAE56" s="105"/>
      <c r="PAF56" s="105"/>
      <c r="PAG56" s="105"/>
      <c r="PAH56" s="105"/>
      <c r="PAI56" s="105"/>
      <c r="PAJ56" s="105"/>
      <c r="PAK56" s="105"/>
      <c r="PAL56" s="105"/>
      <c r="PAM56" s="105"/>
      <c r="PAN56" s="105"/>
      <c r="PAO56" s="105"/>
      <c r="PAP56" s="105"/>
      <c r="PAQ56" s="105"/>
      <c r="PAR56" s="105"/>
      <c r="PAS56" s="105"/>
      <c r="PAT56" s="105"/>
      <c r="PAU56" s="105"/>
      <c r="PAV56" s="105"/>
      <c r="PAW56" s="105"/>
      <c r="PAX56" s="105"/>
      <c r="PAY56" s="105"/>
      <c r="PAZ56" s="105"/>
      <c r="PBA56" s="105"/>
      <c r="PBB56" s="105"/>
      <c r="PBC56" s="105"/>
      <c r="PBD56" s="105"/>
      <c r="PBE56" s="105"/>
      <c r="PBF56" s="105"/>
      <c r="PBG56" s="105"/>
      <c r="PBH56" s="105"/>
      <c r="PBI56" s="105"/>
      <c r="PBJ56" s="105"/>
      <c r="PBK56" s="105"/>
      <c r="PBL56" s="105"/>
      <c r="PBM56" s="105"/>
      <c r="PBN56" s="105"/>
      <c r="PBO56" s="105"/>
      <c r="PBP56" s="105"/>
      <c r="PBQ56" s="105"/>
      <c r="PBR56" s="105"/>
      <c r="PBS56" s="105"/>
      <c r="PBT56" s="105"/>
      <c r="PBU56" s="105"/>
      <c r="PBV56" s="105"/>
      <c r="PBW56" s="105"/>
      <c r="PBX56" s="105"/>
      <c r="PBY56" s="105"/>
      <c r="PBZ56" s="105"/>
      <c r="PCA56" s="105"/>
      <c r="PCB56" s="105"/>
      <c r="PCC56" s="105"/>
      <c r="PCD56" s="105"/>
      <c r="PCE56" s="105"/>
      <c r="PCF56" s="105"/>
      <c r="PCG56" s="105"/>
      <c r="PCH56" s="105"/>
      <c r="PCI56" s="105"/>
      <c r="PCJ56" s="105"/>
      <c r="PCK56" s="105"/>
      <c r="PCL56" s="105"/>
      <c r="PCM56" s="105"/>
      <c r="PCN56" s="105"/>
      <c r="PCO56" s="105"/>
      <c r="PCP56" s="105"/>
      <c r="PCQ56" s="105"/>
      <c r="PCR56" s="105"/>
      <c r="PCS56" s="105"/>
      <c r="PCT56" s="105"/>
      <c r="PCU56" s="105"/>
      <c r="PCV56" s="105"/>
      <c r="PCW56" s="105"/>
      <c r="PCX56" s="105"/>
      <c r="PCY56" s="105"/>
      <c r="PCZ56" s="105"/>
      <c r="PDA56" s="105"/>
      <c r="PDB56" s="105"/>
      <c r="PDC56" s="105"/>
      <c r="PDD56" s="105"/>
      <c r="PDE56" s="105"/>
      <c r="PDF56" s="105"/>
      <c r="PDG56" s="105"/>
      <c r="PDH56" s="105"/>
      <c r="PDI56" s="105"/>
      <c r="PDJ56" s="105"/>
      <c r="PDK56" s="105"/>
      <c r="PDL56" s="105"/>
      <c r="PDM56" s="105"/>
      <c r="PDN56" s="105"/>
      <c r="PDO56" s="105"/>
      <c r="PDP56" s="105"/>
      <c r="PDQ56" s="105"/>
      <c r="PDR56" s="105"/>
      <c r="PDS56" s="105"/>
      <c r="PDT56" s="105"/>
      <c r="PDU56" s="105"/>
      <c r="PDV56" s="105"/>
      <c r="PDW56" s="105"/>
      <c r="PDX56" s="105"/>
      <c r="PDY56" s="105"/>
      <c r="PDZ56" s="105"/>
      <c r="PEA56" s="105"/>
      <c r="PEB56" s="105"/>
      <c r="PEC56" s="105"/>
      <c r="PED56" s="105"/>
      <c r="PEE56" s="105"/>
      <c r="PEF56" s="105"/>
      <c r="PEG56" s="105"/>
      <c r="PEH56" s="105"/>
      <c r="PEI56" s="105"/>
      <c r="PEJ56" s="105"/>
      <c r="PEK56" s="105"/>
      <c r="PEL56" s="105"/>
      <c r="PEM56" s="105"/>
      <c r="PEN56" s="105"/>
      <c r="PEO56" s="105"/>
      <c r="PEP56" s="105"/>
      <c r="PEQ56" s="105"/>
      <c r="PER56" s="105"/>
      <c r="PES56" s="105"/>
      <c r="PET56" s="105"/>
      <c r="PEU56" s="105"/>
      <c r="PEV56" s="105"/>
      <c r="PEW56" s="105"/>
      <c r="PEX56" s="105"/>
      <c r="PEY56" s="105"/>
      <c r="PEZ56" s="105"/>
      <c r="PFA56" s="105"/>
      <c r="PFB56" s="105"/>
      <c r="PFC56" s="105"/>
      <c r="PFD56" s="105"/>
      <c r="PFE56" s="105"/>
      <c r="PFF56" s="105"/>
      <c r="PFG56" s="105"/>
      <c r="PFH56" s="105"/>
      <c r="PFI56" s="105"/>
      <c r="PFJ56" s="105"/>
      <c r="PFK56" s="105"/>
      <c r="PFL56" s="105"/>
      <c r="PFM56" s="105"/>
      <c r="PFN56" s="105"/>
      <c r="PFO56" s="105"/>
      <c r="PFP56" s="105"/>
      <c r="PFQ56" s="105"/>
      <c r="PFR56" s="105"/>
      <c r="PFS56" s="105"/>
      <c r="PFT56" s="105"/>
      <c r="PFU56" s="105"/>
      <c r="PFV56" s="105"/>
      <c r="PFW56" s="105"/>
      <c r="PFX56" s="105"/>
      <c r="PFY56" s="105"/>
      <c r="PFZ56" s="105"/>
      <c r="PGA56" s="105"/>
      <c r="PGB56" s="105"/>
      <c r="PGC56" s="105"/>
      <c r="PGD56" s="105"/>
      <c r="PGE56" s="105"/>
      <c r="PGF56" s="105"/>
      <c r="PGG56" s="105"/>
      <c r="PGH56" s="105"/>
      <c r="PGI56" s="105"/>
      <c r="PGJ56" s="105"/>
      <c r="PGK56" s="105"/>
      <c r="PGL56" s="105"/>
      <c r="PGM56" s="105"/>
      <c r="PGN56" s="105"/>
      <c r="PGO56" s="105"/>
      <c r="PGP56" s="105"/>
      <c r="PGQ56" s="105"/>
      <c r="PGR56" s="105"/>
      <c r="PGS56" s="105"/>
      <c r="PGT56" s="105"/>
      <c r="PGU56" s="105"/>
      <c r="PGV56" s="105"/>
      <c r="PGW56" s="105"/>
      <c r="PGX56" s="105"/>
      <c r="PGY56" s="105"/>
      <c r="PGZ56" s="105"/>
      <c r="PHA56" s="105"/>
      <c r="PHB56" s="105"/>
      <c r="PHC56" s="105"/>
      <c r="PHD56" s="105"/>
      <c r="PHE56" s="105"/>
      <c r="PHF56" s="105"/>
      <c r="PHG56" s="105"/>
      <c r="PHH56" s="105"/>
      <c r="PHI56" s="105"/>
      <c r="PHJ56" s="105"/>
      <c r="PHK56" s="105"/>
      <c r="PHL56" s="105"/>
      <c r="PHM56" s="105"/>
      <c r="PHN56" s="105"/>
      <c r="PHO56" s="105"/>
      <c r="PHP56" s="105"/>
      <c r="PHQ56" s="105"/>
      <c r="PHR56" s="105"/>
      <c r="PHS56" s="105"/>
      <c r="PHT56" s="105"/>
      <c r="PHU56" s="105"/>
      <c r="PHV56" s="105"/>
      <c r="PHW56" s="105"/>
      <c r="PHX56" s="105"/>
      <c r="PHY56" s="105"/>
      <c r="PHZ56" s="105"/>
      <c r="PIA56" s="105"/>
      <c r="PIB56" s="105"/>
      <c r="PIC56" s="105"/>
      <c r="PID56" s="105"/>
      <c r="PIE56" s="105"/>
      <c r="PIF56" s="105"/>
      <c r="PIG56" s="105"/>
      <c r="PIH56" s="105"/>
      <c r="PII56" s="105"/>
      <c r="PIJ56" s="105"/>
      <c r="PIK56" s="105"/>
      <c r="PIL56" s="105"/>
      <c r="PIM56" s="105"/>
      <c r="PIN56" s="105"/>
      <c r="PIO56" s="105"/>
      <c r="PIP56" s="105"/>
      <c r="PIQ56" s="105"/>
      <c r="PIR56" s="105"/>
      <c r="PIS56" s="105"/>
      <c r="PIT56" s="105"/>
      <c r="PIU56" s="105"/>
      <c r="PIV56" s="105"/>
      <c r="PIW56" s="105"/>
      <c r="PIX56" s="105"/>
      <c r="PIY56" s="105"/>
      <c r="PIZ56" s="105"/>
      <c r="PJA56" s="105"/>
      <c r="PJB56" s="105"/>
      <c r="PJC56" s="105"/>
      <c r="PJD56" s="105"/>
      <c r="PJE56" s="105"/>
      <c r="PJF56" s="105"/>
      <c r="PJG56" s="105"/>
      <c r="PJH56" s="105"/>
      <c r="PJI56" s="105"/>
      <c r="PJJ56" s="105"/>
      <c r="PJK56" s="105"/>
      <c r="PJL56" s="105"/>
      <c r="PJM56" s="105"/>
      <c r="PJN56" s="105"/>
      <c r="PJO56" s="105"/>
      <c r="PJP56" s="105"/>
      <c r="PJQ56" s="105"/>
      <c r="PJR56" s="105"/>
      <c r="PJS56" s="105"/>
      <c r="PJT56" s="105"/>
      <c r="PJU56" s="105"/>
      <c r="PJV56" s="105"/>
      <c r="PJW56" s="105"/>
      <c r="PJX56" s="105"/>
      <c r="PJY56" s="105"/>
      <c r="PJZ56" s="105"/>
      <c r="PKA56" s="105"/>
      <c r="PKB56" s="105"/>
      <c r="PKC56" s="105"/>
      <c r="PKD56" s="105"/>
      <c r="PKE56" s="105"/>
      <c r="PKF56" s="105"/>
      <c r="PKG56" s="105"/>
      <c r="PKH56" s="105"/>
      <c r="PKI56" s="105"/>
      <c r="PKJ56" s="105"/>
      <c r="PKK56" s="105"/>
      <c r="PKL56" s="105"/>
      <c r="PKM56" s="105"/>
      <c r="PKN56" s="105"/>
      <c r="PKO56" s="105"/>
      <c r="PKP56" s="105"/>
      <c r="PKQ56" s="105"/>
      <c r="PKR56" s="105"/>
      <c r="PKS56" s="105"/>
      <c r="PKT56" s="105"/>
      <c r="PKU56" s="105"/>
      <c r="PKV56" s="105"/>
      <c r="PKW56" s="105"/>
      <c r="PKX56" s="105"/>
      <c r="PKY56" s="105"/>
      <c r="PKZ56" s="105"/>
      <c r="PLA56" s="105"/>
      <c r="PLB56" s="105"/>
      <c r="PLC56" s="105"/>
      <c r="PLD56" s="105"/>
      <c r="PLE56" s="105"/>
      <c r="PLF56" s="105"/>
      <c r="PLG56" s="105"/>
      <c r="PLH56" s="105"/>
      <c r="PLI56" s="105"/>
      <c r="PLJ56" s="105"/>
      <c r="PLK56" s="105"/>
      <c r="PLL56" s="105"/>
      <c r="PLM56" s="105"/>
      <c r="PLN56" s="105"/>
      <c r="PLO56" s="105"/>
      <c r="PLP56" s="105"/>
      <c r="PLQ56" s="105"/>
      <c r="PLR56" s="105"/>
      <c r="PLS56" s="105"/>
      <c r="PLT56" s="105"/>
      <c r="PLU56" s="105"/>
      <c r="PLV56" s="105"/>
      <c r="PLW56" s="105"/>
      <c r="PLX56" s="105"/>
      <c r="PLY56" s="105"/>
      <c r="PLZ56" s="105"/>
      <c r="PMA56" s="105"/>
      <c r="PMB56" s="105"/>
      <c r="PMC56" s="105"/>
      <c r="PMD56" s="105"/>
      <c r="PME56" s="105"/>
      <c r="PMF56" s="105"/>
      <c r="PMG56" s="105"/>
      <c r="PMH56" s="105"/>
      <c r="PMI56" s="105"/>
      <c r="PMJ56" s="105"/>
      <c r="PMK56" s="105"/>
      <c r="PML56" s="105"/>
      <c r="PMM56" s="105"/>
      <c r="PMN56" s="105"/>
      <c r="PMO56" s="105"/>
      <c r="PMP56" s="105"/>
      <c r="PMQ56" s="105"/>
      <c r="PMR56" s="105"/>
      <c r="PMS56" s="105"/>
      <c r="PMT56" s="105"/>
      <c r="PMU56" s="105"/>
      <c r="PMV56" s="105"/>
      <c r="PMW56" s="105"/>
      <c r="PMX56" s="105"/>
      <c r="PMY56" s="105"/>
      <c r="PMZ56" s="105"/>
      <c r="PNA56" s="105"/>
      <c r="PNB56" s="105"/>
      <c r="PNC56" s="105"/>
      <c r="PND56" s="105"/>
      <c r="PNE56" s="105"/>
      <c r="PNF56" s="105"/>
      <c r="PNG56" s="105"/>
      <c r="PNH56" s="105"/>
      <c r="PNI56" s="105"/>
      <c r="PNJ56" s="105"/>
      <c r="PNK56" s="105"/>
      <c r="PNL56" s="105"/>
      <c r="PNM56" s="105"/>
      <c r="PNN56" s="105"/>
      <c r="PNO56" s="105"/>
      <c r="PNP56" s="105"/>
      <c r="PNQ56" s="105"/>
      <c r="PNR56" s="105"/>
      <c r="PNS56" s="105"/>
      <c r="PNT56" s="105"/>
      <c r="PNU56" s="105"/>
      <c r="PNV56" s="105"/>
      <c r="PNW56" s="105"/>
      <c r="PNX56" s="105"/>
      <c r="PNY56" s="105"/>
      <c r="PNZ56" s="105"/>
      <c r="POA56" s="105"/>
      <c r="POB56" s="105"/>
      <c r="POC56" s="105"/>
      <c r="POD56" s="105"/>
      <c r="POE56" s="105"/>
      <c r="POF56" s="105"/>
      <c r="POG56" s="105"/>
      <c r="POH56" s="105"/>
      <c r="POI56" s="105"/>
      <c r="POJ56" s="105"/>
      <c r="POK56" s="105"/>
      <c r="POL56" s="105"/>
      <c r="POM56" s="105"/>
      <c r="PON56" s="105"/>
      <c r="POO56" s="105"/>
      <c r="POP56" s="105"/>
      <c r="POQ56" s="105"/>
      <c r="POR56" s="105"/>
      <c r="POS56" s="105"/>
      <c r="POT56" s="105"/>
      <c r="POU56" s="105"/>
      <c r="POV56" s="105"/>
      <c r="POW56" s="105"/>
      <c r="POX56" s="105"/>
      <c r="POY56" s="105"/>
      <c r="POZ56" s="105"/>
      <c r="PPA56" s="105"/>
      <c r="PPB56" s="105"/>
      <c r="PPC56" s="105"/>
      <c r="PPD56" s="105"/>
      <c r="PPE56" s="105"/>
      <c r="PPF56" s="105"/>
      <c r="PPG56" s="105"/>
      <c r="PPH56" s="105"/>
      <c r="PPI56" s="105"/>
      <c r="PPJ56" s="105"/>
      <c r="PPK56" s="105"/>
      <c r="PPL56" s="105"/>
      <c r="PPM56" s="105"/>
      <c r="PPN56" s="105"/>
      <c r="PPO56" s="105"/>
      <c r="PPP56" s="105"/>
      <c r="PPQ56" s="105"/>
      <c r="PPR56" s="105"/>
      <c r="PPS56" s="105"/>
      <c r="PPT56" s="105"/>
      <c r="PPU56" s="105"/>
      <c r="PPV56" s="105"/>
      <c r="PPW56" s="105"/>
      <c r="PPX56" s="105"/>
      <c r="PPY56" s="105"/>
      <c r="PPZ56" s="105"/>
      <c r="PQA56" s="105"/>
      <c r="PQB56" s="105"/>
      <c r="PQC56" s="105"/>
      <c r="PQD56" s="105"/>
      <c r="PQE56" s="105"/>
      <c r="PQF56" s="105"/>
      <c r="PQG56" s="105"/>
      <c r="PQH56" s="105"/>
      <c r="PQI56" s="105"/>
      <c r="PQJ56" s="105"/>
      <c r="PQK56" s="105"/>
      <c r="PQL56" s="105"/>
      <c r="PQM56" s="105"/>
      <c r="PQN56" s="105"/>
      <c r="PQO56" s="105"/>
      <c r="PQP56" s="105"/>
      <c r="PQQ56" s="105"/>
      <c r="PQR56" s="105"/>
      <c r="PQS56" s="105"/>
      <c r="PQT56" s="105"/>
      <c r="PQU56" s="105"/>
      <c r="PQV56" s="105"/>
      <c r="PQW56" s="105"/>
      <c r="PQX56" s="105"/>
      <c r="PQY56" s="105"/>
      <c r="PQZ56" s="105"/>
      <c r="PRA56" s="105"/>
      <c r="PRB56" s="105"/>
      <c r="PRC56" s="105"/>
      <c r="PRD56" s="105"/>
      <c r="PRE56" s="105"/>
      <c r="PRF56" s="105"/>
      <c r="PRG56" s="105"/>
      <c r="PRH56" s="105"/>
      <c r="PRI56" s="105"/>
      <c r="PRJ56" s="105"/>
      <c r="PRK56" s="105"/>
      <c r="PRL56" s="105"/>
      <c r="PRM56" s="105"/>
      <c r="PRN56" s="105"/>
      <c r="PRO56" s="105"/>
      <c r="PRP56" s="105"/>
      <c r="PRQ56" s="105"/>
      <c r="PRR56" s="105"/>
      <c r="PRS56" s="105"/>
      <c r="PRT56" s="105"/>
      <c r="PRU56" s="105"/>
      <c r="PRV56" s="105"/>
      <c r="PRW56" s="105"/>
      <c r="PRX56" s="105"/>
      <c r="PRY56" s="105"/>
      <c r="PRZ56" s="105"/>
      <c r="PSA56" s="105"/>
      <c r="PSB56" s="105"/>
      <c r="PSC56" s="105"/>
      <c r="PSD56" s="105"/>
      <c r="PSE56" s="105"/>
      <c r="PSF56" s="105"/>
      <c r="PSG56" s="105"/>
      <c r="PSH56" s="105"/>
      <c r="PSI56" s="105"/>
      <c r="PSJ56" s="105"/>
      <c r="PSK56" s="105"/>
      <c r="PSL56" s="105"/>
      <c r="PSM56" s="105"/>
      <c r="PSN56" s="105"/>
      <c r="PSO56" s="105"/>
      <c r="PSP56" s="105"/>
      <c r="PSQ56" s="105"/>
      <c r="PSR56" s="105"/>
      <c r="PSS56" s="105"/>
      <c r="PST56" s="105"/>
      <c r="PSU56" s="105"/>
      <c r="PSV56" s="105"/>
      <c r="PSW56" s="105"/>
      <c r="PSX56" s="105"/>
      <c r="PSY56" s="105"/>
      <c r="PSZ56" s="105"/>
      <c r="PTA56" s="105"/>
      <c r="PTB56" s="105"/>
      <c r="PTC56" s="105"/>
      <c r="PTD56" s="105"/>
      <c r="PTE56" s="105"/>
      <c r="PTF56" s="105"/>
      <c r="PTG56" s="105"/>
      <c r="PTH56" s="105"/>
      <c r="PTI56" s="105"/>
      <c r="PTJ56" s="105"/>
      <c r="PTK56" s="105"/>
      <c r="PTL56" s="105"/>
      <c r="PTM56" s="105"/>
      <c r="PTN56" s="105"/>
      <c r="PTO56" s="105"/>
      <c r="PTP56" s="105"/>
      <c r="PTQ56" s="105"/>
      <c r="PTR56" s="105"/>
      <c r="PTS56" s="105"/>
      <c r="PTT56" s="105"/>
      <c r="PTU56" s="105"/>
      <c r="PTV56" s="105"/>
      <c r="PTW56" s="105"/>
      <c r="PTX56" s="105"/>
      <c r="PTY56" s="105"/>
      <c r="PTZ56" s="105"/>
      <c r="PUA56" s="105"/>
      <c r="PUB56" s="105"/>
      <c r="PUC56" s="105"/>
      <c r="PUD56" s="105"/>
      <c r="PUE56" s="105"/>
      <c r="PUF56" s="105"/>
      <c r="PUG56" s="105"/>
      <c r="PUH56" s="105"/>
      <c r="PUI56" s="105"/>
      <c r="PUJ56" s="105"/>
      <c r="PUK56" s="105"/>
      <c r="PUL56" s="105"/>
      <c r="PUM56" s="105"/>
      <c r="PUN56" s="105"/>
      <c r="PUO56" s="105"/>
      <c r="PUP56" s="105"/>
      <c r="PUQ56" s="105"/>
      <c r="PUR56" s="105"/>
      <c r="PUS56" s="105"/>
      <c r="PUT56" s="105"/>
      <c r="PUU56" s="105"/>
      <c r="PUV56" s="105"/>
      <c r="PUW56" s="105"/>
      <c r="PUX56" s="105"/>
      <c r="PUY56" s="105"/>
      <c r="PUZ56" s="105"/>
      <c r="PVA56" s="105"/>
      <c r="PVB56" s="105"/>
      <c r="PVC56" s="105"/>
      <c r="PVD56" s="105"/>
      <c r="PVE56" s="105"/>
      <c r="PVF56" s="105"/>
      <c r="PVG56" s="105"/>
      <c r="PVH56" s="105"/>
      <c r="PVI56" s="105"/>
      <c r="PVJ56" s="105"/>
      <c r="PVK56" s="105"/>
      <c r="PVL56" s="105"/>
      <c r="PVM56" s="105"/>
      <c r="PVN56" s="105"/>
      <c r="PVO56" s="105"/>
      <c r="PVP56" s="105"/>
      <c r="PVQ56" s="105"/>
      <c r="PVR56" s="105"/>
      <c r="PVS56" s="105"/>
      <c r="PVT56" s="105"/>
      <c r="PVU56" s="105"/>
      <c r="PVV56" s="105"/>
      <c r="PVW56" s="105"/>
      <c r="PVX56" s="105"/>
      <c r="PVY56" s="105"/>
      <c r="PVZ56" s="105"/>
      <c r="PWA56" s="105"/>
      <c r="PWB56" s="105"/>
      <c r="PWC56" s="105"/>
      <c r="PWD56" s="105"/>
      <c r="PWE56" s="105"/>
      <c r="PWF56" s="105"/>
      <c r="PWG56" s="105"/>
      <c r="PWH56" s="105"/>
      <c r="PWI56" s="105"/>
      <c r="PWJ56" s="105"/>
      <c r="PWK56" s="105"/>
      <c r="PWL56" s="105"/>
      <c r="PWM56" s="105"/>
      <c r="PWN56" s="105"/>
      <c r="PWO56" s="105"/>
      <c r="PWP56" s="105"/>
      <c r="PWQ56" s="105"/>
      <c r="PWR56" s="105"/>
      <c r="PWS56" s="105"/>
      <c r="PWT56" s="105"/>
      <c r="PWU56" s="105"/>
      <c r="PWV56" s="105"/>
      <c r="PWW56" s="105"/>
      <c r="PWX56" s="105"/>
      <c r="PWY56" s="105"/>
      <c r="PWZ56" s="105"/>
      <c r="PXA56" s="105"/>
      <c r="PXB56" s="105"/>
      <c r="PXC56" s="105"/>
      <c r="PXD56" s="105"/>
      <c r="PXE56" s="105"/>
      <c r="PXF56" s="105"/>
      <c r="PXG56" s="105"/>
      <c r="PXH56" s="105"/>
      <c r="PXI56" s="105"/>
      <c r="PXJ56" s="105"/>
      <c r="PXK56" s="105"/>
      <c r="PXL56" s="105"/>
      <c r="PXM56" s="105"/>
      <c r="PXN56" s="105"/>
      <c r="PXO56" s="105"/>
      <c r="PXP56" s="105"/>
      <c r="PXQ56" s="105"/>
      <c r="PXR56" s="105"/>
      <c r="PXS56" s="105"/>
      <c r="PXT56" s="105"/>
      <c r="PXU56" s="105"/>
      <c r="PXV56" s="105"/>
      <c r="PXW56" s="105"/>
      <c r="PXX56" s="105"/>
      <c r="PXY56" s="105"/>
      <c r="PXZ56" s="105"/>
      <c r="PYA56" s="105"/>
      <c r="PYB56" s="105"/>
      <c r="PYC56" s="105"/>
      <c r="PYD56" s="105"/>
      <c r="PYE56" s="105"/>
      <c r="PYF56" s="105"/>
      <c r="PYG56" s="105"/>
      <c r="PYH56" s="105"/>
      <c r="PYI56" s="105"/>
      <c r="PYJ56" s="105"/>
      <c r="PYK56" s="105"/>
      <c r="PYL56" s="105"/>
      <c r="PYM56" s="105"/>
      <c r="PYN56" s="105"/>
      <c r="PYO56" s="105"/>
      <c r="PYP56" s="105"/>
      <c r="PYQ56" s="105"/>
      <c r="PYR56" s="105"/>
      <c r="PYS56" s="105"/>
      <c r="PYT56" s="105"/>
      <c r="PYU56" s="105"/>
      <c r="PYV56" s="105"/>
      <c r="PYW56" s="105"/>
      <c r="PYX56" s="105"/>
      <c r="PYY56" s="105"/>
      <c r="PYZ56" s="105"/>
      <c r="PZA56" s="105"/>
      <c r="PZB56" s="105"/>
      <c r="PZC56" s="105"/>
      <c r="PZD56" s="105"/>
      <c r="PZE56" s="105"/>
      <c r="PZF56" s="105"/>
      <c r="PZG56" s="105"/>
      <c r="PZH56" s="105"/>
      <c r="PZI56" s="105"/>
      <c r="PZJ56" s="105"/>
      <c r="PZK56" s="105"/>
      <c r="PZL56" s="105"/>
      <c r="PZM56" s="105"/>
      <c r="PZN56" s="105"/>
      <c r="PZO56" s="105"/>
      <c r="PZP56" s="105"/>
      <c r="PZQ56" s="105"/>
      <c r="PZR56" s="105"/>
      <c r="PZS56" s="105"/>
      <c r="PZT56" s="105"/>
      <c r="PZU56" s="105"/>
      <c r="PZV56" s="105"/>
      <c r="PZW56" s="105"/>
      <c r="PZX56" s="105"/>
      <c r="PZY56" s="105"/>
      <c r="PZZ56" s="105"/>
      <c r="QAA56" s="105"/>
      <c r="QAB56" s="105"/>
      <c r="QAC56" s="105"/>
      <c r="QAD56" s="105"/>
      <c r="QAE56" s="105"/>
      <c r="QAF56" s="105"/>
      <c r="QAG56" s="105"/>
      <c r="QAH56" s="105"/>
      <c r="QAI56" s="105"/>
      <c r="QAJ56" s="105"/>
      <c r="QAK56" s="105"/>
      <c r="QAL56" s="105"/>
      <c r="QAM56" s="105"/>
      <c r="QAN56" s="105"/>
      <c r="QAO56" s="105"/>
      <c r="QAP56" s="105"/>
      <c r="QAQ56" s="105"/>
      <c r="QAR56" s="105"/>
      <c r="QAS56" s="105"/>
      <c r="QAT56" s="105"/>
      <c r="QAU56" s="105"/>
      <c r="QAV56" s="105"/>
      <c r="QAW56" s="105"/>
      <c r="QAX56" s="105"/>
      <c r="QAY56" s="105"/>
      <c r="QAZ56" s="105"/>
      <c r="QBA56" s="105"/>
      <c r="QBB56" s="105"/>
      <c r="QBC56" s="105"/>
      <c r="QBD56" s="105"/>
      <c r="QBE56" s="105"/>
      <c r="QBF56" s="105"/>
      <c r="QBG56" s="105"/>
      <c r="QBH56" s="105"/>
      <c r="QBI56" s="105"/>
      <c r="QBJ56" s="105"/>
      <c r="QBK56" s="105"/>
      <c r="QBL56" s="105"/>
      <c r="QBM56" s="105"/>
      <c r="QBN56" s="105"/>
      <c r="QBO56" s="105"/>
      <c r="QBP56" s="105"/>
      <c r="QBQ56" s="105"/>
      <c r="QBR56" s="105"/>
      <c r="QBS56" s="105"/>
      <c r="QBT56" s="105"/>
      <c r="QBU56" s="105"/>
      <c r="QBV56" s="105"/>
      <c r="QBW56" s="105"/>
      <c r="QBX56" s="105"/>
      <c r="QBY56" s="105"/>
      <c r="QBZ56" s="105"/>
      <c r="QCA56" s="105"/>
      <c r="QCB56" s="105"/>
      <c r="QCC56" s="105"/>
      <c r="QCD56" s="105"/>
      <c r="QCE56" s="105"/>
      <c r="QCF56" s="105"/>
      <c r="QCG56" s="105"/>
      <c r="QCH56" s="105"/>
      <c r="QCI56" s="105"/>
      <c r="QCJ56" s="105"/>
      <c r="QCK56" s="105"/>
      <c r="QCL56" s="105"/>
      <c r="QCM56" s="105"/>
      <c r="QCN56" s="105"/>
      <c r="QCO56" s="105"/>
      <c r="QCP56" s="105"/>
      <c r="QCQ56" s="105"/>
      <c r="QCR56" s="105"/>
      <c r="QCS56" s="105"/>
      <c r="QCT56" s="105"/>
      <c r="QCU56" s="105"/>
      <c r="QCV56" s="105"/>
      <c r="QCW56" s="105"/>
      <c r="QCX56" s="105"/>
      <c r="QCY56" s="105"/>
      <c r="QCZ56" s="105"/>
      <c r="QDA56" s="105"/>
      <c r="QDB56" s="105"/>
      <c r="QDC56" s="105"/>
      <c r="QDD56" s="105"/>
      <c r="QDE56" s="105"/>
      <c r="QDF56" s="105"/>
      <c r="QDG56" s="105"/>
      <c r="QDH56" s="105"/>
      <c r="QDI56" s="105"/>
      <c r="QDJ56" s="105"/>
      <c r="QDK56" s="105"/>
      <c r="QDL56" s="105"/>
      <c r="QDM56" s="105"/>
      <c r="QDN56" s="105"/>
      <c r="QDO56" s="105"/>
      <c r="QDP56" s="105"/>
      <c r="QDQ56" s="105"/>
      <c r="QDR56" s="105"/>
      <c r="QDS56" s="105"/>
      <c r="QDT56" s="105"/>
      <c r="QDU56" s="105"/>
      <c r="QDV56" s="105"/>
      <c r="QDW56" s="105"/>
      <c r="QDX56" s="105"/>
      <c r="QDY56" s="105"/>
      <c r="QDZ56" s="105"/>
      <c r="QEA56" s="105"/>
      <c r="QEB56" s="105"/>
      <c r="QEC56" s="105"/>
      <c r="QED56" s="105"/>
      <c r="QEE56" s="105"/>
      <c r="QEF56" s="105"/>
      <c r="QEG56" s="105"/>
      <c r="QEH56" s="105"/>
      <c r="QEI56" s="105"/>
      <c r="QEJ56" s="105"/>
      <c r="QEK56" s="105"/>
      <c r="QEL56" s="105"/>
      <c r="QEM56" s="105"/>
      <c r="QEN56" s="105"/>
      <c r="QEO56" s="105"/>
      <c r="QEP56" s="105"/>
      <c r="QEQ56" s="105"/>
      <c r="QER56" s="105"/>
      <c r="QES56" s="105"/>
      <c r="QET56" s="105"/>
      <c r="QEU56" s="105"/>
      <c r="QEV56" s="105"/>
      <c r="QEW56" s="105"/>
      <c r="QEX56" s="105"/>
      <c r="QEY56" s="105"/>
      <c r="QEZ56" s="105"/>
      <c r="QFA56" s="105"/>
      <c r="QFB56" s="105"/>
      <c r="QFC56" s="105"/>
      <c r="QFD56" s="105"/>
      <c r="QFE56" s="105"/>
      <c r="QFF56" s="105"/>
      <c r="QFG56" s="105"/>
      <c r="QFH56" s="105"/>
      <c r="QFI56" s="105"/>
      <c r="QFJ56" s="105"/>
      <c r="QFK56" s="105"/>
      <c r="QFL56" s="105"/>
      <c r="QFM56" s="105"/>
      <c r="QFN56" s="105"/>
      <c r="QFO56" s="105"/>
      <c r="QFP56" s="105"/>
      <c r="QFQ56" s="105"/>
      <c r="QFR56" s="105"/>
      <c r="QFS56" s="105"/>
      <c r="QFT56" s="105"/>
      <c r="QFU56" s="105"/>
      <c r="QFV56" s="105"/>
      <c r="QFW56" s="105"/>
      <c r="QFX56" s="105"/>
      <c r="QFY56" s="105"/>
      <c r="QFZ56" s="105"/>
      <c r="QGA56" s="105"/>
      <c r="QGB56" s="105"/>
      <c r="QGC56" s="105"/>
      <c r="QGD56" s="105"/>
      <c r="QGE56" s="105"/>
      <c r="QGF56" s="105"/>
      <c r="QGG56" s="105"/>
      <c r="QGH56" s="105"/>
      <c r="QGI56" s="105"/>
      <c r="QGJ56" s="105"/>
      <c r="QGK56" s="105"/>
      <c r="QGL56" s="105"/>
      <c r="QGM56" s="105"/>
      <c r="QGN56" s="105"/>
      <c r="QGO56" s="105"/>
      <c r="QGP56" s="105"/>
      <c r="QGQ56" s="105"/>
      <c r="QGR56" s="105"/>
      <c r="QGS56" s="105"/>
      <c r="QGT56" s="105"/>
      <c r="QGU56" s="105"/>
      <c r="QGV56" s="105"/>
      <c r="QGW56" s="105"/>
      <c r="QGX56" s="105"/>
      <c r="QGY56" s="105"/>
      <c r="QGZ56" s="105"/>
      <c r="QHA56" s="105"/>
      <c r="QHB56" s="105"/>
      <c r="QHC56" s="105"/>
      <c r="QHD56" s="105"/>
      <c r="QHE56" s="105"/>
      <c r="QHF56" s="105"/>
      <c r="QHG56" s="105"/>
      <c r="QHH56" s="105"/>
      <c r="QHI56" s="105"/>
      <c r="QHJ56" s="105"/>
      <c r="QHK56" s="105"/>
      <c r="QHL56" s="105"/>
      <c r="QHM56" s="105"/>
      <c r="QHN56" s="105"/>
      <c r="QHO56" s="105"/>
      <c r="QHP56" s="105"/>
      <c r="QHQ56" s="105"/>
      <c r="QHR56" s="105"/>
      <c r="QHS56" s="105"/>
      <c r="QHT56" s="105"/>
      <c r="QHU56" s="105"/>
      <c r="QHV56" s="105"/>
      <c r="QHW56" s="105"/>
      <c r="QHX56" s="105"/>
      <c r="QHY56" s="105"/>
      <c r="QHZ56" s="105"/>
      <c r="QIA56" s="105"/>
      <c r="QIB56" s="105"/>
      <c r="QIC56" s="105"/>
      <c r="QID56" s="105"/>
      <c r="QIE56" s="105"/>
      <c r="QIF56" s="105"/>
      <c r="QIG56" s="105"/>
      <c r="QIH56" s="105"/>
      <c r="QII56" s="105"/>
      <c r="QIJ56" s="105"/>
      <c r="QIK56" s="105"/>
      <c r="QIL56" s="105"/>
      <c r="QIM56" s="105"/>
      <c r="QIN56" s="105"/>
      <c r="QIO56" s="105"/>
      <c r="QIP56" s="105"/>
      <c r="QIQ56" s="105"/>
      <c r="QIR56" s="105"/>
      <c r="QIS56" s="105"/>
      <c r="QIT56" s="105"/>
      <c r="QIU56" s="105"/>
      <c r="QIV56" s="105"/>
      <c r="QIW56" s="105"/>
      <c r="QIX56" s="105"/>
      <c r="QIY56" s="105"/>
      <c r="QIZ56" s="105"/>
      <c r="QJA56" s="105"/>
      <c r="QJB56" s="105"/>
      <c r="QJC56" s="105"/>
      <c r="QJD56" s="105"/>
      <c r="QJE56" s="105"/>
      <c r="QJF56" s="105"/>
      <c r="QJG56" s="105"/>
      <c r="QJH56" s="105"/>
      <c r="QJI56" s="105"/>
      <c r="QJJ56" s="105"/>
      <c r="QJK56" s="105"/>
      <c r="QJL56" s="105"/>
      <c r="QJM56" s="105"/>
      <c r="QJN56" s="105"/>
      <c r="QJO56" s="105"/>
      <c r="QJP56" s="105"/>
      <c r="QJQ56" s="105"/>
      <c r="QJR56" s="105"/>
      <c r="QJS56" s="105"/>
      <c r="QJT56" s="105"/>
      <c r="QJU56" s="105"/>
      <c r="QJV56" s="105"/>
      <c r="QJW56" s="105"/>
      <c r="QJX56" s="105"/>
      <c r="QJY56" s="105"/>
      <c r="QJZ56" s="105"/>
      <c r="QKA56" s="105"/>
      <c r="QKB56" s="105"/>
      <c r="QKC56" s="105"/>
      <c r="QKD56" s="105"/>
      <c r="QKE56" s="105"/>
      <c r="QKF56" s="105"/>
      <c r="QKG56" s="105"/>
      <c r="QKH56" s="105"/>
      <c r="QKI56" s="105"/>
      <c r="QKJ56" s="105"/>
      <c r="QKK56" s="105"/>
      <c r="QKL56" s="105"/>
      <c r="QKM56" s="105"/>
      <c r="QKN56" s="105"/>
      <c r="QKO56" s="105"/>
      <c r="QKP56" s="105"/>
      <c r="QKQ56" s="105"/>
      <c r="QKR56" s="105"/>
      <c r="QKS56" s="105"/>
      <c r="QKT56" s="105"/>
      <c r="QKU56" s="105"/>
      <c r="QKV56" s="105"/>
      <c r="QKW56" s="105"/>
      <c r="QKX56" s="105"/>
      <c r="QKY56" s="105"/>
      <c r="QKZ56" s="105"/>
      <c r="QLA56" s="105"/>
      <c r="QLB56" s="105"/>
      <c r="QLC56" s="105"/>
      <c r="QLD56" s="105"/>
      <c r="QLE56" s="105"/>
      <c r="QLF56" s="105"/>
      <c r="QLG56" s="105"/>
      <c r="QLH56" s="105"/>
      <c r="QLI56" s="105"/>
      <c r="QLJ56" s="105"/>
      <c r="QLK56" s="105"/>
      <c r="QLL56" s="105"/>
      <c r="QLM56" s="105"/>
      <c r="QLN56" s="105"/>
      <c r="QLO56" s="105"/>
      <c r="QLP56" s="105"/>
      <c r="QLQ56" s="105"/>
      <c r="QLR56" s="105"/>
      <c r="QLS56" s="105"/>
      <c r="QLT56" s="105"/>
      <c r="QLU56" s="105"/>
      <c r="QLV56" s="105"/>
      <c r="QLW56" s="105"/>
      <c r="QLX56" s="105"/>
      <c r="QLY56" s="105"/>
      <c r="QLZ56" s="105"/>
      <c r="QMA56" s="105"/>
      <c r="QMB56" s="105"/>
      <c r="QMC56" s="105"/>
      <c r="QMD56" s="105"/>
      <c r="QME56" s="105"/>
      <c r="QMF56" s="105"/>
      <c r="QMG56" s="105"/>
      <c r="QMH56" s="105"/>
      <c r="QMI56" s="105"/>
      <c r="QMJ56" s="105"/>
      <c r="QMK56" s="105"/>
      <c r="QML56" s="105"/>
      <c r="QMM56" s="105"/>
      <c r="QMN56" s="105"/>
      <c r="QMO56" s="105"/>
      <c r="QMP56" s="105"/>
      <c r="QMQ56" s="105"/>
      <c r="QMR56" s="105"/>
      <c r="QMS56" s="105"/>
      <c r="QMT56" s="105"/>
      <c r="QMU56" s="105"/>
      <c r="QMV56" s="105"/>
      <c r="QMW56" s="105"/>
      <c r="QMX56" s="105"/>
      <c r="QMY56" s="105"/>
      <c r="QMZ56" s="105"/>
      <c r="QNA56" s="105"/>
      <c r="QNB56" s="105"/>
      <c r="QNC56" s="105"/>
      <c r="QND56" s="105"/>
      <c r="QNE56" s="105"/>
      <c r="QNF56" s="105"/>
      <c r="QNG56" s="105"/>
      <c r="QNH56" s="105"/>
      <c r="QNI56" s="105"/>
      <c r="QNJ56" s="105"/>
      <c r="QNK56" s="105"/>
      <c r="QNL56" s="105"/>
      <c r="QNM56" s="105"/>
      <c r="QNN56" s="105"/>
      <c r="QNO56" s="105"/>
      <c r="QNP56" s="105"/>
      <c r="QNQ56" s="105"/>
      <c r="QNR56" s="105"/>
      <c r="QNS56" s="105"/>
      <c r="QNT56" s="105"/>
      <c r="QNU56" s="105"/>
      <c r="QNV56" s="105"/>
      <c r="QNW56" s="105"/>
      <c r="QNX56" s="105"/>
      <c r="QNY56" s="105"/>
      <c r="QNZ56" s="105"/>
      <c r="QOA56" s="105"/>
      <c r="QOB56" s="105"/>
      <c r="QOC56" s="105"/>
      <c r="QOD56" s="105"/>
      <c r="QOE56" s="105"/>
      <c r="QOF56" s="105"/>
      <c r="QOG56" s="105"/>
      <c r="QOH56" s="105"/>
      <c r="QOI56" s="105"/>
      <c r="QOJ56" s="105"/>
      <c r="QOK56" s="105"/>
      <c r="QOL56" s="105"/>
      <c r="QOM56" s="105"/>
      <c r="QON56" s="105"/>
      <c r="QOO56" s="105"/>
      <c r="QOP56" s="105"/>
      <c r="QOQ56" s="105"/>
      <c r="QOR56" s="105"/>
      <c r="QOS56" s="105"/>
      <c r="QOT56" s="105"/>
      <c r="QOU56" s="105"/>
      <c r="QOV56" s="105"/>
      <c r="QOW56" s="105"/>
      <c r="QOX56" s="105"/>
      <c r="QOY56" s="105"/>
      <c r="QOZ56" s="105"/>
      <c r="QPA56" s="105"/>
      <c r="QPB56" s="105"/>
      <c r="QPC56" s="105"/>
      <c r="QPD56" s="105"/>
      <c r="QPE56" s="105"/>
      <c r="QPF56" s="105"/>
      <c r="QPG56" s="105"/>
      <c r="QPH56" s="105"/>
      <c r="QPI56" s="105"/>
      <c r="QPJ56" s="105"/>
      <c r="QPK56" s="105"/>
      <c r="QPL56" s="105"/>
      <c r="QPM56" s="105"/>
      <c r="QPN56" s="105"/>
      <c r="QPO56" s="105"/>
      <c r="QPP56" s="105"/>
      <c r="QPQ56" s="105"/>
      <c r="QPR56" s="105"/>
      <c r="QPS56" s="105"/>
      <c r="QPT56" s="105"/>
      <c r="QPU56" s="105"/>
      <c r="QPV56" s="105"/>
      <c r="QPW56" s="105"/>
      <c r="QPX56" s="105"/>
      <c r="QPY56" s="105"/>
      <c r="QPZ56" s="105"/>
      <c r="QQA56" s="105"/>
      <c r="QQB56" s="105"/>
      <c r="QQC56" s="105"/>
      <c r="QQD56" s="105"/>
      <c r="QQE56" s="105"/>
      <c r="QQF56" s="105"/>
      <c r="QQG56" s="105"/>
      <c r="QQH56" s="105"/>
      <c r="QQI56" s="105"/>
      <c r="QQJ56" s="105"/>
      <c r="QQK56" s="105"/>
      <c r="QQL56" s="105"/>
      <c r="QQM56" s="105"/>
      <c r="QQN56" s="105"/>
      <c r="QQO56" s="105"/>
      <c r="QQP56" s="105"/>
      <c r="QQQ56" s="105"/>
      <c r="QQR56" s="105"/>
      <c r="QQS56" s="105"/>
      <c r="QQT56" s="105"/>
      <c r="QQU56" s="105"/>
      <c r="QQV56" s="105"/>
      <c r="QQW56" s="105"/>
      <c r="QQX56" s="105"/>
      <c r="QQY56" s="105"/>
      <c r="QQZ56" s="105"/>
      <c r="QRA56" s="105"/>
      <c r="QRB56" s="105"/>
      <c r="QRC56" s="105"/>
      <c r="QRD56" s="105"/>
      <c r="QRE56" s="105"/>
      <c r="QRF56" s="105"/>
      <c r="QRG56" s="105"/>
      <c r="QRH56" s="105"/>
      <c r="QRI56" s="105"/>
      <c r="QRJ56" s="105"/>
      <c r="QRK56" s="105"/>
      <c r="QRL56" s="105"/>
      <c r="QRM56" s="105"/>
      <c r="QRN56" s="105"/>
      <c r="QRO56" s="105"/>
      <c r="QRP56" s="105"/>
      <c r="QRQ56" s="105"/>
      <c r="QRR56" s="105"/>
      <c r="QRS56" s="105"/>
      <c r="QRT56" s="105"/>
      <c r="QRU56" s="105"/>
      <c r="QRV56" s="105"/>
      <c r="QRW56" s="105"/>
      <c r="QRX56" s="105"/>
      <c r="QRY56" s="105"/>
      <c r="QRZ56" s="105"/>
      <c r="QSA56" s="105"/>
      <c r="QSB56" s="105"/>
      <c r="QSC56" s="105"/>
      <c r="QSD56" s="105"/>
      <c r="QSE56" s="105"/>
      <c r="QSF56" s="105"/>
      <c r="QSG56" s="105"/>
      <c r="QSH56" s="105"/>
      <c r="QSI56" s="105"/>
      <c r="QSJ56" s="105"/>
      <c r="QSK56" s="105"/>
      <c r="QSL56" s="105"/>
      <c r="QSM56" s="105"/>
      <c r="QSN56" s="105"/>
      <c r="QSO56" s="105"/>
      <c r="QSP56" s="105"/>
      <c r="QSQ56" s="105"/>
      <c r="QSR56" s="105"/>
      <c r="QSS56" s="105"/>
      <c r="QST56" s="105"/>
      <c r="QSU56" s="105"/>
      <c r="QSV56" s="105"/>
      <c r="QSW56" s="105"/>
      <c r="QSX56" s="105"/>
      <c r="QSY56" s="105"/>
      <c r="QSZ56" s="105"/>
      <c r="QTA56" s="105"/>
      <c r="QTB56" s="105"/>
      <c r="QTC56" s="105"/>
      <c r="QTD56" s="105"/>
      <c r="QTE56" s="105"/>
      <c r="QTF56" s="105"/>
      <c r="QTG56" s="105"/>
      <c r="QTH56" s="105"/>
      <c r="QTI56" s="105"/>
      <c r="QTJ56" s="105"/>
      <c r="QTK56" s="105"/>
      <c r="QTL56" s="105"/>
      <c r="QTM56" s="105"/>
      <c r="QTN56" s="105"/>
      <c r="QTO56" s="105"/>
      <c r="QTP56" s="105"/>
      <c r="QTQ56" s="105"/>
      <c r="QTR56" s="105"/>
      <c r="QTS56" s="105"/>
      <c r="QTT56" s="105"/>
      <c r="QTU56" s="105"/>
      <c r="QTV56" s="105"/>
      <c r="QTW56" s="105"/>
      <c r="QTX56" s="105"/>
      <c r="QTY56" s="105"/>
      <c r="QTZ56" s="105"/>
      <c r="QUA56" s="105"/>
      <c r="QUB56" s="105"/>
      <c r="QUC56" s="105"/>
      <c r="QUD56" s="105"/>
      <c r="QUE56" s="105"/>
      <c r="QUF56" s="105"/>
      <c r="QUG56" s="105"/>
      <c r="QUH56" s="105"/>
      <c r="QUI56" s="105"/>
      <c r="QUJ56" s="105"/>
      <c r="QUK56" s="105"/>
      <c r="QUL56" s="105"/>
      <c r="QUM56" s="105"/>
      <c r="QUN56" s="105"/>
      <c r="QUO56" s="105"/>
      <c r="QUP56" s="105"/>
      <c r="QUQ56" s="105"/>
      <c r="QUR56" s="105"/>
      <c r="QUS56" s="105"/>
      <c r="QUT56" s="105"/>
      <c r="QUU56" s="105"/>
      <c r="QUV56" s="105"/>
      <c r="QUW56" s="105"/>
      <c r="QUX56" s="105"/>
      <c r="QUY56" s="105"/>
      <c r="QUZ56" s="105"/>
      <c r="QVA56" s="105"/>
      <c r="QVB56" s="105"/>
      <c r="QVC56" s="105"/>
      <c r="QVD56" s="105"/>
      <c r="QVE56" s="105"/>
      <c r="QVF56" s="105"/>
      <c r="QVG56" s="105"/>
      <c r="QVH56" s="105"/>
      <c r="QVI56" s="105"/>
      <c r="QVJ56" s="105"/>
      <c r="QVK56" s="105"/>
      <c r="QVL56" s="105"/>
      <c r="QVM56" s="105"/>
      <c r="QVN56" s="105"/>
      <c r="QVO56" s="105"/>
      <c r="QVP56" s="105"/>
      <c r="QVQ56" s="105"/>
      <c r="QVR56" s="105"/>
      <c r="QVS56" s="105"/>
      <c r="QVT56" s="105"/>
      <c r="QVU56" s="105"/>
      <c r="QVV56" s="105"/>
      <c r="QVW56" s="105"/>
      <c r="QVX56" s="105"/>
      <c r="QVY56" s="105"/>
      <c r="QVZ56" s="105"/>
      <c r="QWA56" s="105"/>
      <c r="QWB56" s="105"/>
      <c r="QWC56" s="105"/>
      <c r="QWD56" s="105"/>
      <c r="QWE56" s="105"/>
      <c r="QWF56" s="105"/>
      <c r="QWG56" s="105"/>
      <c r="QWH56" s="105"/>
      <c r="QWI56" s="105"/>
      <c r="QWJ56" s="105"/>
      <c r="QWK56" s="105"/>
      <c r="QWL56" s="105"/>
      <c r="QWM56" s="105"/>
      <c r="QWN56" s="105"/>
      <c r="QWO56" s="105"/>
      <c r="QWP56" s="105"/>
      <c r="QWQ56" s="105"/>
      <c r="QWR56" s="105"/>
      <c r="QWS56" s="105"/>
      <c r="QWT56" s="105"/>
      <c r="QWU56" s="105"/>
      <c r="QWV56" s="105"/>
      <c r="QWW56" s="105"/>
      <c r="QWX56" s="105"/>
      <c r="QWY56" s="105"/>
      <c r="QWZ56" s="105"/>
      <c r="QXA56" s="105"/>
      <c r="QXB56" s="105"/>
      <c r="QXC56" s="105"/>
      <c r="QXD56" s="105"/>
      <c r="QXE56" s="105"/>
      <c r="QXF56" s="105"/>
      <c r="QXG56" s="105"/>
      <c r="QXH56" s="105"/>
      <c r="QXI56" s="105"/>
      <c r="QXJ56" s="105"/>
      <c r="QXK56" s="105"/>
      <c r="QXL56" s="105"/>
      <c r="QXM56" s="105"/>
      <c r="QXN56" s="105"/>
      <c r="QXO56" s="105"/>
      <c r="QXP56" s="105"/>
      <c r="QXQ56" s="105"/>
      <c r="QXR56" s="105"/>
      <c r="QXS56" s="105"/>
      <c r="QXT56" s="105"/>
      <c r="QXU56" s="105"/>
      <c r="QXV56" s="105"/>
      <c r="QXW56" s="105"/>
      <c r="QXX56" s="105"/>
      <c r="QXY56" s="105"/>
      <c r="QXZ56" s="105"/>
      <c r="QYA56" s="105"/>
      <c r="QYB56" s="105"/>
      <c r="QYC56" s="105"/>
      <c r="QYD56" s="105"/>
      <c r="QYE56" s="105"/>
      <c r="QYF56" s="105"/>
      <c r="QYG56" s="105"/>
      <c r="QYH56" s="105"/>
      <c r="QYI56" s="105"/>
      <c r="QYJ56" s="105"/>
      <c r="QYK56" s="105"/>
      <c r="QYL56" s="105"/>
      <c r="QYM56" s="105"/>
      <c r="QYN56" s="105"/>
      <c r="QYO56" s="105"/>
      <c r="QYP56" s="105"/>
      <c r="QYQ56" s="105"/>
      <c r="QYR56" s="105"/>
      <c r="QYS56" s="105"/>
      <c r="QYT56" s="105"/>
      <c r="QYU56" s="105"/>
      <c r="QYV56" s="105"/>
      <c r="QYW56" s="105"/>
      <c r="QYX56" s="105"/>
      <c r="QYY56" s="105"/>
      <c r="QYZ56" s="105"/>
      <c r="QZA56" s="105"/>
      <c r="QZB56" s="105"/>
      <c r="QZC56" s="105"/>
      <c r="QZD56" s="105"/>
      <c r="QZE56" s="105"/>
      <c r="QZF56" s="105"/>
      <c r="QZG56" s="105"/>
      <c r="QZH56" s="105"/>
      <c r="QZI56" s="105"/>
      <c r="QZJ56" s="105"/>
      <c r="QZK56" s="105"/>
      <c r="QZL56" s="105"/>
      <c r="QZM56" s="105"/>
      <c r="QZN56" s="105"/>
      <c r="QZO56" s="105"/>
      <c r="QZP56" s="105"/>
      <c r="QZQ56" s="105"/>
      <c r="QZR56" s="105"/>
      <c r="QZS56" s="105"/>
      <c r="QZT56" s="105"/>
      <c r="QZU56" s="105"/>
      <c r="QZV56" s="105"/>
      <c r="QZW56" s="105"/>
      <c r="QZX56" s="105"/>
      <c r="QZY56" s="105"/>
      <c r="QZZ56" s="105"/>
      <c r="RAA56" s="105"/>
      <c r="RAB56" s="105"/>
      <c r="RAC56" s="105"/>
      <c r="RAD56" s="105"/>
      <c r="RAE56" s="105"/>
      <c r="RAF56" s="105"/>
      <c r="RAG56" s="105"/>
      <c r="RAH56" s="105"/>
      <c r="RAI56" s="105"/>
      <c r="RAJ56" s="105"/>
      <c r="RAK56" s="105"/>
      <c r="RAL56" s="105"/>
      <c r="RAM56" s="105"/>
      <c r="RAN56" s="105"/>
      <c r="RAO56" s="105"/>
      <c r="RAP56" s="105"/>
      <c r="RAQ56" s="105"/>
      <c r="RAR56" s="105"/>
      <c r="RAS56" s="105"/>
      <c r="RAT56" s="105"/>
      <c r="RAU56" s="105"/>
      <c r="RAV56" s="105"/>
      <c r="RAW56" s="105"/>
      <c r="RAX56" s="105"/>
      <c r="RAY56" s="105"/>
      <c r="RAZ56" s="105"/>
      <c r="RBA56" s="105"/>
      <c r="RBB56" s="105"/>
      <c r="RBC56" s="105"/>
      <c r="RBD56" s="105"/>
      <c r="RBE56" s="105"/>
      <c r="RBF56" s="105"/>
      <c r="RBG56" s="105"/>
      <c r="RBH56" s="105"/>
      <c r="RBI56" s="105"/>
      <c r="RBJ56" s="105"/>
      <c r="RBK56" s="105"/>
      <c r="RBL56" s="105"/>
      <c r="RBM56" s="105"/>
      <c r="RBN56" s="105"/>
      <c r="RBO56" s="105"/>
      <c r="RBP56" s="105"/>
      <c r="RBQ56" s="105"/>
      <c r="RBR56" s="105"/>
      <c r="RBS56" s="105"/>
      <c r="RBT56" s="105"/>
      <c r="RBU56" s="105"/>
      <c r="RBV56" s="105"/>
      <c r="RBW56" s="105"/>
      <c r="RBX56" s="105"/>
      <c r="RBY56" s="105"/>
      <c r="RBZ56" s="105"/>
      <c r="RCA56" s="105"/>
      <c r="RCB56" s="105"/>
      <c r="RCC56" s="105"/>
      <c r="RCD56" s="105"/>
      <c r="RCE56" s="105"/>
      <c r="RCF56" s="105"/>
      <c r="RCG56" s="105"/>
      <c r="RCH56" s="105"/>
      <c r="RCI56" s="105"/>
      <c r="RCJ56" s="105"/>
      <c r="RCK56" s="105"/>
      <c r="RCL56" s="105"/>
      <c r="RCM56" s="105"/>
      <c r="RCN56" s="105"/>
      <c r="RCO56" s="105"/>
      <c r="RCP56" s="105"/>
      <c r="RCQ56" s="105"/>
      <c r="RCR56" s="105"/>
      <c r="RCS56" s="105"/>
      <c r="RCT56" s="105"/>
      <c r="RCU56" s="105"/>
      <c r="RCV56" s="105"/>
      <c r="RCW56" s="105"/>
      <c r="RCX56" s="105"/>
      <c r="RCY56" s="105"/>
      <c r="RCZ56" s="105"/>
      <c r="RDA56" s="105"/>
      <c r="RDB56" s="105"/>
      <c r="RDC56" s="105"/>
      <c r="RDD56" s="105"/>
      <c r="RDE56" s="105"/>
      <c r="RDF56" s="105"/>
      <c r="RDG56" s="105"/>
      <c r="RDH56" s="105"/>
      <c r="RDI56" s="105"/>
      <c r="RDJ56" s="105"/>
      <c r="RDK56" s="105"/>
      <c r="RDL56" s="105"/>
      <c r="RDM56" s="105"/>
      <c r="RDN56" s="105"/>
      <c r="RDO56" s="105"/>
      <c r="RDP56" s="105"/>
      <c r="RDQ56" s="105"/>
      <c r="RDR56" s="105"/>
      <c r="RDS56" s="105"/>
      <c r="RDT56" s="105"/>
      <c r="RDU56" s="105"/>
      <c r="RDV56" s="105"/>
      <c r="RDW56" s="105"/>
      <c r="RDX56" s="105"/>
      <c r="RDY56" s="105"/>
      <c r="RDZ56" s="105"/>
      <c r="REA56" s="105"/>
      <c r="REB56" s="105"/>
      <c r="REC56" s="105"/>
      <c r="RED56" s="105"/>
      <c r="REE56" s="105"/>
      <c r="REF56" s="105"/>
      <c r="REG56" s="105"/>
      <c r="REH56" s="105"/>
      <c r="REI56" s="105"/>
      <c r="REJ56" s="105"/>
      <c r="REK56" s="105"/>
      <c r="REL56" s="105"/>
      <c r="REM56" s="105"/>
      <c r="REN56" s="105"/>
      <c r="REO56" s="105"/>
      <c r="REP56" s="105"/>
      <c r="REQ56" s="105"/>
      <c r="RER56" s="105"/>
      <c r="RES56" s="105"/>
      <c r="RET56" s="105"/>
      <c r="REU56" s="105"/>
      <c r="REV56" s="105"/>
      <c r="REW56" s="105"/>
      <c r="REX56" s="105"/>
      <c r="REY56" s="105"/>
      <c r="REZ56" s="105"/>
      <c r="RFA56" s="105"/>
      <c r="RFB56" s="105"/>
      <c r="RFC56" s="105"/>
      <c r="RFD56" s="105"/>
      <c r="RFE56" s="105"/>
      <c r="RFF56" s="105"/>
      <c r="RFG56" s="105"/>
      <c r="RFH56" s="105"/>
      <c r="RFI56" s="105"/>
      <c r="RFJ56" s="105"/>
      <c r="RFK56" s="105"/>
      <c r="RFL56" s="105"/>
      <c r="RFM56" s="105"/>
      <c r="RFN56" s="105"/>
      <c r="RFO56" s="105"/>
      <c r="RFP56" s="105"/>
      <c r="RFQ56" s="105"/>
      <c r="RFR56" s="105"/>
      <c r="RFS56" s="105"/>
      <c r="RFT56" s="105"/>
      <c r="RFU56" s="105"/>
      <c r="RFV56" s="105"/>
      <c r="RFW56" s="105"/>
      <c r="RFX56" s="105"/>
      <c r="RFY56" s="105"/>
      <c r="RFZ56" s="105"/>
      <c r="RGA56" s="105"/>
      <c r="RGB56" s="105"/>
      <c r="RGC56" s="105"/>
      <c r="RGD56" s="105"/>
      <c r="RGE56" s="105"/>
      <c r="RGF56" s="105"/>
      <c r="RGG56" s="105"/>
      <c r="RGH56" s="105"/>
      <c r="RGI56" s="105"/>
      <c r="RGJ56" s="105"/>
      <c r="RGK56" s="105"/>
      <c r="RGL56" s="105"/>
      <c r="RGM56" s="105"/>
      <c r="RGN56" s="105"/>
      <c r="RGO56" s="105"/>
      <c r="RGP56" s="105"/>
      <c r="RGQ56" s="105"/>
      <c r="RGR56" s="105"/>
      <c r="RGS56" s="105"/>
      <c r="RGT56" s="105"/>
      <c r="RGU56" s="105"/>
      <c r="RGV56" s="105"/>
      <c r="RGW56" s="105"/>
      <c r="RGX56" s="105"/>
      <c r="RGY56" s="105"/>
      <c r="RGZ56" s="105"/>
      <c r="RHA56" s="105"/>
      <c r="RHB56" s="105"/>
      <c r="RHC56" s="105"/>
      <c r="RHD56" s="105"/>
      <c r="RHE56" s="105"/>
      <c r="RHF56" s="105"/>
      <c r="RHG56" s="105"/>
      <c r="RHH56" s="105"/>
      <c r="RHI56" s="105"/>
      <c r="RHJ56" s="105"/>
      <c r="RHK56" s="105"/>
      <c r="RHL56" s="105"/>
      <c r="RHM56" s="105"/>
      <c r="RHN56" s="105"/>
      <c r="RHO56" s="105"/>
      <c r="RHP56" s="105"/>
      <c r="RHQ56" s="105"/>
      <c r="RHR56" s="105"/>
      <c r="RHS56" s="105"/>
      <c r="RHT56" s="105"/>
      <c r="RHU56" s="105"/>
      <c r="RHV56" s="105"/>
      <c r="RHW56" s="105"/>
      <c r="RHX56" s="105"/>
      <c r="RHY56" s="105"/>
      <c r="RHZ56" s="105"/>
      <c r="RIA56" s="105"/>
      <c r="RIB56" s="105"/>
      <c r="RIC56" s="105"/>
      <c r="RID56" s="105"/>
      <c r="RIE56" s="105"/>
      <c r="RIF56" s="105"/>
      <c r="RIG56" s="105"/>
      <c r="RIH56" s="105"/>
      <c r="RII56" s="105"/>
      <c r="RIJ56" s="105"/>
      <c r="RIK56" s="105"/>
      <c r="RIL56" s="105"/>
      <c r="RIM56" s="105"/>
      <c r="RIN56" s="105"/>
      <c r="RIO56" s="105"/>
      <c r="RIP56" s="105"/>
      <c r="RIQ56" s="105"/>
      <c r="RIR56" s="105"/>
      <c r="RIS56" s="105"/>
      <c r="RIT56" s="105"/>
      <c r="RIU56" s="105"/>
      <c r="RIV56" s="105"/>
      <c r="RIW56" s="105"/>
      <c r="RIX56" s="105"/>
      <c r="RIY56" s="105"/>
      <c r="RIZ56" s="105"/>
      <c r="RJA56" s="105"/>
      <c r="RJB56" s="105"/>
      <c r="RJC56" s="105"/>
      <c r="RJD56" s="105"/>
      <c r="RJE56" s="105"/>
      <c r="RJF56" s="105"/>
      <c r="RJG56" s="105"/>
      <c r="RJH56" s="105"/>
      <c r="RJI56" s="105"/>
      <c r="RJJ56" s="105"/>
      <c r="RJK56" s="105"/>
      <c r="RJL56" s="105"/>
      <c r="RJM56" s="105"/>
      <c r="RJN56" s="105"/>
      <c r="RJO56" s="105"/>
      <c r="RJP56" s="105"/>
      <c r="RJQ56" s="105"/>
      <c r="RJR56" s="105"/>
      <c r="RJS56" s="105"/>
      <c r="RJT56" s="105"/>
      <c r="RJU56" s="105"/>
      <c r="RJV56" s="105"/>
      <c r="RJW56" s="105"/>
      <c r="RJX56" s="105"/>
      <c r="RJY56" s="105"/>
      <c r="RJZ56" s="105"/>
      <c r="RKA56" s="105"/>
      <c r="RKB56" s="105"/>
      <c r="RKC56" s="105"/>
      <c r="RKD56" s="105"/>
      <c r="RKE56" s="105"/>
      <c r="RKF56" s="105"/>
      <c r="RKG56" s="105"/>
      <c r="RKH56" s="105"/>
      <c r="RKI56" s="105"/>
      <c r="RKJ56" s="105"/>
      <c r="RKK56" s="105"/>
      <c r="RKL56" s="105"/>
      <c r="RKM56" s="105"/>
      <c r="RKN56" s="105"/>
      <c r="RKO56" s="105"/>
      <c r="RKP56" s="105"/>
      <c r="RKQ56" s="105"/>
      <c r="RKR56" s="105"/>
      <c r="RKS56" s="105"/>
      <c r="RKT56" s="105"/>
      <c r="RKU56" s="105"/>
      <c r="RKV56" s="105"/>
      <c r="RKW56" s="105"/>
      <c r="RKX56" s="105"/>
      <c r="RKY56" s="105"/>
      <c r="RKZ56" s="105"/>
      <c r="RLA56" s="105"/>
      <c r="RLB56" s="105"/>
      <c r="RLC56" s="105"/>
      <c r="RLD56" s="105"/>
      <c r="RLE56" s="105"/>
      <c r="RLF56" s="105"/>
      <c r="RLG56" s="105"/>
      <c r="RLH56" s="105"/>
      <c r="RLI56" s="105"/>
      <c r="RLJ56" s="105"/>
      <c r="RLK56" s="105"/>
      <c r="RLL56" s="105"/>
      <c r="RLM56" s="105"/>
      <c r="RLN56" s="105"/>
      <c r="RLO56" s="105"/>
      <c r="RLP56" s="105"/>
      <c r="RLQ56" s="105"/>
      <c r="RLR56" s="105"/>
      <c r="RLS56" s="105"/>
      <c r="RLT56" s="105"/>
      <c r="RLU56" s="105"/>
      <c r="RLV56" s="105"/>
      <c r="RLW56" s="105"/>
      <c r="RLX56" s="105"/>
      <c r="RLY56" s="105"/>
      <c r="RLZ56" s="105"/>
      <c r="RMA56" s="105"/>
      <c r="RMB56" s="105"/>
      <c r="RMC56" s="105"/>
      <c r="RMD56" s="105"/>
      <c r="RME56" s="105"/>
      <c r="RMF56" s="105"/>
      <c r="RMG56" s="105"/>
      <c r="RMH56" s="105"/>
      <c r="RMI56" s="105"/>
      <c r="RMJ56" s="105"/>
      <c r="RMK56" s="105"/>
      <c r="RML56" s="105"/>
      <c r="RMM56" s="105"/>
      <c r="RMN56" s="105"/>
      <c r="RMO56" s="105"/>
      <c r="RMP56" s="105"/>
      <c r="RMQ56" s="105"/>
      <c r="RMR56" s="105"/>
      <c r="RMS56" s="105"/>
      <c r="RMT56" s="105"/>
      <c r="RMU56" s="105"/>
      <c r="RMV56" s="105"/>
      <c r="RMW56" s="105"/>
      <c r="RMX56" s="105"/>
      <c r="RMY56" s="105"/>
      <c r="RMZ56" s="105"/>
      <c r="RNA56" s="105"/>
      <c r="RNB56" s="105"/>
      <c r="RNC56" s="105"/>
      <c r="RND56" s="105"/>
      <c r="RNE56" s="105"/>
      <c r="RNF56" s="105"/>
      <c r="RNG56" s="105"/>
      <c r="RNH56" s="105"/>
      <c r="RNI56" s="105"/>
      <c r="RNJ56" s="105"/>
      <c r="RNK56" s="105"/>
      <c r="RNL56" s="105"/>
      <c r="RNM56" s="105"/>
      <c r="RNN56" s="105"/>
      <c r="RNO56" s="105"/>
      <c r="RNP56" s="105"/>
      <c r="RNQ56" s="105"/>
      <c r="RNR56" s="105"/>
      <c r="RNS56" s="105"/>
      <c r="RNT56" s="105"/>
      <c r="RNU56" s="105"/>
      <c r="RNV56" s="105"/>
      <c r="RNW56" s="105"/>
      <c r="RNX56" s="105"/>
      <c r="RNY56" s="105"/>
      <c r="RNZ56" s="105"/>
      <c r="ROA56" s="105"/>
      <c r="ROB56" s="105"/>
      <c r="ROC56" s="105"/>
      <c r="ROD56" s="105"/>
      <c r="ROE56" s="105"/>
      <c r="ROF56" s="105"/>
      <c r="ROG56" s="105"/>
      <c r="ROH56" s="105"/>
      <c r="ROI56" s="105"/>
      <c r="ROJ56" s="105"/>
      <c r="ROK56" s="105"/>
      <c r="ROL56" s="105"/>
      <c r="ROM56" s="105"/>
      <c r="RON56" s="105"/>
      <c r="ROO56" s="105"/>
      <c r="ROP56" s="105"/>
      <c r="ROQ56" s="105"/>
      <c r="ROR56" s="105"/>
      <c r="ROS56" s="105"/>
      <c r="ROT56" s="105"/>
      <c r="ROU56" s="105"/>
      <c r="ROV56" s="105"/>
      <c r="ROW56" s="105"/>
      <c r="ROX56" s="105"/>
      <c r="ROY56" s="105"/>
      <c r="ROZ56" s="105"/>
      <c r="RPA56" s="105"/>
      <c r="RPB56" s="105"/>
      <c r="RPC56" s="105"/>
      <c r="RPD56" s="105"/>
      <c r="RPE56" s="105"/>
      <c r="RPF56" s="105"/>
      <c r="RPG56" s="105"/>
      <c r="RPH56" s="105"/>
      <c r="RPI56" s="105"/>
      <c r="RPJ56" s="105"/>
      <c r="RPK56" s="105"/>
      <c r="RPL56" s="105"/>
      <c r="RPM56" s="105"/>
      <c r="RPN56" s="105"/>
      <c r="RPO56" s="105"/>
      <c r="RPP56" s="105"/>
      <c r="RPQ56" s="105"/>
      <c r="RPR56" s="105"/>
      <c r="RPS56" s="105"/>
      <c r="RPT56" s="105"/>
      <c r="RPU56" s="105"/>
      <c r="RPV56" s="105"/>
      <c r="RPW56" s="105"/>
      <c r="RPX56" s="105"/>
      <c r="RPY56" s="105"/>
      <c r="RPZ56" s="105"/>
      <c r="RQA56" s="105"/>
      <c r="RQB56" s="105"/>
      <c r="RQC56" s="105"/>
      <c r="RQD56" s="105"/>
      <c r="RQE56" s="105"/>
      <c r="RQF56" s="105"/>
      <c r="RQG56" s="105"/>
      <c r="RQH56" s="105"/>
      <c r="RQI56" s="105"/>
      <c r="RQJ56" s="105"/>
      <c r="RQK56" s="105"/>
      <c r="RQL56" s="105"/>
      <c r="RQM56" s="105"/>
      <c r="RQN56" s="105"/>
      <c r="RQO56" s="105"/>
      <c r="RQP56" s="105"/>
      <c r="RQQ56" s="105"/>
      <c r="RQR56" s="105"/>
      <c r="RQS56" s="105"/>
      <c r="RQT56" s="105"/>
      <c r="RQU56" s="105"/>
      <c r="RQV56" s="105"/>
      <c r="RQW56" s="105"/>
      <c r="RQX56" s="105"/>
      <c r="RQY56" s="105"/>
      <c r="RQZ56" s="105"/>
      <c r="RRA56" s="105"/>
      <c r="RRB56" s="105"/>
      <c r="RRC56" s="105"/>
      <c r="RRD56" s="105"/>
      <c r="RRE56" s="105"/>
      <c r="RRF56" s="105"/>
      <c r="RRG56" s="105"/>
      <c r="RRH56" s="105"/>
      <c r="RRI56" s="105"/>
      <c r="RRJ56" s="105"/>
      <c r="RRK56" s="105"/>
      <c r="RRL56" s="105"/>
      <c r="RRM56" s="105"/>
      <c r="RRN56" s="105"/>
      <c r="RRO56" s="105"/>
      <c r="RRP56" s="105"/>
      <c r="RRQ56" s="105"/>
      <c r="RRR56" s="105"/>
      <c r="RRS56" s="105"/>
      <c r="RRT56" s="105"/>
      <c r="RRU56" s="105"/>
      <c r="RRV56" s="105"/>
      <c r="RRW56" s="105"/>
      <c r="RRX56" s="105"/>
      <c r="RRY56" s="105"/>
      <c r="RRZ56" s="105"/>
      <c r="RSA56" s="105"/>
      <c r="RSB56" s="105"/>
      <c r="RSC56" s="105"/>
      <c r="RSD56" s="105"/>
      <c r="RSE56" s="105"/>
      <c r="RSF56" s="105"/>
      <c r="RSG56" s="105"/>
      <c r="RSH56" s="105"/>
      <c r="RSI56" s="105"/>
      <c r="RSJ56" s="105"/>
      <c r="RSK56" s="105"/>
      <c r="RSL56" s="105"/>
      <c r="RSM56" s="105"/>
      <c r="RSN56" s="105"/>
      <c r="RSO56" s="105"/>
      <c r="RSP56" s="105"/>
      <c r="RSQ56" s="105"/>
      <c r="RSR56" s="105"/>
      <c r="RSS56" s="105"/>
      <c r="RST56" s="105"/>
      <c r="RSU56" s="105"/>
      <c r="RSV56" s="105"/>
      <c r="RSW56" s="105"/>
      <c r="RSX56" s="105"/>
      <c r="RSY56" s="105"/>
      <c r="RSZ56" s="105"/>
      <c r="RTA56" s="105"/>
      <c r="RTB56" s="105"/>
      <c r="RTC56" s="105"/>
      <c r="RTD56" s="105"/>
      <c r="RTE56" s="105"/>
      <c r="RTF56" s="105"/>
      <c r="RTG56" s="105"/>
      <c r="RTH56" s="105"/>
      <c r="RTI56" s="105"/>
      <c r="RTJ56" s="105"/>
      <c r="RTK56" s="105"/>
      <c r="RTL56" s="105"/>
      <c r="RTM56" s="105"/>
      <c r="RTN56" s="105"/>
      <c r="RTO56" s="105"/>
      <c r="RTP56" s="105"/>
      <c r="RTQ56" s="105"/>
      <c r="RTR56" s="105"/>
      <c r="RTS56" s="105"/>
      <c r="RTT56" s="105"/>
      <c r="RTU56" s="105"/>
      <c r="RTV56" s="105"/>
      <c r="RTW56" s="105"/>
      <c r="RTX56" s="105"/>
      <c r="RTY56" s="105"/>
      <c r="RTZ56" s="105"/>
      <c r="RUA56" s="105"/>
      <c r="RUB56" s="105"/>
      <c r="RUC56" s="105"/>
      <c r="RUD56" s="105"/>
      <c r="RUE56" s="105"/>
      <c r="RUF56" s="105"/>
      <c r="RUG56" s="105"/>
      <c r="RUH56" s="105"/>
      <c r="RUI56" s="105"/>
      <c r="RUJ56" s="105"/>
      <c r="RUK56" s="105"/>
      <c r="RUL56" s="105"/>
      <c r="RUM56" s="105"/>
      <c r="RUN56" s="105"/>
      <c r="RUO56" s="105"/>
      <c r="RUP56" s="105"/>
      <c r="RUQ56" s="105"/>
      <c r="RUR56" s="105"/>
      <c r="RUS56" s="105"/>
      <c r="RUT56" s="105"/>
      <c r="RUU56" s="105"/>
      <c r="RUV56" s="105"/>
      <c r="RUW56" s="105"/>
      <c r="RUX56" s="105"/>
      <c r="RUY56" s="105"/>
      <c r="RUZ56" s="105"/>
      <c r="RVA56" s="105"/>
      <c r="RVB56" s="105"/>
      <c r="RVC56" s="105"/>
      <c r="RVD56" s="105"/>
      <c r="RVE56" s="105"/>
      <c r="RVF56" s="105"/>
      <c r="RVG56" s="105"/>
      <c r="RVH56" s="105"/>
      <c r="RVI56" s="105"/>
      <c r="RVJ56" s="105"/>
      <c r="RVK56" s="105"/>
      <c r="RVL56" s="105"/>
      <c r="RVM56" s="105"/>
      <c r="RVN56" s="105"/>
      <c r="RVO56" s="105"/>
      <c r="RVP56" s="105"/>
      <c r="RVQ56" s="105"/>
      <c r="RVR56" s="105"/>
      <c r="RVS56" s="105"/>
      <c r="RVT56" s="105"/>
      <c r="RVU56" s="105"/>
      <c r="RVV56" s="105"/>
      <c r="RVW56" s="105"/>
      <c r="RVX56" s="105"/>
      <c r="RVY56" s="105"/>
      <c r="RVZ56" s="105"/>
      <c r="RWA56" s="105"/>
      <c r="RWB56" s="105"/>
      <c r="RWC56" s="105"/>
      <c r="RWD56" s="105"/>
      <c r="RWE56" s="105"/>
      <c r="RWF56" s="105"/>
      <c r="RWG56" s="105"/>
      <c r="RWH56" s="105"/>
      <c r="RWI56" s="105"/>
      <c r="RWJ56" s="105"/>
      <c r="RWK56" s="105"/>
      <c r="RWL56" s="105"/>
      <c r="RWM56" s="105"/>
      <c r="RWN56" s="105"/>
      <c r="RWO56" s="105"/>
      <c r="RWP56" s="105"/>
      <c r="RWQ56" s="105"/>
      <c r="RWR56" s="105"/>
      <c r="RWS56" s="105"/>
      <c r="RWT56" s="105"/>
      <c r="RWU56" s="105"/>
      <c r="RWV56" s="105"/>
      <c r="RWW56" s="105"/>
      <c r="RWX56" s="105"/>
      <c r="RWY56" s="105"/>
      <c r="RWZ56" s="105"/>
      <c r="RXA56" s="105"/>
      <c r="RXB56" s="105"/>
      <c r="RXC56" s="105"/>
      <c r="RXD56" s="105"/>
      <c r="RXE56" s="105"/>
      <c r="RXF56" s="105"/>
      <c r="RXG56" s="105"/>
      <c r="RXH56" s="105"/>
      <c r="RXI56" s="105"/>
      <c r="RXJ56" s="105"/>
      <c r="RXK56" s="105"/>
      <c r="RXL56" s="105"/>
      <c r="RXM56" s="105"/>
      <c r="RXN56" s="105"/>
      <c r="RXO56" s="105"/>
      <c r="RXP56" s="105"/>
      <c r="RXQ56" s="105"/>
      <c r="RXR56" s="105"/>
      <c r="RXS56" s="105"/>
      <c r="RXT56" s="105"/>
      <c r="RXU56" s="105"/>
      <c r="RXV56" s="105"/>
      <c r="RXW56" s="105"/>
      <c r="RXX56" s="105"/>
      <c r="RXY56" s="105"/>
      <c r="RXZ56" s="105"/>
      <c r="RYA56" s="105"/>
      <c r="RYB56" s="105"/>
      <c r="RYC56" s="105"/>
      <c r="RYD56" s="105"/>
      <c r="RYE56" s="105"/>
      <c r="RYF56" s="105"/>
      <c r="RYG56" s="105"/>
      <c r="RYH56" s="105"/>
      <c r="RYI56" s="105"/>
      <c r="RYJ56" s="105"/>
      <c r="RYK56" s="105"/>
      <c r="RYL56" s="105"/>
      <c r="RYM56" s="105"/>
      <c r="RYN56" s="105"/>
      <c r="RYO56" s="105"/>
      <c r="RYP56" s="105"/>
      <c r="RYQ56" s="105"/>
      <c r="RYR56" s="105"/>
      <c r="RYS56" s="105"/>
      <c r="RYT56" s="105"/>
      <c r="RYU56" s="105"/>
      <c r="RYV56" s="105"/>
      <c r="RYW56" s="105"/>
      <c r="RYX56" s="105"/>
      <c r="RYY56" s="105"/>
      <c r="RYZ56" s="105"/>
      <c r="RZA56" s="105"/>
      <c r="RZB56" s="105"/>
      <c r="RZC56" s="105"/>
      <c r="RZD56" s="105"/>
      <c r="RZE56" s="105"/>
      <c r="RZF56" s="105"/>
      <c r="RZG56" s="105"/>
      <c r="RZH56" s="105"/>
      <c r="RZI56" s="105"/>
      <c r="RZJ56" s="105"/>
      <c r="RZK56" s="105"/>
      <c r="RZL56" s="105"/>
      <c r="RZM56" s="105"/>
      <c r="RZN56" s="105"/>
      <c r="RZO56" s="105"/>
      <c r="RZP56" s="105"/>
      <c r="RZQ56" s="105"/>
      <c r="RZR56" s="105"/>
      <c r="RZS56" s="105"/>
      <c r="RZT56" s="105"/>
      <c r="RZU56" s="105"/>
      <c r="RZV56" s="105"/>
      <c r="RZW56" s="105"/>
      <c r="RZX56" s="105"/>
      <c r="RZY56" s="105"/>
      <c r="RZZ56" s="105"/>
      <c r="SAA56" s="105"/>
      <c r="SAB56" s="105"/>
      <c r="SAC56" s="105"/>
      <c r="SAD56" s="105"/>
      <c r="SAE56" s="105"/>
      <c r="SAF56" s="105"/>
      <c r="SAG56" s="105"/>
      <c r="SAH56" s="105"/>
      <c r="SAI56" s="105"/>
      <c r="SAJ56" s="105"/>
      <c r="SAK56" s="105"/>
      <c r="SAL56" s="105"/>
      <c r="SAM56" s="105"/>
      <c r="SAN56" s="105"/>
      <c r="SAO56" s="105"/>
      <c r="SAP56" s="105"/>
      <c r="SAQ56" s="105"/>
      <c r="SAR56" s="105"/>
      <c r="SAS56" s="105"/>
      <c r="SAT56" s="105"/>
      <c r="SAU56" s="105"/>
      <c r="SAV56" s="105"/>
      <c r="SAW56" s="105"/>
      <c r="SAX56" s="105"/>
      <c r="SAY56" s="105"/>
      <c r="SAZ56" s="105"/>
      <c r="SBA56" s="105"/>
      <c r="SBB56" s="105"/>
      <c r="SBC56" s="105"/>
      <c r="SBD56" s="105"/>
      <c r="SBE56" s="105"/>
      <c r="SBF56" s="105"/>
      <c r="SBG56" s="105"/>
      <c r="SBH56" s="105"/>
      <c r="SBI56" s="105"/>
      <c r="SBJ56" s="105"/>
      <c r="SBK56" s="105"/>
      <c r="SBL56" s="105"/>
      <c r="SBM56" s="105"/>
      <c r="SBN56" s="105"/>
      <c r="SBO56" s="105"/>
      <c r="SBP56" s="105"/>
      <c r="SBQ56" s="105"/>
      <c r="SBR56" s="105"/>
      <c r="SBS56" s="105"/>
      <c r="SBT56" s="105"/>
      <c r="SBU56" s="105"/>
      <c r="SBV56" s="105"/>
      <c r="SBW56" s="105"/>
      <c r="SBX56" s="105"/>
      <c r="SBY56" s="105"/>
      <c r="SBZ56" s="105"/>
      <c r="SCA56" s="105"/>
      <c r="SCB56" s="105"/>
      <c r="SCC56" s="105"/>
      <c r="SCD56" s="105"/>
      <c r="SCE56" s="105"/>
      <c r="SCF56" s="105"/>
      <c r="SCG56" s="105"/>
      <c r="SCH56" s="105"/>
      <c r="SCI56" s="105"/>
      <c r="SCJ56" s="105"/>
      <c r="SCK56" s="105"/>
      <c r="SCL56" s="105"/>
      <c r="SCM56" s="105"/>
      <c r="SCN56" s="105"/>
      <c r="SCO56" s="105"/>
      <c r="SCP56" s="105"/>
      <c r="SCQ56" s="105"/>
      <c r="SCR56" s="105"/>
      <c r="SCS56" s="105"/>
      <c r="SCT56" s="105"/>
      <c r="SCU56" s="105"/>
      <c r="SCV56" s="105"/>
      <c r="SCW56" s="105"/>
      <c r="SCX56" s="105"/>
      <c r="SCY56" s="105"/>
      <c r="SCZ56" s="105"/>
      <c r="SDA56" s="105"/>
      <c r="SDB56" s="105"/>
      <c r="SDC56" s="105"/>
      <c r="SDD56" s="105"/>
      <c r="SDE56" s="105"/>
      <c r="SDF56" s="105"/>
      <c r="SDG56" s="105"/>
      <c r="SDH56" s="105"/>
      <c r="SDI56" s="105"/>
      <c r="SDJ56" s="105"/>
      <c r="SDK56" s="105"/>
      <c r="SDL56" s="105"/>
      <c r="SDM56" s="105"/>
      <c r="SDN56" s="105"/>
      <c r="SDO56" s="105"/>
      <c r="SDP56" s="105"/>
      <c r="SDQ56" s="105"/>
      <c r="SDR56" s="105"/>
      <c r="SDS56" s="105"/>
      <c r="SDT56" s="105"/>
      <c r="SDU56" s="105"/>
      <c r="SDV56" s="105"/>
      <c r="SDW56" s="105"/>
      <c r="SDX56" s="105"/>
      <c r="SDY56" s="105"/>
      <c r="SDZ56" s="105"/>
      <c r="SEA56" s="105"/>
      <c r="SEB56" s="105"/>
      <c r="SEC56" s="105"/>
      <c r="SED56" s="105"/>
      <c r="SEE56" s="105"/>
      <c r="SEF56" s="105"/>
      <c r="SEG56" s="105"/>
      <c r="SEH56" s="105"/>
      <c r="SEI56" s="105"/>
      <c r="SEJ56" s="105"/>
      <c r="SEK56" s="105"/>
      <c r="SEL56" s="105"/>
      <c r="SEM56" s="105"/>
      <c r="SEN56" s="105"/>
      <c r="SEO56" s="105"/>
      <c r="SEP56" s="105"/>
      <c r="SEQ56" s="105"/>
      <c r="SER56" s="105"/>
      <c r="SES56" s="105"/>
      <c r="SET56" s="105"/>
      <c r="SEU56" s="105"/>
      <c r="SEV56" s="105"/>
      <c r="SEW56" s="105"/>
      <c r="SEX56" s="105"/>
      <c r="SEY56" s="105"/>
      <c r="SEZ56" s="105"/>
      <c r="SFA56" s="105"/>
      <c r="SFB56" s="105"/>
      <c r="SFC56" s="105"/>
      <c r="SFD56" s="105"/>
      <c r="SFE56" s="105"/>
      <c r="SFF56" s="105"/>
      <c r="SFG56" s="105"/>
      <c r="SFH56" s="105"/>
      <c r="SFI56" s="105"/>
      <c r="SFJ56" s="105"/>
      <c r="SFK56" s="105"/>
      <c r="SFL56" s="105"/>
      <c r="SFM56" s="105"/>
      <c r="SFN56" s="105"/>
      <c r="SFO56" s="105"/>
      <c r="SFP56" s="105"/>
      <c r="SFQ56" s="105"/>
      <c r="SFR56" s="105"/>
      <c r="SFS56" s="105"/>
      <c r="SFT56" s="105"/>
      <c r="SFU56" s="105"/>
      <c r="SFV56" s="105"/>
      <c r="SFW56" s="105"/>
      <c r="SFX56" s="105"/>
      <c r="SFY56" s="105"/>
      <c r="SFZ56" s="105"/>
      <c r="SGA56" s="105"/>
      <c r="SGB56" s="105"/>
      <c r="SGC56" s="105"/>
      <c r="SGD56" s="105"/>
      <c r="SGE56" s="105"/>
      <c r="SGF56" s="105"/>
      <c r="SGG56" s="105"/>
      <c r="SGH56" s="105"/>
      <c r="SGI56" s="105"/>
      <c r="SGJ56" s="105"/>
      <c r="SGK56" s="105"/>
      <c r="SGL56" s="105"/>
      <c r="SGM56" s="105"/>
      <c r="SGN56" s="105"/>
      <c r="SGO56" s="105"/>
      <c r="SGP56" s="105"/>
      <c r="SGQ56" s="105"/>
      <c r="SGR56" s="105"/>
      <c r="SGS56" s="105"/>
      <c r="SGT56" s="105"/>
      <c r="SGU56" s="105"/>
      <c r="SGV56" s="105"/>
      <c r="SGW56" s="105"/>
      <c r="SGX56" s="105"/>
      <c r="SGY56" s="105"/>
      <c r="SGZ56" s="105"/>
      <c r="SHA56" s="105"/>
      <c r="SHB56" s="105"/>
      <c r="SHC56" s="105"/>
      <c r="SHD56" s="105"/>
      <c r="SHE56" s="105"/>
      <c r="SHF56" s="105"/>
      <c r="SHG56" s="105"/>
      <c r="SHH56" s="105"/>
      <c r="SHI56" s="105"/>
      <c r="SHJ56" s="105"/>
      <c r="SHK56" s="105"/>
      <c r="SHL56" s="105"/>
      <c r="SHM56" s="105"/>
      <c r="SHN56" s="105"/>
      <c r="SHO56" s="105"/>
      <c r="SHP56" s="105"/>
      <c r="SHQ56" s="105"/>
      <c r="SHR56" s="105"/>
      <c r="SHS56" s="105"/>
      <c r="SHT56" s="105"/>
      <c r="SHU56" s="105"/>
      <c r="SHV56" s="105"/>
      <c r="SHW56" s="105"/>
      <c r="SHX56" s="105"/>
      <c r="SHY56" s="105"/>
      <c r="SHZ56" s="105"/>
      <c r="SIA56" s="105"/>
      <c r="SIB56" s="105"/>
      <c r="SIC56" s="105"/>
      <c r="SID56" s="105"/>
      <c r="SIE56" s="105"/>
      <c r="SIF56" s="105"/>
      <c r="SIG56" s="105"/>
      <c r="SIH56" s="105"/>
      <c r="SII56" s="105"/>
      <c r="SIJ56" s="105"/>
      <c r="SIK56" s="105"/>
      <c r="SIL56" s="105"/>
      <c r="SIM56" s="105"/>
      <c r="SIN56" s="105"/>
      <c r="SIO56" s="105"/>
      <c r="SIP56" s="105"/>
      <c r="SIQ56" s="105"/>
      <c r="SIR56" s="105"/>
      <c r="SIS56" s="105"/>
      <c r="SIT56" s="105"/>
      <c r="SIU56" s="105"/>
      <c r="SIV56" s="105"/>
      <c r="SIW56" s="105"/>
      <c r="SIX56" s="105"/>
      <c r="SIY56" s="105"/>
      <c r="SIZ56" s="105"/>
      <c r="SJA56" s="105"/>
      <c r="SJB56" s="105"/>
      <c r="SJC56" s="105"/>
      <c r="SJD56" s="105"/>
      <c r="SJE56" s="105"/>
      <c r="SJF56" s="105"/>
      <c r="SJG56" s="105"/>
      <c r="SJH56" s="105"/>
      <c r="SJI56" s="105"/>
      <c r="SJJ56" s="105"/>
      <c r="SJK56" s="105"/>
      <c r="SJL56" s="105"/>
      <c r="SJM56" s="105"/>
      <c r="SJN56" s="105"/>
      <c r="SJO56" s="105"/>
      <c r="SJP56" s="105"/>
      <c r="SJQ56" s="105"/>
      <c r="SJR56" s="105"/>
      <c r="SJS56" s="105"/>
      <c r="SJT56" s="105"/>
      <c r="SJU56" s="105"/>
      <c r="SJV56" s="105"/>
      <c r="SJW56" s="105"/>
      <c r="SJX56" s="105"/>
      <c r="SJY56" s="105"/>
      <c r="SJZ56" s="105"/>
      <c r="SKA56" s="105"/>
      <c r="SKB56" s="105"/>
      <c r="SKC56" s="105"/>
      <c r="SKD56" s="105"/>
      <c r="SKE56" s="105"/>
      <c r="SKF56" s="105"/>
      <c r="SKG56" s="105"/>
      <c r="SKH56" s="105"/>
      <c r="SKI56" s="105"/>
      <c r="SKJ56" s="105"/>
      <c r="SKK56" s="105"/>
      <c r="SKL56" s="105"/>
      <c r="SKM56" s="105"/>
      <c r="SKN56" s="105"/>
      <c r="SKO56" s="105"/>
      <c r="SKP56" s="105"/>
      <c r="SKQ56" s="105"/>
      <c r="SKR56" s="105"/>
      <c r="SKS56" s="105"/>
      <c r="SKT56" s="105"/>
      <c r="SKU56" s="105"/>
      <c r="SKV56" s="105"/>
      <c r="SKW56" s="105"/>
      <c r="SKX56" s="105"/>
      <c r="SKY56" s="105"/>
      <c r="SKZ56" s="105"/>
      <c r="SLA56" s="105"/>
      <c r="SLB56" s="105"/>
      <c r="SLC56" s="105"/>
      <c r="SLD56" s="105"/>
      <c r="SLE56" s="105"/>
      <c r="SLF56" s="105"/>
      <c r="SLG56" s="105"/>
      <c r="SLH56" s="105"/>
      <c r="SLI56" s="105"/>
      <c r="SLJ56" s="105"/>
      <c r="SLK56" s="105"/>
      <c r="SLL56" s="105"/>
      <c r="SLM56" s="105"/>
      <c r="SLN56" s="105"/>
      <c r="SLO56" s="105"/>
      <c r="SLP56" s="105"/>
      <c r="SLQ56" s="105"/>
      <c r="SLR56" s="105"/>
      <c r="SLS56" s="105"/>
      <c r="SLT56" s="105"/>
      <c r="SLU56" s="105"/>
      <c r="SLV56" s="105"/>
      <c r="SLW56" s="105"/>
      <c r="SLX56" s="105"/>
      <c r="SLY56" s="105"/>
      <c r="SLZ56" s="105"/>
      <c r="SMA56" s="105"/>
      <c r="SMB56" s="105"/>
      <c r="SMC56" s="105"/>
      <c r="SMD56" s="105"/>
      <c r="SME56" s="105"/>
      <c r="SMF56" s="105"/>
      <c r="SMG56" s="105"/>
      <c r="SMH56" s="105"/>
      <c r="SMI56" s="105"/>
      <c r="SMJ56" s="105"/>
      <c r="SMK56" s="105"/>
      <c r="SML56" s="105"/>
      <c r="SMM56" s="105"/>
      <c r="SMN56" s="105"/>
      <c r="SMO56" s="105"/>
      <c r="SMP56" s="105"/>
      <c r="SMQ56" s="105"/>
      <c r="SMR56" s="105"/>
      <c r="SMS56" s="105"/>
      <c r="SMT56" s="105"/>
      <c r="SMU56" s="105"/>
      <c r="SMV56" s="105"/>
      <c r="SMW56" s="105"/>
      <c r="SMX56" s="105"/>
      <c r="SMY56" s="105"/>
      <c r="SMZ56" s="105"/>
      <c r="SNA56" s="105"/>
      <c r="SNB56" s="105"/>
      <c r="SNC56" s="105"/>
      <c r="SND56" s="105"/>
      <c r="SNE56" s="105"/>
      <c r="SNF56" s="105"/>
      <c r="SNG56" s="105"/>
      <c r="SNH56" s="105"/>
      <c r="SNI56" s="105"/>
      <c r="SNJ56" s="105"/>
      <c r="SNK56" s="105"/>
      <c r="SNL56" s="105"/>
      <c r="SNM56" s="105"/>
      <c r="SNN56" s="105"/>
      <c r="SNO56" s="105"/>
      <c r="SNP56" s="105"/>
      <c r="SNQ56" s="105"/>
      <c r="SNR56" s="105"/>
      <c r="SNS56" s="105"/>
      <c r="SNT56" s="105"/>
      <c r="SNU56" s="105"/>
      <c r="SNV56" s="105"/>
      <c r="SNW56" s="105"/>
      <c r="SNX56" s="105"/>
      <c r="SNY56" s="105"/>
      <c r="SNZ56" s="105"/>
      <c r="SOA56" s="105"/>
      <c r="SOB56" s="105"/>
      <c r="SOC56" s="105"/>
      <c r="SOD56" s="105"/>
      <c r="SOE56" s="105"/>
      <c r="SOF56" s="105"/>
      <c r="SOG56" s="105"/>
      <c r="SOH56" s="105"/>
      <c r="SOI56" s="105"/>
      <c r="SOJ56" s="105"/>
      <c r="SOK56" s="105"/>
      <c r="SOL56" s="105"/>
      <c r="SOM56" s="105"/>
      <c r="SON56" s="105"/>
      <c r="SOO56" s="105"/>
      <c r="SOP56" s="105"/>
      <c r="SOQ56" s="105"/>
      <c r="SOR56" s="105"/>
      <c r="SOS56" s="105"/>
      <c r="SOT56" s="105"/>
      <c r="SOU56" s="105"/>
      <c r="SOV56" s="105"/>
      <c r="SOW56" s="105"/>
      <c r="SOX56" s="105"/>
      <c r="SOY56" s="105"/>
      <c r="SOZ56" s="105"/>
      <c r="SPA56" s="105"/>
      <c r="SPB56" s="105"/>
      <c r="SPC56" s="105"/>
      <c r="SPD56" s="105"/>
      <c r="SPE56" s="105"/>
      <c r="SPF56" s="105"/>
      <c r="SPG56" s="105"/>
      <c r="SPH56" s="105"/>
      <c r="SPI56" s="105"/>
      <c r="SPJ56" s="105"/>
      <c r="SPK56" s="105"/>
      <c r="SPL56" s="105"/>
      <c r="SPM56" s="105"/>
      <c r="SPN56" s="105"/>
      <c r="SPO56" s="105"/>
      <c r="SPP56" s="105"/>
      <c r="SPQ56" s="105"/>
      <c r="SPR56" s="105"/>
      <c r="SPS56" s="105"/>
      <c r="SPT56" s="105"/>
      <c r="SPU56" s="105"/>
      <c r="SPV56" s="105"/>
      <c r="SPW56" s="105"/>
      <c r="SPX56" s="105"/>
      <c r="SPY56" s="105"/>
      <c r="SPZ56" s="105"/>
      <c r="SQA56" s="105"/>
      <c r="SQB56" s="105"/>
      <c r="SQC56" s="105"/>
      <c r="SQD56" s="105"/>
      <c r="SQE56" s="105"/>
      <c r="SQF56" s="105"/>
      <c r="SQG56" s="105"/>
      <c r="SQH56" s="105"/>
      <c r="SQI56" s="105"/>
      <c r="SQJ56" s="105"/>
      <c r="SQK56" s="105"/>
      <c r="SQL56" s="105"/>
      <c r="SQM56" s="105"/>
      <c r="SQN56" s="105"/>
      <c r="SQO56" s="105"/>
      <c r="SQP56" s="105"/>
      <c r="SQQ56" s="105"/>
      <c r="SQR56" s="105"/>
      <c r="SQS56" s="105"/>
      <c r="SQT56" s="105"/>
      <c r="SQU56" s="105"/>
      <c r="SQV56" s="105"/>
      <c r="SQW56" s="105"/>
      <c r="SQX56" s="105"/>
      <c r="SQY56" s="105"/>
      <c r="SQZ56" s="105"/>
      <c r="SRA56" s="105"/>
      <c r="SRB56" s="105"/>
      <c r="SRC56" s="105"/>
      <c r="SRD56" s="105"/>
      <c r="SRE56" s="105"/>
      <c r="SRF56" s="105"/>
      <c r="SRG56" s="105"/>
      <c r="SRH56" s="105"/>
      <c r="SRI56" s="105"/>
      <c r="SRJ56" s="105"/>
      <c r="SRK56" s="105"/>
      <c r="SRL56" s="105"/>
      <c r="SRM56" s="105"/>
      <c r="SRN56" s="105"/>
      <c r="SRO56" s="105"/>
      <c r="SRP56" s="105"/>
      <c r="SRQ56" s="105"/>
      <c r="SRR56" s="105"/>
      <c r="SRS56" s="105"/>
      <c r="SRT56" s="105"/>
      <c r="SRU56" s="105"/>
      <c r="SRV56" s="105"/>
      <c r="SRW56" s="105"/>
      <c r="SRX56" s="105"/>
      <c r="SRY56" s="105"/>
      <c r="SRZ56" s="105"/>
      <c r="SSA56" s="105"/>
      <c r="SSB56" s="105"/>
      <c r="SSC56" s="105"/>
      <c r="SSD56" s="105"/>
      <c r="SSE56" s="105"/>
      <c r="SSF56" s="105"/>
      <c r="SSG56" s="105"/>
      <c r="SSH56" s="105"/>
      <c r="SSI56" s="105"/>
      <c r="SSJ56" s="105"/>
      <c r="SSK56" s="105"/>
      <c r="SSL56" s="105"/>
      <c r="SSM56" s="105"/>
      <c r="SSN56" s="105"/>
      <c r="SSO56" s="105"/>
      <c r="SSP56" s="105"/>
      <c r="SSQ56" s="105"/>
      <c r="SSR56" s="105"/>
      <c r="SSS56" s="105"/>
      <c r="SST56" s="105"/>
      <c r="SSU56" s="105"/>
      <c r="SSV56" s="105"/>
      <c r="SSW56" s="105"/>
      <c r="SSX56" s="105"/>
      <c r="SSY56" s="105"/>
      <c r="SSZ56" s="105"/>
      <c r="STA56" s="105"/>
      <c r="STB56" s="105"/>
      <c r="STC56" s="105"/>
      <c r="STD56" s="105"/>
      <c r="STE56" s="105"/>
      <c r="STF56" s="105"/>
      <c r="STG56" s="105"/>
      <c r="STH56" s="105"/>
      <c r="STI56" s="105"/>
      <c r="STJ56" s="105"/>
      <c r="STK56" s="105"/>
      <c r="STL56" s="105"/>
      <c r="STM56" s="105"/>
      <c r="STN56" s="105"/>
      <c r="STO56" s="105"/>
      <c r="STP56" s="105"/>
      <c r="STQ56" s="105"/>
      <c r="STR56" s="105"/>
      <c r="STS56" s="105"/>
      <c r="STT56" s="105"/>
      <c r="STU56" s="105"/>
      <c r="STV56" s="105"/>
      <c r="STW56" s="105"/>
      <c r="STX56" s="105"/>
      <c r="STY56" s="105"/>
      <c r="STZ56" s="105"/>
      <c r="SUA56" s="105"/>
      <c r="SUB56" s="105"/>
      <c r="SUC56" s="105"/>
      <c r="SUD56" s="105"/>
      <c r="SUE56" s="105"/>
      <c r="SUF56" s="105"/>
      <c r="SUG56" s="105"/>
      <c r="SUH56" s="105"/>
      <c r="SUI56" s="105"/>
      <c r="SUJ56" s="105"/>
      <c r="SUK56" s="105"/>
      <c r="SUL56" s="105"/>
      <c r="SUM56" s="105"/>
      <c r="SUN56" s="105"/>
      <c r="SUO56" s="105"/>
      <c r="SUP56" s="105"/>
      <c r="SUQ56" s="105"/>
      <c r="SUR56" s="105"/>
      <c r="SUS56" s="105"/>
      <c r="SUT56" s="105"/>
      <c r="SUU56" s="105"/>
      <c r="SUV56" s="105"/>
      <c r="SUW56" s="105"/>
      <c r="SUX56" s="105"/>
      <c r="SUY56" s="105"/>
      <c r="SUZ56" s="105"/>
      <c r="SVA56" s="105"/>
      <c r="SVB56" s="105"/>
      <c r="SVC56" s="105"/>
      <c r="SVD56" s="105"/>
      <c r="SVE56" s="105"/>
      <c r="SVF56" s="105"/>
      <c r="SVG56" s="105"/>
      <c r="SVH56" s="105"/>
      <c r="SVI56" s="105"/>
      <c r="SVJ56" s="105"/>
      <c r="SVK56" s="105"/>
      <c r="SVL56" s="105"/>
      <c r="SVM56" s="105"/>
      <c r="SVN56" s="105"/>
      <c r="SVO56" s="105"/>
      <c r="SVP56" s="105"/>
      <c r="SVQ56" s="105"/>
      <c r="SVR56" s="105"/>
      <c r="SVS56" s="105"/>
      <c r="SVT56" s="105"/>
      <c r="SVU56" s="105"/>
      <c r="SVV56" s="105"/>
      <c r="SVW56" s="105"/>
      <c r="SVX56" s="105"/>
      <c r="SVY56" s="105"/>
      <c r="SVZ56" s="105"/>
      <c r="SWA56" s="105"/>
      <c r="SWB56" s="105"/>
      <c r="SWC56" s="105"/>
      <c r="SWD56" s="105"/>
      <c r="SWE56" s="105"/>
      <c r="SWF56" s="105"/>
      <c r="SWG56" s="105"/>
      <c r="SWH56" s="105"/>
      <c r="SWI56" s="105"/>
      <c r="SWJ56" s="105"/>
      <c r="SWK56" s="105"/>
      <c r="SWL56" s="105"/>
      <c r="SWM56" s="105"/>
      <c r="SWN56" s="105"/>
      <c r="SWO56" s="105"/>
      <c r="SWP56" s="105"/>
      <c r="SWQ56" s="105"/>
      <c r="SWR56" s="105"/>
      <c r="SWS56" s="105"/>
      <c r="SWT56" s="105"/>
      <c r="SWU56" s="105"/>
      <c r="SWV56" s="105"/>
      <c r="SWW56" s="105"/>
      <c r="SWX56" s="105"/>
      <c r="SWY56" s="105"/>
      <c r="SWZ56" s="105"/>
      <c r="SXA56" s="105"/>
      <c r="SXB56" s="105"/>
      <c r="SXC56" s="105"/>
      <c r="SXD56" s="105"/>
      <c r="SXE56" s="105"/>
      <c r="SXF56" s="105"/>
      <c r="SXG56" s="105"/>
      <c r="SXH56" s="105"/>
      <c r="SXI56" s="105"/>
      <c r="SXJ56" s="105"/>
      <c r="SXK56" s="105"/>
      <c r="SXL56" s="105"/>
      <c r="SXM56" s="105"/>
      <c r="SXN56" s="105"/>
      <c r="SXO56" s="105"/>
      <c r="SXP56" s="105"/>
      <c r="SXQ56" s="105"/>
      <c r="SXR56" s="105"/>
      <c r="SXS56" s="105"/>
      <c r="SXT56" s="105"/>
      <c r="SXU56" s="105"/>
      <c r="SXV56" s="105"/>
      <c r="SXW56" s="105"/>
      <c r="SXX56" s="105"/>
      <c r="SXY56" s="105"/>
      <c r="SXZ56" s="105"/>
      <c r="SYA56" s="105"/>
      <c r="SYB56" s="105"/>
      <c r="SYC56" s="105"/>
      <c r="SYD56" s="105"/>
      <c r="SYE56" s="105"/>
      <c r="SYF56" s="105"/>
      <c r="SYG56" s="105"/>
      <c r="SYH56" s="105"/>
      <c r="SYI56" s="105"/>
      <c r="SYJ56" s="105"/>
      <c r="SYK56" s="105"/>
      <c r="SYL56" s="105"/>
      <c r="SYM56" s="105"/>
      <c r="SYN56" s="105"/>
      <c r="SYO56" s="105"/>
      <c r="SYP56" s="105"/>
      <c r="SYQ56" s="105"/>
      <c r="SYR56" s="105"/>
      <c r="SYS56" s="105"/>
      <c r="SYT56" s="105"/>
      <c r="SYU56" s="105"/>
      <c r="SYV56" s="105"/>
      <c r="SYW56" s="105"/>
      <c r="SYX56" s="105"/>
      <c r="SYY56" s="105"/>
      <c r="SYZ56" s="105"/>
      <c r="SZA56" s="105"/>
      <c r="SZB56" s="105"/>
      <c r="SZC56" s="105"/>
      <c r="SZD56" s="105"/>
      <c r="SZE56" s="105"/>
      <c r="SZF56" s="105"/>
      <c r="SZG56" s="105"/>
      <c r="SZH56" s="105"/>
      <c r="SZI56" s="105"/>
      <c r="SZJ56" s="105"/>
      <c r="SZK56" s="105"/>
      <c r="SZL56" s="105"/>
      <c r="SZM56" s="105"/>
      <c r="SZN56" s="105"/>
      <c r="SZO56" s="105"/>
      <c r="SZP56" s="105"/>
      <c r="SZQ56" s="105"/>
      <c r="SZR56" s="105"/>
      <c r="SZS56" s="105"/>
      <c r="SZT56" s="105"/>
      <c r="SZU56" s="105"/>
      <c r="SZV56" s="105"/>
      <c r="SZW56" s="105"/>
      <c r="SZX56" s="105"/>
      <c r="SZY56" s="105"/>
      <c r="SZZ56" s="105"/>
      <c r="TAA56" s="105"/>
      <c r="TAB56" s="105"/>
      <c r="TAC56" s="105"/>
      <c r="TAD56" s="105"/>
      <c r="TAE56" s="105"/>
      <c r="TAF56" s="105"/>
      <c r="TAG56" s="105"/>
      <c r="TAH56" s="105"/>
      <c r="TAI56" s="105"/>
      <c r="TAJ56" s="105"/>
      <c r="TAK56" s="105"/>
      <c r="TAL56" s="105"/>
      <c r="TAM56" s="105"/>
      <c r="TAN56" s="105"/>
      <c r="TAO56" s="105"/>
      <c r="TAP56" s="105"/>
      <c r="TAQ56" s="105"/>
      <c r="TAR56" s="105"/>
      <c r="TAS56" s="105"/>
      <c r="TAT56" s="105"/>
      <c r="TAU56" s="105"/>
      <c r="TAV56" s="105"/>
      <c r="TAW56" s="105"/>
      <c r="TAX56" s="105"/>
      <c r="TAY56" s="105"/>
      <c r="TAZ56" s="105"/>
      <c r="TBA56" s="105"/>
      <c r="TBB56" s="105"/>
      <c r="TBC56" s="105"/>
      <c r="TBD56" s="105"/>
      <c r="TBE56" s="105"/>
      <c r="TBF56" s="105"/>
      <c r="TBG56" s="105"/>
      <c r="TBH56" s="105"/>
      <c r="TBI56" s="105"/>
      <c r="TBJ56" s="105"/>
      <c r="TBK56" s="105"/>
      <c r="TBL56" s="105"/>
      <c r="TBM56" s="105"/>
      <c r="TBN56" s="105"/>
      <c r="TBO56" s="105"/>
      <c r="TBP56" s="105"/>
      <c r="TBQ56" s="105"/>
      <c r="TBR56" s="105"/>
      <c r="TBS56" s="105"/>
      <c r="TBT56" s="105"/>
      <c r="TBU56" s="105"/>
      <c r="TBV56" s="105"/>
      <c r="TBW56" s="105"/>
      <c r="TBX56" s="105"/>
      <c r="TBY56" s="105"/>
      <c r="TBZ56" s="105"/>
      <c r="TCA56" s="105"/>
      <c r="TCB56" s="105"/>
      <c r="TCC56" s="105"/>
      <c r="TCD56" s="105"/>
      <c r="TCE56" s="105"/>
      <c r="TCF56" s="105"/>
      <c r="TCG56" s="105"/>
      <c r="TCH56" s="105"/>
      <c r="TCI56" s="105"/>
      <c r="TCJ56" s="105"/>
      <c r="TCK56" s="105"/>
      <c r="TCL56" s="105"/>
      <c r="TCM56" s="105"/>
      <c r="TCN56" s="105"/>
      <c r="TCO56" s="105"/>
      <c r="TCP56" s="105"/>
      <c r="TCQ56" s="105"/>
      <c r="TCR56" s="105"/>
      <c r="TCS56" s="105"/>
      <c r="TCT56" s="105"/>
      <c r="TCU56" s="105"/>
      <c r="TCV56" s="105"/>
      <c r="TCW56" s="105"/>
      <c r="TCX56" s="105"/>
      <c r="TCY56" s="105"/>
      <c r="TCZ56" s="105"/>
      <c r="TDA56" s="105"/>
      <c r="TDB56" s="105"/>
      <c r="TDC56" s="105"/>
      <c r="TDD56" s="105"/>
      <c r="TDE56" s="105"/>
      <c r="TDF56" s="105"/>
      <c r="TDG56" s="105"/>
      <c r="TDH56" s="105"/>
      <c r="TDI56" s="105"/>
      <c r="TDJ56" s="105"/>
      <c r="TDK56" s="105"/>
      <c r="TDL56" s="105"/>
      <c r="TDM56" s="105"/>
      <c r="TDN56" s="105"/>
      <c r="TDO56" s="105"/>
      <c r="TDP56" s="105"/>
      <c r="TDQ56" s="105"/>
      <c r="TDR56" s="105"/>
      <c r="TDS56" s="105"/>
      <c r="TDT56" s="105"/>
      <c r="TDU56" s="105"/>
      <c r="TDV56" s="105"/>
      <c r="TDW56" s="105"/>
      <c r="TDX56" s="105"/>
      <c r="TDY56" s="105"/>
      <c r="TDZ56" s="105"/>
      <c r="TEA56" s="105"/>
      <c r="TEB56" s="105"/>
      <c r="TEC56" s="105"/>
      <c r="TED56" s="105"/>
      <c r="TEE56" s="105"/>
      <c r="TEF56" s="105"/>
      <c r="TEG56" s="105"/>
      <c r="TEH56" s="105"/>
      <c r="TEI56" s="105"/>
      <c r="TEJ56" s="105"/>
      <c r="TEK56" s="105"/>
      <c r="TEL56" s="105"/>
      <c r="TEM56" s="105"/>
      <c r="TEN56" s="105"/>
      <c r="TEO56" s="105"/>
      <c r="TEP56" s="105"/>
      <c r="TEQ56" s="105"/>
      <c r="TER56" s="105"/>
      <c r="TES56" s="105"/>
      <c r="TET56" s="105"/>
      <c r="TEU56" s="105"/>
      <c r="TEV56" s="105"/>
      <c r="TEW56" s="105"/>
      <c r="TEX56" s="105"/>
      <c r="TEY56" s="105"/>
      <c r="TEZ56" s="105"/>
      <c r="TFA56" s="105"/>
      <c r="TFB56" s="105"/>
      <c r="TFC56" s="105"/>
      <c r="TFD56" s="105"/>
      <c r="TFE56" s="105"/>
      <c r="TFF56" s="105"/>
      <c r="TFG56" s="105"/>
      <c r="TFH56" s="105"/>
      <c r="TFI56" s="105"/>
      <c r="TFJ56" s="105"/>
      <c r="TFK56" s="105"/>
      <c r="TFL56" s="105"/>
      <c r="TFM56" s="105"/>
      <c r="TFN56" s="105"/>
      <c r="TFO56" s="105"/>
      <c r="TFP56" s="105"/>
      <c r="TFQ56" s="105"/>
      <c r="TFR56" s="105"/>
      <c r="TFS56" s="105"/>
      <c r="TFT56" s="105"/>
      <c r="TFU56" s="105"/>
      <c r="TFV56" s="105"/>
      <c r="TFW56" s="105"/>
      <c r="TFX56" s="105"/>
      <c r="TFY56" s="105"/>
      <c r="TFZ56" s="105"/>
      <c r="TGA56" s="105"/>
      <c r="TGB56" s="105"/>
      <c r="TGC56" s="105"/>
      <c r="TGD56" s="105"/>
      <c r="TGE56" s="105"/>
      <c r="TGF56" s="105"/>
      <c r="TGG56" s="105"/>
      <c r="TGH56" s="105"/>
      <c r="TGI56" s="105"/>
      <c r="TGJ56" s="105"/>
      <c r="TGK56" s="105"/>
      <c r="TGL56" s="105"/>
      <c r="TGM56" s="105"/>
      <c r="TGN56" s="105"/>
      <c r="TGO56" s="105"/>
      <c r="TGP56" s="105"/>
      <c r="TGQ56" s="105"/>
      <c r="TGR56" s="105"/>
      <c r="TGS56" s="105"/>
      <c r="TGT56" s="105"/>
      <c r="TGU56" s="105"/>
      <c r="TGV56" s="105"/>
      <c r="TGW56" s="105"/>
      <c r="TGX56" s="105"/>
      <c r="TGY56" s="105"/>
      <c r="TGZ56" s="105"/>
      <c r="THA56" s="105"/>
      <c r="THB56" s="105"/>
      <c r="THC56" s="105"/>
      <c r="THD56" s="105"/>
      <c r="THE56" s="105"/>
      <c r="THF56" s="105"/>
      <c r="THG56" s="105"/>
      <c r="THH56" s="105"/>
      <c r="THI56" s="105"/>
      <c r="THJ56" s="105"/>
      <c r="THK56" s="105"/>
      <c r="THL56" s="105"/>
      <c r="THM56" s="105"/>
      <c r="THN56" s="105"/>
      <c r="THO56" s="105"/>
      <c r="THP56" s="105"/>
      <c r="THQ56" s="105"/>
      <c r="THR56" s="105"/>
      <c r="THS56" s="105"/>
      <c r="THT56" s="105"/>
      <c r="THU56" s="105"/>
      <c r="THV56" s="105"/>
      <c r="THW56" s="105"/>
      <c r="THX56" s="105"/>
      <c r="THY56" s="105"/>
      <c r="THZ56" s="105"/>
      <c r="TIA56" s="105"/>
      <c r="TIB56" s="105"/>
      <c r="TIC56" s="105"/>
      <c r="TID56" s="105"/>
      <c r="TIE56" s="105"/>
      <c r="TIF56" s="105"/>
      <c r="TIG56" s="105"/>
      <c r="TIH56" s="105"/>
      <c r="TII56" s="105"/>
      <c r="TIJ56" s="105"/>
      <c r="TIK56" s="105"/>
      <c r="TIL56" s="105"/>
      <c r="TIM56" s="105"/>
      <c r="TIN56" s="105"/>
      <c r="TIO56" s="105"/>
      <c r="TIP56" s="105"/>
      <c r="TIQ56" s="105"/>
      <c r="TIR56" s="105"/>
      <c r="TIS56" s="105"/>
      <c r="TIT56" s="105"/>
      <c r="TIU56" s="105"/>
      <c r="TIV56" s="105"/>
      <c r="TIW56" s="105"/>
      <c r="TIX56" s="105"/>
      <c r="TIY56" s="105"/>
      <c r="TIZ56" s="105"/>
      <c r="TJA56" s="105"/>
      <c r="TJB56" s="105"/>
      <c r="TJC56" s="105"/>
      <c r="TJD56" s="105"/>
      <c r="TJE56" s="105"/>
      <c r="TJF56" s="105"/>
      <c r="TJG56" s="105"/>
      <c r="TJH56" s="105"/>
      <c r="TJI56" s="105"/>
      <c r="TJJ56" s="105"/>
      <c r="TJK56" s="105"/>
      <c r="TJL56" s="105"/>
      <c r="TJM56" s="105"/>
      <c r="TJN56" s="105"/>
      <c r="TJO56" s="105"/>
      <c r="TJP56" s="105"/>
      <c r="TJQ56" s="105"/>
      <c r="TJR56" s="105"/>
      <c r="TJS56" s="105"/>
      <c r="TJT56" s="105"/>
      <c r="TJU56" s="105"/>
      <c r="TJV56" s="105"/>
      <c r="TJW56" s="105"/>
      <c r="TJX56" s="105"/>
      <c r="TJY56" s="105"/>
      <c r="TJZ56" s="105"/>
      <c r="TKA56" s="105"/>
      <c r="TKB56" s="105"/>
      <c r="TKC56" s="105"/>
      <c r="TKD56" s="105"/>
      <c r="TKE56" s="105"/>
      <c r="TKF56" s="105"/>
      <c r="TKG56" s="105"/>
      <c r="TKH56" s="105"/>
      <c r="TKI56" s="105"/>
      <c r="TKJ56" s="105"/>
      <c r="TKK56" s="105"/>
      <c r="TKL56" s="105"/>
      <c r="TKM56" s="105"/>
      <c r="TKN56" s="105"/>
      <c r="TKO56" s="105"/>
      <c r="TKP56" s="105"/>
      <c r="TKQ56" s="105"/>
      <c r="TKR56" s="105"/>
      <c r="TKS56" s="105"/>
      <c r="TKT56" s="105"/>
      <c r="TKU56" s="105"/>
      <c r="TKV56" s="105"/>
      <c r="TKW56" s="105"/>
      <c r="TKX56" s="105"/>
      <c r="TKY56" s="105"/>
      <c r="TKZ56" s="105"/>
      <c r="TLA56" s="105"/>
      <c r="TLB56" s="105"/>
      <c r="TLC56" s="105"/>
      <c r="TLD56" s="105"/>
      <c r="TLE56" s="105"/>
      <c r="TLF56" s="105"/>
      <c r="TLG56" s="105"/>
      <c r="TLH56" s="105"/>
      <c r="TLI56" s="105"/>
      <c r="TLJ56" s="105"/>
      <c r="TLK56" s="105"/>
      <c r="TLL56" s="105"/>
      <c r="TLM56" s="105"/>
      <c r="TLN56" s="105"/>
      <c r="TLO56" s="105"/>
      <c r="TLP56" s="105"/>
      <c r="TLQ56" s="105"/>
      <c r="TLR56" s="105"/>
      <c r="TLS56" s="105"/>
      <c r="TLT56" s="105"/>
      <c r="TLU56" s="105"/>
      <c r="TLV56" s="105"/>
      <c r="TLW56" s="105"/>
      <c r="TLX56" s="105"/>
      <c r="TLY56" s="105"/>
      <c r="TLZ56" s="105"/>
      <c r="TMA56" s="105"/>
      <c r="TMB56" s="105"/>
      <c r="TMC56" s="105"/>
      <c r="TMD56" s="105"/>
      <c r="TME56" s="105"/>
      <c r="TMF56" s="105"/>
      <c r="TMG56" s="105"/>
      <c r="TMH56" s="105"/>
      <c r="TMI56" s="105"/>
      <c r="TMJ56" s="105"/>
      <c r="TMK56" s="105"/>
      <c r="TML56" s="105"/>
      <c r="TMM56" s="105"/>
      <c r="TMN56" s="105"/>
      <c r="TMO56" s="105"/>
      <c r="TMP56" s="105"/>
      <c r="TMQ56" s="105"/>
      <c r="TMR56" s="105"/>
      <c r="TMS56" s="105"/>
      <c r="TMT56" s="105"/>
      <c r="TMU56" s="105"/>
      <c r="TMV56" s="105"/>
      <c r="TMW56" s="105"/>
      <c r="TMX56" s="105"/>
      <c r="TMY56" s="105"/>
      <c r="TMZ56" s="105"/>
      <c r="TNA56" s="105"/>
      <c r="TNB56" s="105"/>
      <c r="TNC56" s="105"/>
      <c r="TND56" s="105"/>
      <c r="TNE56" s="105"/>
      <c r="TNF56" s="105"/>
      <c r="TNG56" s="105"/>
      <c r="TNH56" s="105"/>
      <c r="TNI56" s="105"/>
      <c r="TNJ56" s="105"/>
      <c r="TNK56" s="105"/>
      <c r="TNL56" s="105"/>
      <c r="TNM56" s="105"/>
      <c r="TNN56" s="105"/>
      <c r="TNO56" s="105"/>
      <c r="TNP56" s="105"/>
      <c r="TNQ56" s="105"/>
      <c r="TNR56" s="105"/>
      <c r="TNS56" s="105"/>
      <c r="TNT56" s="105"/>
      <c r="TNU56" s="105"/>
      <c r="TNV56" s="105"/>
      <c r="TNW56" s="105"/>
      <c r="TNX56" s="105"/>
      <c r="TNY56" s="105"/>
      <c r="TNZ56" s="105"/>
      <c r="TOA56" s="105"/>
      <c r="TOB56" s="105"/>
      <c r="TOC56" s="105"/>
      <c r="TOD56" s="105"/>
      <c r="TOE56" s="105"/>
      <c r="TOF56" s="105"/>
      <c r="TOG56" s="105"/>
      <c r="TOH56" s="105"/>
      <c r="TOI56" s="105"/>
      <c r="TOJ56" s="105"/>
      <c r="TOK56" s="105"/>
      <c r="TOL56" s="105"/>
      <c r="TOM56" s="105"/>
      <c r="TON56" s="105"/>
      <c r="TOO56" s="105"/>
      <c r="TOP56" s="105"/>
      <c r="TOQ56" s="105"/>
      <c r="TOR56" s="105"/>
      <c r="TOS56" s="105"/>
      <c r="TOT56" s="105"/>
      <c r="TOU56" s="105"/>
      <c r="TOV56" s="105"/>
      <c r="TOW56" s="105"/>
      <c r="TOX56" s="105"/>
      <c r="TOY56" s="105"/>
      <c r="TOZ56" s="105"/>
      <c r="TPA56" s="105"/>
      <c r="TPB56" s="105"/>
      <c r="TPC56" s="105"/>
      <c r="TPD56" s="105"/>
      <c r="TPE56" s="105"/>
      <c r="TPF56" s="105"/>
      <c r="TPG56" s="105"/>
      <c r="TPH56" s="105"/>
      <c r="TPI56" s="105"/>
      <c r="TPJ56" s="105"/>
      <c r="TPK56" s="105"/>
      <c r="TPL56" s="105"/>
      <c r="TPM56" s="105"/>
      <c r="TPN56" s="105"/>
      <c r="TPO56" s="105"/>
      <c r="TPP56" s="105"/>
      <c r="TPQ56" s="105"/>
      <c r="TPR56" s="105"/>
      <c r="TPS56" s="105"/>
      <c r="TPT56" s="105"/>
      <c r="TPU56" s="105"/>
      <c r="TPV56" s="105"/>
      <c r="TPW56" s="105"/>
      <c r="TPX56" s="105"/>
      <c r="TPY56" s="105"/>
      <c r="TPZ56" s="105"/>
      <c r="TQA56" s="105"/>
      <c r="TQB56" s="105"/>
      <c r="TQC56" s="105"/>
      <c r="TQD56" s="105"/>
      <c r="TQE56" s="105"/>
      <c r="TQF56" s="105"/>
      <c r="TQG56" s="105"/>
      <c r="TQH56" s="105"/>
      <c r="TQI56" s="105"/>
      <c r="TQJ56" s="105"/>
      <c r="TQK56" s="105"/>
      <c r="TQL56" s="105"/>
      <c r="TQM56" s="105"/>
      <c r="TQN56" s="105"/>
      <c r="TQO56" s="105"/>
      <c r="TQP56" s="105"/>
      <c r="TQQ56" s="105"/>
      <c r="TQR56" s="105"/>
      <c r="TQS56" s="105"/>
      <c r="TQT56" s="105"/>
      <c r="TQU56" s="105"/>
      <c r="TQV56" s="105"/>
      <c r="TQW56" s="105"/>
      <c r="TQX56" s="105"/>
      <c r="TQY56" s="105"/>
      <c r="TQZ56" s="105"/>
      <c r="TRA56" s="105"/>
      <c r="TRB56" s="105"/>
      <c r="TRC56" s="105"/>
      <c r="TRD56" s="105"/>
      <c r="TRE56" s="105"/>
      <c r="TRF56" s="105"/>
      <c r="TRG56" s="105"/>
      <c r="TRH56" s="105"/>
      <c r="TRI56" s="105"/>
      <c r="TRJ56" s="105"/>
      <c r="TRK56" s="105"/>
      <c r="TRL56" s="105"/>
      <c r="TRM56" s="105"/>
      <c r="TRN56" s="105"/>
      <c r="TRO56" s="105"/>
      <c r="TRP56" s="105"/>
      <c r="TRQ56" s="105"/>
      <c r="TRR56" s="105"/>
      <c r="TRS56" s="105"/>
      <c r="TRT56" s="105"/>
      <c r="TRU56" s="105"/>
      <c r="TRV56" s="105"/>
      <c r="TRW56" s="105"/>
      <c r="TRX56" s="105"/>
      <c r="TRY56" s="105"/>
      <c r="TRZ56" s="105"/>
      <c r="TSA56" s="105"/>
      <c r="TSB56" s="105"/>
      <c r="TSC56" s="105"/>
      <c r="TSD56" s="105"/>
      <c r="TSE56" s="105"/>
      <c r="TSF56" s="105"/>
      <c r="TSG56" s="105"/>
      <c r="TSH56" s="105"/>
      <c r="TSI56" s="105"/>
      <c r="TSJ56" s="105"/>
      <c r="TSK56" s="105"/>
      <c r="TSL56" s="105"/>
      <c r="TSM56" s="105"/>
      <c r="TSN56" s="105"/>
      <c r="TSO56" s="105"/>
      <c r="TSP56" s="105"/>
      <c r="TSQ56" s="105"/>
      <c r="TSR56" s="105"/>
      <c r="TSS56" s="105"/>
      <c r="TST56" s="105"/>
      <c r="TSU56" s="105"/>
      <c r="TSV56" s="105"/>
      <c r="TSW56" s="105"/>
      <c r="TSX56" s="105"/>
      <c r="TSY56" s="105"/>
      <c r="TSZ56" s="105"/>
      <c r="TTA56" s="105"/>
      <c r="TTB56" s="105"/>
      <c r="TTC56" s="105"/>
      <c r="TTD56" s="105"/>
      <c r="TTE56" s="105"/>
      <c r="TTF56" s="105"/>
      <c r="TTG56" s="105"/>
      <c r="TTH56" s="105"/>
      <c r="TTI56" s="105"/>
      <c r="TTJ56" s="105"/>
      <c r="TTK56" s="105"/>
      <c r="TTL56" s="105"/>
      <c r="TTM56" s="105"/>
      <c r="TTN56" s="105"/>
      <c r="TTO56" s="105"/>
      <c r="TTP56" s="105"/>
      <c r="TTQ56" s="105"/>
      <c r="TTR56" s="105"/>
      <c r="TTS56" s="105"/>
      <c r="TTT56" s="105"/>
      <c r="TTU56" s="105"/>
      <c r="TTV56" s="105"/>
      <c r="TTW56" s="105"/>
      <c r="TTX56" s="105"/>
      <c r="TTY56" s="105"/>
      <c r="TTZ56" s="105"/>
      <c r="TUA56" s="105"/>
      <c r="TUB56" s="105"/>
      <c r="TUC56" s="105"/>
      <c r="TUD56" s="105"/>
      <c r="TUE56" s="105"/>
      <c r="TUF56" s="105"/>
      <c r="TUG56" s="105"/>
      <c r="TUH56" s="105"/>
      <c r="TUI56" s="105"/>
      <c r="TUJ56" s="105"/>
      <c r="TUK56" s="105"/>
      <c r="TUL56" s="105"/>
      <c r="TUM56" s="105"/>
      <c r="TUN56" s="105"/>
      <c r="TUO56" s="105"/>
      <c r="TUP56" s="105"/>
      <c r="TUQ56" s="105"/>
      <c r="TUR56" s="105"/>
      <c r="TUS56" s="105"/>
      <c r="TUT56" s="105"/>
      <c r="TUU56" s="105"/>
      <c r="TUV56" s="105"/>
      <c r="TUW56" s="105"/>
      <c r="TUX56" s="105"/>
      <c r="TUY56" s="105"/>
      <c r="TUZ56" s="105"/>
      <c r="TVA56" s="105"/>
      <c r="TVB56" s="105"/>
      <c r="TVC56" s="105"/>
      <c r="TVD56" s="105"/>
      <c r="TVE56" s="105"/>
      <c r="TVF56" s="105"/>
      <c r="TVG56" s="105"/>
      <c r="TVH56" s="105"/>
      <c r="TVI56" s="105"/>
      <c r="TVJ56" s="105"/>
      <c r="TVK56" s="105"/>
      <c r="TVL56" s="105"/>
      <c r="TVM56" s="105"/>
      <c r="TVN56" s="105"/>
      <c r="TVO56" s="105"/>
      <c r="TVP56" s="105"/>
      <c r="TVQ56" s="105"/>
      <c r="TVR56" s="105"/>
      <c r="TVS56" s="105"/>
      <c r="TVT56" s="105"/>
      <c r="TVU56" s="105"/>
      <c r="TVV56" s="105"/>
      <c r="TVW56" s="105"/>
      <c r="TVX56" s="105"/>
      <c r="TVY56" s="105"/>
      <c r="TVZ56" s="105"/>
      <c r="TWA56" s="105"/>
      <c r="TWB56" s="105"/>
      <c r="TWC56" s="105"/>
      <c r="TWD56" s="105"/>
      <c r="TWE56" s="105"/>
      <c r="TWF56" s="105"/>
      <c r="TWG56" s="105"/>
      <c r="TWH56" s="105"/>
      <c r="TWI56" s="105"/>
      <c r="TWJ56" s="105"/>
      <c r="TWK56" s="105"/>
      <c r="TWL56" s="105"/>
      <c r="TWM56" s="105"/>
      <c r="TWN56" s="105"/>
      <c r="TWO56" s="105"/>
      <c r="TWP56" s="105"/>
      <c r="TWQ56" s="105"/>
      <c r="TWR56" s="105"/>
      <c r="TWS56" s="105"/>
      <c r="TWT56" s="105"/>
      <c r="TWU56" s="105"/>
      <c r="TWV56" s="105"/>
      <c r="TWW56" s="105"/>
      <c r="TWX56" s="105"/>
      <c r="TWY56" s="105"/>
      <c r="TWZ56" s="105"/>
      <c r="TXA56" s="105"/>
      <c r="TXB56" s="105"/>
      <c r="TXC56" s="105"/>
      <c r="TXD56" s="105"/>
      <c r="TXE56" s="105"/>
      <c r="TXF56" s="105"/>
      <c r="TXG56" s="105"/>
      <c r="TXH56" s="105"/>
      <c r="TXI56" s="105"/>
      <c r="TXJ56" s="105"/>
      <c r="TXK56" s="105"/>
      <c r="TXL56" s="105"/>
      <c r="TXM56" s="105"/>
      <c r="TXN56" s="105"/>
      <c r="TXO56" s="105"/>
      <c r="TXP56" s="105"/>
      <c r="TXQ56" s="105"/>
      <c r="TXR56" s="105"/>
      <c r="TXS56" s="105"/>
      <c r="TXT56" s="105"/>
      <c r="TXU56" s="105"/>
      <c r="TXV56" s="105"/>
      <c r="TXW56" s="105"/>
      <c r="TXX56" s="105"/>
      <c r="TXY56" s="105"/>
      <c r="TXZ56" s="105"/>
      <c r="TYA56" s="105"/>
      <c r="TYB56" s="105"/>
      <c r="TYC56" s="105"/>
      <c r="TYD56" s="105"/>
      <c r="TYE56" s="105"/>
      <c r="TYF56" s="105"/>
      <c r="TYG56" s="105"/>
      <c r="TYH56" s="105"/>
      <c r="TYI56" s="105"/>
      <c r="TYJ56" s="105"/>
      <c r="TYK56" s="105"/>
      <c r="TYL56" s="105"/>
      <c r="TYM56" s="105"/>
      <c r="TYN56" s="105"/>
      <c r="TYO56" s="105"/>
      <c r="TYP56" s="105"/>
      <c r="TYQ56" s="105"/>
      <c r="TYR56" s="105"/>
      <c r="TYS56" s="105"/>
      <c r="TYT56" s="105"/>
      <c r="TYU56" s="105"/>
      <c r="TYV56" s="105"/>
      <c r="TYW56" s="105"/>
      <c r="TYX56" s="105"/>
      <c r="TYY56" s="105"/>
      <c r="TYZ56" s="105"/>
      <c r="TZA56" s="105"/>
      <c r="TZB56" s="105"/>
      <c r="TZC56" s="105"/>
      <c r="TZD56" s="105"/>
      <c r="TZE56" s="105"/>
      <c r="TZF56" s="105"/>
      <c r="TZG56" s="105"/>
      <c r="TZH56" s="105"/>
      <c r="TZI56" s="105"/>
      <c r="TZJ56" s="105"/>
      <c r="TZK56" s="105"/>
      <c r="TZL56" s="105"/>
      <c r="TZM56" s="105"/>
      <c r="TZN56" s="105"/>
      <c r="TZO56" s="105"/>
      <c r="TZP56" s="105"/>
      <c r="TZQ56" s="105"/>
      <c r="TZR56" s="105"/>
      <c r="TZS56" s="105"/>
      <c r="TZT56" s="105"/>
      <c r="TZU56" s="105"/>
      <c r="TZV56" s="105"/>
      <c r="TZW56" s="105"/>
      <c r="TZX56" s="105"/>
      <c r="TZY56" s="105"/>
      <c r="TZZ56" s="105"/>
      <c r="UAA56" s="105"/>
      <c r="UAB56" s="105"/>
      <c r="UAC56" s="105"/>
      <c r="UAD56" s="105"/>
      <c r="UAE56" s="105"/>
      <c r="UAF56" s="105"/>
      <c r="UAG56" s="105"/>
      <c r="UAH56" s="105"/>
      <c r="UAI56" s="105"/>
      <c r="UAJ56" s="105"/>
      <c r="UAK56" s="105"/>
      <c r="UAL56" s="105"/>
      <c r="UAM56" s="105"/>
      <c r="UAN56" s="105"/>
      <c r="UAO56" s="105"/>
      <c r="UAP56" s="105"/>
      <c r="UAQ56" s="105"/>
      <c r="UAR56" s="105"/>
      <c r="UAS56" s="105"/>
      <c r="UAT56" s="105"/>
      <c r="UAU56" s="105"/>
      <c r="UAV56" s="105"/>
      <c r="UAW56" s="105"/>
      <c r="UAX56" s="105"/>
      <c r="UAY56" s="105"/>
      <c r="UAZ56" s="105"/>
      <c r="UBA56" s="105"/>
      <c r="UBB56" s="105"/>
      <c r="UBC56" s="105"/>
      <c r="UBD56" s="105"/>
      <c r="UBE56" s="105"/>
      <c r="UBF56" s="105"/>
      <c r="UBG56" s="105"/>
      <c r="UBH56" s="105"/>
      <c r="UBI56" s="105"/>
      <c r="UBJ56" s="105"/>
      <c r="UBK56" s="105"/>
      <c r="UBL56" s="105"/>
      <c r="UBM56" s="105"/>
      <c r="UBN56" s="105"/>
      <c r="UBO56" s="105"/>
      <c r="UBP56" s="105"/>
      <c r="UBQ56" s="105"/>
      <c r="UBR56" s="105"/>
      <c r="UBS56" s="105"/>
      <c r="UBT56" s="105"/>
      <c r="UBU56" s="105"/>
      <c r="UBV56" s="105"/>
      <c r="UBW56" s="105"/>
      <c r="UBX56" s="105"/>
      <c r="UBY56" s="105"/>
      <c r="UBZ56" s="105"/>
      <c r="UCA56" s="105"/>
      <c r="UCB56" s="105"/>
      <c r="UCC56" s="105"/>
      <c r="UCD56" s="105"/>
      <c r="UCE56" s="105"/>
      <c r="UCF56" s="105"/>
      <c r="UCG56" s="105"/>
      <c r="UCH56" s="105"/>
      <c r="UCI56" s="105"/>
      <c r="UCJ56" s="105"/>
      <c r="UCK56" s="105"/>
      <c r="UCL56" s="105"/>
      <c r="UCM56" s="105"/>
      <c r="UCN56" s="105"/>
      <c r="UCO56" s="105"/>
      <c r="UCP56" s="105"/>
      <c r="UCQ56" s="105"/>
      <c r="UCR56" s="105"/>
      <c r="UCS56" s="105"/>
      <c r="UCT56" s="105"/>
      <c r="UCU56" s="105"/>
      <c r="UCV56" s="105"/>
      <c r="UCW56" s="105"/>
      <c r="UCX56" s="105"/>
      <c r="UCY56" s="105"/>
      <c r="UCZ56" s="105"/>
      <c r="UDA56" s="105"/>
      <c r="UDB56" s="105"/>
      <c r="UDC56" s="105"/>
      <c r="UDD56" s="105"/>
      <c r="UDE56" s="105"/>
      <c r="UDF56" s="105"/>
      <c r="UDG56" s="105"/>
      <c r="UDH56" s="105"/>
      <c r="UDI56" s="105"/>
      <c r="UDJ56" s="105"/>
      <c r="UDK56" s="105"/>
      <c r="UDL56" s="105"/>
      <c r="UDM56" s="105"/>
      <c r="UDN56" s="105"/>
      <c r="UDO56" s="105"/>
      <c r="UDP56" s="105"/>
      <c r="UDQ56" s="105"/>
      <c r="UDR56" s="105"/>
      <c r="UDS56" s="105"/>
      <c r="UDT56" s="105"/>
      <c r="UDU56" s="105"/>
      <c r="UDV56" s="105"/>
      <c r="UDW56" s="105"/>
      <c r="UDX56" s="105"/>
      <c r="UDY56" s="105"/>
      <c r="UDZ56" s="105"/>
      <c r="UEA56" s="105"/>
      <c r="UEB56" s="105"/>
      <c r="UEC56" s="105"/>
      <c r="UED56" s="105"/>
      <c r="UEE56" s="105"/>
      <c r="UEF56" s="105"/>
      <c r="UEG56" s="105"/>
      <c r="UEH56" s="105"/>
      <c r="UEI56" s="105"/>
      <c r="UEJ56" s="105"/>
      <c r="UEK56" s="105"/>
      <c r="UEL56" s="105"/>
      <c r="UEM56" s="105"/>
      <c r="UEN56" s="105"/>
      <c r="UEO56" s="105"/>
      <c r="UEP56" s="105"/>
      <c r="UEQ56" s="105"/>
      <c r="UER56" s="105"/>
      <c r="UES56" s="105"/>
      <c r="UET56" s="105"/>
      <c r="UEU56" s="105"/>
      <c r="UEV56" s="105"/>
      <c r="UEW56" s="105"/>
      <c r="UEX56" s="105"/>
      <c r="UEY56" s="105"/>
      <c r="UEZ56" s="105"/>
      <c r="UFA56" s="105"/>
      <c r="UFB56" s="105"/>
      <c r="UFC56" s="105"/>
      <c r="UFD56" s="105"/>
      <c r="UFE56" s="105"/>
      <c r="UFF56" s="105"/>
      <c r="UFG56" s="105"/>
      <c r="UFH56" s="105"/>
      <c r="UFI56" s="105"/>
      <c r="UFJ56" s="105"/>
      <c r="UFK56" s="105"/>
      <c r="UFL56" s="105"/>
      <c r="UFM56" s="105"/>
      <c r="UFN56" s="105"/>
      <c r="UFO56" s="105"/>
      <c r="UFP56" s="105"/>
      <c r="UFQ56" s="105"/>
      <c r="UFR56" s="105"/>
      <c r="UFS56" s="105"/>
      <c r="UFT56" s="105"/>
      <c r="UFU56" s="105"/>
      <c r="UFV56" s="105"/>
      <c r="UFW56" s="105"/>
      <c r="UFX56" s="105"/>
      <c r="UFY56" s="105"/>
      <c r="UFZ56" s="105"/>
      <c r="UGA56" s="105"/>
      <c r="UGB56" s="105"/>
      <c r="UGC56" s="105"/>
      <c r="UGD56" s="105"/>
      <c r="UGE56" s="105"/>
      <c r="UGF56" s="105"/>
      <c r="UGG56" s="105"/>
      <c r="UGH56" s="105"/>
      <c r="UGI56" s="105"/>
      <c r="UGJ56" s="105"/>
      <c r="UGK56" s="105"/>
      <c r="UGL56" s="105"/>
      <c r="UGM56" s="105"/>
      <c r="UGN56" s="105"/>
      <c r="UGO56" s="105"/>
      <c r="UGP56" s="105"/>
      <c r="UGQ56" s="105"/>
      <c r="UGR56" s="105"/>
      <c r="UGS56" s="105"/>
      <c r="UGT56" s="105"/>
      <c r="UGU56" s="105"/>
      <c r="UGV56" s="105"/>
      <c r="UGW56" s="105"/>
      <c r="UGX56" s="105"/>
      <c r="UGY56" s="105"/>
      <c r="UGZ56" s="105"/>
      <c r="UHA56" s="105"/>
      <c r="UHB56" s="105"/>
      <c r="UHC56" s="105"/>
      <c r="UHD56" s="105"/>
      <c r="UHE56" s="105"/>
      <c r="UHF56" s="105"/>
      <c r="UHG56" s="105"/>
      <c r="UHH56" s="105"/>
      <c r="UHI56" s="105"/>
      <c r="UHJ56" s="105"/>
      <c r="UHK56" s="105"/>
      <c r="UHL56" s="105"/>
      <c r="UHM56" s="105"/>
      <c r="UHN56" s="105"/>
      <c r="UHO56" s="105"/>
      <c r="UHP56" s="105"/>
      <c r="UHQ56" s="105"/>
      <c r="UHR56" s="105"/>
      <c r="UHS56" s="105"/>
      <c r="UHT56" s="105"/>
      <c r="UHU56" s="105"/>
      <c r="UHV56" s="105"/>
      <c r="UHW56" s="105"/>
      <c r="UHX56" s="105"/>
      <c r="UHY56" s="105"/>
      <c r="UHZ56" s="105"/>
      <c r="UIA56" s="105"/>
      <c r="UIB56" s="105"/>
      <c r="UIC56" s="105"/>
      <c r="UID56" s="105"/>
      <c r="UIE56" s="105"/>
      <c r="UIF56" s="105"/>
      <c r="UIG56" s="105"/>
      <c r="UIH56" s="105"/>
      <c r="UII56" s="105"/>
      <c r="UIJ56" s="105"/>
      <c r="UIK56" s="105"/>
      <c r="UIL56" s="105"/>
      <c r="UIM56" s="105"/>
      <c r="UIN56" s="105"/>
      <c r="UIO56" s="105"/>
      <c r="UIP56" s="105"/>
      <c r="UIQ56" s="105"/>
      <c r="UIR56" s="105"/>
      <c r="UIS56" s="105"/>
      <c r="UIT56" s="105"/>
      <c r="UIU56" s="105"/>
      <c r="UIV56" s="105"/>
      <c r="UIW56" s="105"/>
      <c r="UIX56" s="105"/>
      <c r="UIY56" s="105"/>
      <c r="UIZ56" s="105"/>
      <c r="UJA56" s="105"/>
      <c r="UJB56" s="105"/>
      <c r="UJC56" s="105"/>
      <c r="UJD56" s="105"/>
      <c r="UJE56" s="105"/>
      <c r="UJF56" s="105"/>
      <c r="UJG56" s="105"/>
      <c r="UJH56" s="105"/>
      <c r="UJI56" s="105"/>
      <c r="UJJ56" s="105"/>
      <c r="UJK56" s="105"/>
      <c r="UJL56" s="105"/>
      <c r="UJM56" s="105"/>
      <c r="UJN56" s="105"/>
      <c r="UJO56" s="105"/>
      <c r="UJP56" s="105"/>
      <c r="UJQ56" s="105"/>
      <c r="UJR56" s="105"/>
      <c r="UJS56" s="105"/>
      <c r="UJT56" s="105"/>
      <c r="UJU56" s="105"/>
      <c r="UJV56" s="105"/>
      <c r="UJW56" s="105"/>
      <c r="UJX56" s="105"/>
      <c r="UJY56" s="105"/>
      <c r="UJZ56" s="105"/>
      <c r="UKA56" s="105"/>
      <c r="UKB56" s="105"/>
      <c r="UKC56" s="105"/>
      <c r="UKD56" s="105"/>
      <c r="UKE56" s="105"/>
      <c r="UKF56" s="105"/>
      <c r="UKG56" s="105"/>
      <c r="UKH56" s="105"/>
      <c r="UKI56" s="105"/>
      <c r="UKJ56" s="105"/>
      <c r="UKK56" s="105"/>
      <c r="UKL56" s="105"/>
      <c r="UKM56" s="105"/>
      <c r="UKN56" s="105"/>
      <c r="UKO56" s="105"/>
      <c r="UKP56" s="105"/>
      <c r="UKQ56" s="105"/>
      <c r="UKR56" s="105"/>
      <c r="UKS56" s="105"/>
      <c r="UKT56" s="105"/>
      <c r="UKU56" s="105"/>
      <c r="UKV56" s="105"/>
      <c r="UKW56" s="105"/>
      <c r="UKX56" s="105"/>
      <c r="UKY56" s="105"/>
      <c r="UKZ56" s="105"/>
      <c r="ULA56" s="105"/>
      <c r="ULB56" s="105"/>
      <c r="ULC56" s="105"/>
      <c r="ULD56" s="105"/>
      <c r="ULE56" s="105"/>
      <c r="ULF56" s="105"/>
      <c r="ULG56" s="105"/>
      <c r="ULH56" s="105"/>
      <c r="ULI56" s="105"/>
      <c r="ULJ56" s="105"/>
      <c r="ULK56" s="105"/>
      <c r="ULL56" s="105"/>
      <c r="ULM56" s="105"/>
      <c r="ULN56" s="105"/>
      <c r="ULO56" s="105"/>
      <c r="ULP56" s="105"/>
      <c r="ULQ56" s="105"/>
      <c r="ULR56" s="105"/>
      <c r="ULS56" s="105"/>
      <c r="ULT56" s="105"/>
      <c r="ULU56" s="105"/>
      <c r="ULV56" s="105"/>
      <c r="ULW56" s="105"/>
      <c r="ULX56" s="105"/>
      <c r="ULY56" s="105"/>
      <c r="ULZ56" s="105"/>
      <c r="UMA56" s="105"/>
      <c r="UMB56" s="105"/>
      <c r="UMC56" s="105"/>
      <c r="UMD56" s="105"/>
      <c r="UME56" s="105"/>
      <c r="UMF56" s="105"/>
      <c r="UMG56" s="105"/>
      <c r="UMH56" s="105"/>
      <c r="UMI56" s="105"/>
      <c r="UMJ56" s="105"/>
      <c r="UMK56" s="105"/>
      <c r="UML56" s="105"/>
      <c r="UMM56" s="105"/>
      <c r="UMN56" s="105"/>
      <c r="UMO56" s="105"/>
      <c r="UMP56" s="105"/>
      <c r="UMQ56" s="105"/>
      <c r="UMR56" s="105"/>
      <c r="UMS56" s="105"/>
      <c r="UMT56" s="105"/>
      <c r="UMU56" s="105"/>
      <c r="UMV56" s="105"/>
      <c r="UMW56" s="105"/>
      <c r="UMX56" s="105"/>
      <c r="UMY56" s="105"/>
      <c r="UMZ56" s="105"/>
      <c r="UNA56" s="105"/>
      <c r="UNB56" s="105"/>
      <c r="UNC56" s="105"/>
      <c r="UND56" s="105"/>
      <c r="UNE56" s="105"/>
      <c r="UNF56" s="105"/>
      <c r="UNG56" s="105"/>
      <c r="UNH56" s="105"/>
      <c r="UNI56" s="105"/>
      <c r="UNJ56" s="105"/>
      <c r="UNK56" s="105"/>
      <c r="UNL56" s="105"/>
      <c r="UNM56" s="105"/>
      <c r="UNN56" s="105"/>
      <c r="UNO56" s="105"/>
      <c r="UNP56" s="105"/>
      <c r="UNQ56" s="105"/>
      <c r="UNR56" s="105"/>
      <c r="UNS56" s="105"/>
      <c r="UNT56" s="105"/>
      <c r="UNU56" s="105"/>
      <c r="UNV56" s="105"/>
      <c r="UNW56" s="105"/>
      <c r="UNX56" s="105"/>
      <c r="UNY56" s="105"/>
      <c r="UNZ56" s="105"/>
      <c r="UOA56" s="105"/>
      <c r="UOB56" s="105"/>
      <c r="UOC56" s="105"/>
      <c r="UOD56" s="105"/>
      <c r="UOE56" s="105"/>
      <c r="UOF56" s="105"/>
      <c r="UOG56" s="105"/>
      <c r="UOH56" s="105"/>
      <c r="UOI56" s="105"/>
      <c r="UOJ56" s="105"/>
      <c r="UOK56" s="105"/>
      <c r="UOL56" s="105"/>
      <c r="UOM56" s="105"/>
      <c r="UON56" s="105"/>
      <c r="UOO56" s="105"/>
      <c r="UOP56" s="105"/>
      <c r="UOQ56" s="105"/>
      <c r="UOR56" s="105"/>
      <c r="UOS56" s="105"/>
      <c r="UOT56" s="105"/>
      <c r="UOU56" s="105"/>
      <c r="UOV56" s="105"/>
      <c r="UOW56" s="105"/>
      <c r="UOX56" s="105"/>
      <c r="UOY56" s="105"/>
      <c r="UOZ56" s="105"/>
      <c r="UPA56" s="105"/>
      <c r="UPB56" s="105"/>
      <c r="UPC56" s="105"/>
      <c r="UPD56" s="105"/>
      <c r="UPE56" s="105"/>
      <c r="UPF56" s="105"/>
      <c r="UPG56" s="105"/>
      <c r="UPH56" s="105"/>
      <c r="UPI56" s="105"/>
      <c r="UPJ56" s="105"/>
      <c r="UPK56" s="105"/>
      <c r="UPL56" s="105"/>
      <c r="UPM56" s="105"/>
      <c r="UPN56" s="105"/>
      <c r="UPO56" s="105"/>
      <c r="UPP56" s="105"/>
      <c r="UPQ56" s="105"/>
      <c r="UPR56" s="105"/>
      <c r="UPS56" s="105"/>
      <c r="UPT56" s="105"/>
      <c r="UPU56" s="105"/>
      <c r="UPV56" s="105"/>
      <c r="UPW56" s="105"/>
      <c r="UPX56" s="105"/>
      <c r="UPY56" s="105"/>
      <c r="UPZ56" s="105"/>
      <c r="UQA56" s="105"/>
      <c r="UQB56" s="105"/>
      <c r="UQC56" s="105"/>
      <c r="UQD56" s="105"/>
      <c r="UQE56" s="105"/>
      <c r="UQF56" s="105"/>
      <c r="UQG56" s="105"/>
      <c r="UQH56" s="105"/>
      <c r="UQI56" s="105"/>
      <c r="UQJ56" s="105"/>
      <c r="UQK56" s="105"/>
      <c r="UQL56" s="105"/>
      <c r="UQM56" s="105"/>
      <c r="UQN56" s="105"/>
      <c r="UQO56" s="105"/>
      <c r="UQP56" s="105"/>
      <c r="UQQ56" s="105"/>
      <c r="UQR56" s="105"/>
      <c r="UQS56" s="105"/>
      <c r="UQT56" s="105"/>
      <c r="UQU56" s="105"/>
      <c r="UQV56" s="105"/>
      <c r="UQW56" s="105"/>
      <c r="UQX56" s="105"/>
      <c r="UQY56" s="105"/>
      <c r="UQZ56" s="105"/>
      <c r="URA56" s="105"/>
      <c r="URB56" s="105"/>
      <c r="URC56" s="105"/>
      <c r="URD56" s="105"/>
      <c r="URE56" s="105"/>
      <c r="URF56" s="105"/>
      <c r="URG56" s="105"/>
      <c r="URH56" s="105"/>
      <c r="URI56" s="105"/>
      <c r="URJ56" s="105"/>
      <c r="URK56" s="105"/>
      <c r="URL56" s="105"/>
      <c r="URM56" s="105"/>
      <c r="URN56" s="105"/>
      <c r="URO56" s="105"/>
      <c r="URP56" s="105"/>
      <c r="URQ56" s="105"/>
      <c r="URR56" s="105"/>
      <c r="URS56" s="105"/>
      <c r="URT56" s="105"/>
      <c r="URU56" s="105"/>
      <c r="URV56" s="105"/>
      <c r="URW56" s="105"/>
      <c r="URX56" s="105"/>
      <c r="URY56" s="105"/>
      <c r="URZ56" s="105"/>
      <c r="USA56" s="105"/>
      <c r="USB56" s="105"/>
      <c r="USC56" s="105"/>
      <c r="USD56" s="105"/>
      <c r="USE56" s="105"/>
      <c r="USF56" s="105"/>
      <c r="USG56" s="105"/>
      <c r="USH56" s="105"/>
      <c r="USI56" s="105"/>
      <c r="USJ56" s="105"/>
      <c r="USK56" s="105"/>
      <c r="USL56" s="105"/>
      <c r="USM56" s="105"/>
      <c r="USN56" s="105"/>
      <c r="USO56" s="105"/>
      <c r="USP56" s="105"/>
      <c r="USQ56" s="105"/>
      <c r="USR56" s="105"/>
      <c r="USS56" s="105"/>
      <c r="UST56" s="105"/>
      <c r="USU56" s="105"/>
      <c r="USV56" s="105"/>
      <c r="USW56" s="105"/>
      <c r="USX56" s="105"/>
      <c r="USY56" s="105"/>
      <c r="USZ56" s="105"/>
      <c r="UTA56" s="105"/>
      <c r="UTB56" s="105"/>
      <c r="UTC56" s="105"/>
      <c r="UTD56" s="105"/>
      <c r="UTE56" s="105"/>
      <c r="UTF56" s="105"/>
      <c r="UTG56" s="105"/>
      <c r="UTH56" s="105"/>
      <c r="UTI56" s="105"/>
      <c r="UTJ56" s="105"/>
      <c r="UTK56" s="105"/>
      <c r="UTL56" s="105"/>
      <c r="UTM56" s="105"/>
      <c r="UTN56" s="105"/>
      <c r="UTO56" s="105"/>
      <c r="UTP56" s="105"/>
      <c r="UTQ56" s="105"/>
      <c r="UTR56" s="105"/>
      <c r="UTS56" s="105"/>
      <c r="UTT56" s="105"/>
      <c r="UTU56" s="105"/>
      <c r="UTV56" s="105"/>
      <c r="UTW56" s="105"/>
      <c r="UTX56" s="105"/>
      <c r="UTY56" s="105"/>
      <c r="UTZ56" s="105"/>
      <c r="UUA56" s="105"/>
      <c r="UUB56" s="105"/>
      <c r="UUC56" s="105"/>
      <c r="UUD56" s="105"/>
      <c r="UUE56" s="105"/>
      <c r="UUF56" s="105"/>
      <c r="UUG56" s="105"/>
      <c r="UUH56" s="105"/>
      <c r="UUI56" s="105"/>
      <c r="UUJ56" s="105"/>
      <c r="UUK56" s="105"/>
      <c r="UUL56" s="105"/>
      <c r="UUM56" s="105"/>
      <c r="UUN56" s="105"/>
      <c r="UUO56" s="105"/>
      <c r="UUP56" s="105"/>
      <c r="UUQ56" s="105"/>
      <c r="UUR56" s="105"/>
      <c r="UUS56" s="105"/>
      <c r="UUT56" s="105"/>
      <c r="UUU56" s="105"/>
      <c r="UUV56" s="105"/>
      <c r="UUW56" s="105"/>
      <c r="UUX56" s="105"/>
      <c r="UUY56" s="105"/>
      <c r="UUZ56" s="105"/>
      <c r="UVA56" s="105"/>
      <c r="UVB56" s="105"/>
      <c r="UVC56" s="105"/>
      <c r="UVD56" s="105"/>
      <c r="UVE56" s="105"/>
      <c r="UVF56" s="105"/>
      <c r="UVG56" s="105"/>
      <c r="UVH56" s="105"/>
      <c r="UVI56" s="105"/>
      <c r="UVJ56" s="105"/>
      <c r="UVK56" s="105"/>
      <c r="UVL56" s="105"/>
      <c r="UVM56" s="105"/>
      <c r="UVN56" s="105"/>
      <c r="UVO56" s="105"/>
      <c r="UVP56" s="105"/>
      <c r="UVQ56" s="105"/>
      <c r="UVR56" s="105"/>
      <c r="UVS56" s="105"/>
      <c r="UVT56" s="105"/>
      <c r="UVU56" s="105"/>
      <c r="UVV56" s="105"/>
      <c r="UVW56" s="105"/>
      <c r="UVX56" s="105"/>
      <c r="UVY56" s="105"/>
      <c r="UVZ56" s="105"/>
      <c r="UWA56" s="105"/>
      <c r="UWB56" s="105"/>
      <c r="UWC56" s="105"/>
      <c r="UWD56" s="105"/>
      <c r="UWE56" s="105"/>
      <c r="UWF56" s="105"/>
      <c r="UWG56" s="105"/>
      <c r="UWH56" s="105"/>
      <c r="UWI56" s="105"/>
      <c r="UWJ56" s="105"/>
      <c r="UWK56" s="105"/>
      <c r="UWL56" s="105"/>
      <c r="UWM56" s="105"/>
      <c r="UWN56" s="105"/>
      <c r="UWO56" s="105"/>
      <c r="UWP56" s="105"/>
      <c r="UWQ56" s="105"/>
      <c r="UWR56" s="105"/>
      <c r="UWS56" s="105"/>
      <c r="UWT56" s="105"/>
      <c r="UWU56" s="105"/>
      <c r="UWV56" s="105"/>
      <c r="UWW56" s="105"/>
      <c r="UWX56" s="105"/>
      <c r="UWY56" s="105"/>
      <c r="UWZ56" s="105"/>
      <c r="UXA56" s="105"/>
      <c r="UXB56" s="105"/>
      <c r="UXC56" s="105"/>
      <c r="UXD56" s="105"/>
      <c r="UXE56" s="105"/>
      <c r="UXF56" s="105"/>
      <c r="UXG56" s="105"/>
      <c r="UXH56" s="105"/>
      <c r="UXI56" s="105"/>
      <c r="UXJ56" s="105"/>
      <c r="UXK56" s="105"/>
      <c r="UXL56" s="105"/>
      <c r="UXM56" s="105"/>
      <c r="UXN56" s="105"/>
      <c r="UXO56" s="105"/>
      <c r="UXP56" s="105"/>
      <c r="UXQ56" s="105"/>
      <c r="UXR56" s="105"/>
      <c r="UXS56" s="105"/>
      <c r="UXT56" s="105"/>
      <c r="UXU56" s="105"/>
      <c r="UXV56" s="105"/>
      <c r="UXW56" s="105"/>
      <c r="UXX56" s="105"/>
      <c r="UXY56" s="105"/>
      <c r="UXZ56" s="105"/>
      <c r="UYA56" s="105"/>
      <c r="UYB56" s="105"/>
      <c r="UYC56" s="105"/>
      <c r="UYD56" s="105"/>
      <c r="UYE56" s="105"/>
      <c r="UYF56" s="105"/>
      <c r="UYG56" s="105"/>
      <c r="UYH56" s="105"/>
      <c r="UYI56" s="105"/>
      <c r="UYJ56" s="105"/>
      <c r="UYK56" s="105"/>
      <c r="UYL56" s="105"/>
      <c r="UYM56" s="105"/>
      <c r="UYN56" s="105"/>
      <c r="UYO56" s="105"/>
      <c r="UYP56" s="105"/>
      <c r="UYQ56" s="105"/>
      <c r="UYR56" s="105"/>
      <c r="UYS56" s="105"/>
      <c r="UYT56" s="105"/>
      <c r="UYU56" s="105"/>
      <c r="UYV56" s="105"/>
      <c r="UYW56" s="105"/>
      <c r="UYX56" s="105"/>
      <c r="UYY56" s="105"/>
      <c r="UYZ56" s="105"/>
      <c r="UZA56" s="105"/>
      <c r="UZB56" s="105"/>
      <c r="UZC56" s="105"/>
      <c r="UZD56" s="105"/>
      <c r="UZE56" s="105"/>
      <c r="UZF56" s="105"/>
      <c r="UZG56" s="105"/>
      <c r="UZH56" s="105"/>
      <c r="UZI56" s="105"/>
      <c r="UZJ56" s="105"/>
      <c r="UZK56" s="105"/>
      <c r="UZL56" s="105"/>
      <c r="UZM56" s="105"/>
      <c r="UZN56" s="105"/>
      <c r="UZO56" s="105"/>
      <c r="UZP56" s="105"/>
      <c r="UZQ56" s="105"/>
      <c r="UZR56" s="105"/>
      <c r="UZS56" s="105"/>
      <c r="UZT56" s="105"/>
      <c r="UZU56" s="105"/>
      <c r="UZV56" s="105"/>
      <c r="UZW56" s="105"/>
      <c r="UZX56" s="105"/>
      <c r="UZY56" s="105"/>
      <c r="UZZ56" s="105"/>
      <c r="VAA56" s="105"/>
      <c r="VAB56" s="105"/>
      <c r="VAC56" s="105"/>
      <c r="VAD56" s="105"/>
      <c r="VAE56" s="105"/>
      <c r="VAF56" s="105"/>
      <c r="VAG56" s="105"/>
      <c r="VAH56" s="105"/>
      <c r="VAI56" s="105"/>
      <c r="VAJ56" s="105"/>
      <c r="VAK56" s="105"/>
      <c r="VAL56" s="105"/>
      <c r="VAM56" s="105"/>
      <c r="VAN56" s="105"/>
      <c r="VAO56" s="105"/>
      <c r="VAP56" s="105"/>
      <c r="VAQ56" s="105"/>
      <c r="VAR56" s="105"/>
      <c r="VAS56" s="105"/>
      <c r="VAT56" s="105"/>
      <c r="VAU56" s="105"/>
      <c r="VAV56" s="105"/>
      <c r="VAW56" s="105"/>
      <c r="VAX56" s="105"/>
      <c r="VAY56" s="105"/>
      <c r="VAZ56" s="105"/>
      <c r="VBA56" s="105"/>
      <c r="VBB56" s="105"/>
      <c r="VBC56" s="105"/>
      <c r="VBD56" s="105"/>
      <c r="VBE56" s="105"/>
      <c r="VBF56" s="105"/>
      <c r="VBG56" s="105"/>
      <c r="VBH56" s="105"/>
      <c r="VBI56" s="105"/>
      <c r="VBJ56" s="105"/>
      <c r="VBK56" s="105"/>
      <c r="VBL56" s="105"/>
      <c r="VBM56" s="105"/>
      <c r="VBN56" s="105"/>
      <c r="VBO56" s="105"/>
      <c r="VBP56" s="105"/>
      <c r="VBQ56" s="105"/>
      <c r="VBR56" s="105"/>
      <c r="VBS56" s="105"/>
      <c r="VBT56" s="105"/>
      <c r="VBU56" s="105"/>
      <c r="VBV56" s="105"/>
      <c r="VBW56" s="105"/>
      <c r="VBX56" s="105"/>
      <c r="VBY56" s="105"/>
      <c r="VBZ56" s="105"/>
      <c r="VCA56" s="105"/>
      <c r="VCB56" s="105"/>
      <c r="VCC56" s="105"/>
      <c r="VCD56" s="105"/>
      <c r="VCE56" s="105"/>
      <c r="VCF56" s="105"/>
      <c r="VCG56" s="105"/>
      <c r="VCH56" s="105"/>
      <c r="VCI56" s="105"/>
      <c r="VCJ56" s="105"/>
      <c r="VCK56" s="105"/>
      <c r="VCL56" s="105"/>
      <c r="VCM56" s="105"/>
      <c r="VCN56" s="105"/>
      <c r="VCO56" s="105"/>
      <c r="VCP56" s="105"/>
      <c r="VCQ56" s="105"/>
      <c r="VCR56" s="105"/>
      <c r="VCS56" s="105"/>
      <c r="VCT56" s="105"/>
      <c r="VCU56" s="105"/>
      <c r="VCV56" s="105"/>
      <c r="VCW56" s="105"/>
      <c r="VCX56" s="105"/>
      <c r="VCY56" s="105"/>
      <c r="VCZ56" s="105"/>
      <c r="VDA56" s="105"/>
      <c r="VDB56" s="105"/>
      <c r="VDC56" s="105"/>
      <c r="VDD56" s="105"/>
      <c r="VDE56" s="105"/>
      <c r="VDF56" s="105"/>
      <c r="VDG56" s="105"/>
      <c r="VDH56" s="105"/>
      <c r="VDI56" s="105"/>
      <c r="VDJ56" s="105"/>
      <c r="VDK56" s="105"/>
      <c r="VDL56" s="105"/>
      <c r="VDM56" s="105"/>
      <c r="VDN56" s="105"/>
      <c r="VDO56" s="105"/>
      <c r="VDP56" s="105"/>
      <c r="VDQ56" s="105"/>
      <c r="VDR56" s="105"/>
      <c r="VDS56" s="105"/>
      <c r="VDT56" s="105"/>
      <c r="VDU56" s="105"/>
      <c r="VDV56" s="105"/>
      <c r="VDW56" s="105"/>
      <c r="VDX56" s="105"/>
      <c r="VDY56" s="105"/>
      <c r="VDZ56" s="105"/>
      <c r="VEA56" s="105"/>
      <c r="VEB56" s="105"/>
      <c r="VEC56" s="105"/>
      <c r="VED56" s="105"/>
      <c r="VEE56" s="105"/>
      <c r="VEF56" s="105"/>
      <c r="VEG56" s="105"/>
      <c r="VEH56" s="105"/>
      <c r="VEI56" s="105"/>
      <c r="VEJ56" s="105"/>
      <c r="VEK56" s="105"/>
      <c r="VEL56" s="105"/>
      <c r="VEM56" s="105"/>
      <c r="VEN56" s="105"/>
      <c r="VEO56" s="105"/>
      <c r="VEP56" s="105"/>
      <c r="VEQ56" s="105"/>
      <c r="VER56" s="105"/>
      <c r="VES56" s="105"/>
      <c r="VET56" s="105"/>
      <c r="VEU56" s="105"/>
      <c r="VEV56" s="105"/>
      <c r="VEW56" s="105"/>
      <c r="VEX56" s="105"/>
      <c r="VEY56" s="105"/>
      <c r="VEZ56" s="105"/>
      <c r="VFA56" s="105"/>
      <c r="VFB56" s="105"/>
      <c r="VFC56" s="105"/>
      <c r="VFD56" s="105"/>
      <c r="VFE56" s="105"/>
      <c r="VFF56" s="105"/>
      <c r="VFG56" s="105"/>
      <c r="VFH56" s="105"/>
      <c r="VFI56" s="105"/>
      <c r="VFJ56" s="105"/>
      <c r="VFK56" s="105"/>
      <c r="VFL56" s="105"/>
      <c r="VFM56" s="105"/>
      <c r="VFN56" s="105"/>
      <c r="VFO56" s="105"/>
      <c r="VFP56" s="105"/>
      <c r="VFQ56" s="105"/>
      <c r="VFR56" s="105"/>
      <c r="VFS56" s="105"/>
      <c r="VFT56" s="105"/>
      <c r="VFU56" s="105"/>
      <c r="VFV56" s="105"/>
      <c r="VFW56" s="105"/>
      <c r="VFX56" s="105"/>
      <c r="VFY56" s="105"/>
      <c r="VFZ56" s="105"/>
      <c r="VGA56" s="105"/>
      <c r="VGB56" s="105"/>
      <c r="VGC56" s="105"/>
      <c r="VGD56" s="105"/>
      <c r="VGE56" s="105"/>
      <c r="VGF56" s="105"/>
      <c r="VGG56" s="105"/>
      <c r="VGH56" s="105"/>
      <c r="VGI56" s="105"/>
      <c r="VGJ56" s="105"/>
      <c r="VGK56" s="105"/>
      <c r="VGL56" s="105"/>
      <c r="VGM56" s="105"/>
      <c r="VGN56" s="105"/>
      <c r="VGO56" s="105"/>
      <c r="VGP56" s="105"/>
      <c r="VGQ56" s="105"/>
      <c r="VGR56" s="105"/>
      <c r="VGS56" s="105"/>
      <c r="VGT56" s="105"/>
      <c r="VGU56" s="105"/>
      <c r="VGV56" s="105"/>
      <c r="VGW56" s="105"/>
      <c r="VGX56" s="105"/>
      <c r="VGY56" s="105"/>
      <c r="VGZ56" s="105"/>
      <c r="VHA56" s="105"/>
      <c r="VHB56" s="105"/>
      <c r="VHC56" s="105"/>
      <c r="VHD56" s="105"/>
      <c r="VHE56" s="105"/>
      <c r="VHF56" s="105"/>
      <c r="VHG56" s="105"/>
      <c r="VHH56" s="105"/>
      <c r="VHI56" s="105"/>
      <c r="VHJ56" s="105"/>
      <c r="VHK56" s="105"/>
      <c r="VHL56" s="105"/>
      <c r="VHM56" s="105"/>
      <c r="VHN56" s="105"/>
      <c r="VHO56" s="105"/>
      <c r="VHP56" s="105"/>
      <c r="VHQ56" s="105"/>
      <c r="VHR56" s="105"/>
      <c r="VHS56" s="105"/>
      <c r="VHT56" s="105"/>
      <c r="VHU56" s="105"/>
      <c r="VHV56" s="105"/>
      <c r="VHW56" s="105"/>
      <c r="VHX56" s="105"/>
      <c r="VHY56" s="105"/>
      <c r="VHZ56" s="105"/>
      <c r="VIA56" s="105"/>
      <c r="VIB56" s="105"/>
      <c r="VIC56" s="105"/>
      <c r="VID56" s="105"/>
      <c r="VIE56" s="105"/>
      <c r="VIF56" s="105"/>
      <c r="VIG56" s="105"/>
      <c r="VIH56" s="105"/>
      <c r="VII56" s="105"/>
      <c r="VIJ56" s="105"/>
      <c r="VIK56" s="105"/>
      <c r="VIL56" s="105"/>
      <c r="VIM56" s="105"/>
      <c r="VIN56" s="105"/>
      <c r="VIO56" s="105"/>
      <c r="VIP56" s="105"/>
      <c r="VIQ56" s="105"/>
      <c r="VIR56" s="105"/>
      <c r="VIS56" s="105"/>
      <c r="VIT56" s="105"/>
      <c r="VIU56" s="105"/>
      <c r="VIV56" s="105"/>
      <c r="VIW56" s="105"/>
      <c r="VIX56" s="105"/>
      <c r="VIY56" s="105"/>
      <c r="VIZ56" s="105"/>
      <c r="VJA56" s="105"/>
      <c r="VJB56" s="105"/>
      <c r="VJC56" s="105"/>
      <c r="VJD56" s="105"/>
      <c r="VJE56" s="105"/>
      <c r="VJF56" s="105"/>
      <c r="VJG56" s="105"/>
      <c r="VJH56" s="105"/>
      <c r="VJI56" s="105"/>
      <c r="VJJ56" s="105"/>
      <c r="VJK56" s="105"/>
      <c r="VJL56" s="105"/>
      <c r="VJM56" s="105"/>
      <c r="VJN56" s="105"/>
      <c r="VJO56" s="105"/>
      <c r="VJP56" s="105"/>
      <c r="VJQ56" s="105"/>
      <c r="VJR56" s="105"/>
      <c r="VJS56" s="105"/>
      <c r="VJT56" s="105"/>
      <c r="VJU56" s="105"/>
      <c r="VJV56" s="105"/>
      <c r="VJW56" s="105"/>
      <c r="VJX56" s="105"/>
      <c r="VJY56" s="105"/>
      <c r="VJZ56" s="105"/>
      <c r="VKA56" s="105"/>
      <c r="VKB56" s="105"/>
      <c r="VKC56" s="105"/>
      <c r="VKD56" s="105"/>
      <c r="VKE56" s="105"/>
      <c r="VKF56" s="105"/>
      <c r="VKG56" s="105"/>
      <c r="VKH56" s="105"/>
      <c r="VKI56" s="105"/>
      <c r="VKJ56" s="105"/>
      <c r="VKK56" s="105"/>
      <c r="VKL56" s="105"/>
      <c r="VKM56" s="105"/>
      <c r="VKN56" s="105"/>
      <c r="VKO56" s="105"/>
      <c r="VKP56" s="105"/>
      <c r="VKQ56" s="105"/>
      <c r="VKR56" s="105"/>
      <c r="VKS56" s="105"/>
      <c r="VKT56" s="105"/>
      <c r="VKU56" s="105"/>
      <c r="VKV56" s="105"/>
      <c r="VKW56" s="105"/>
      <c r="VKX56" s="105"/>
      <c r="VKY56" s="105"/>
      <c r="VKZ56" s="105"/>
      <c r="VLA56" s="105"/>
      <c r="VLB56" s="105"/>
      <c r="VLC56" s="105"/>
      <c r="VLD56" s="105"/>
      <c r="VLE56" s="105"/>
      <c r="VLF56" s="105"/>
      <c r="VLG56" s="105"/>
      <c r="VLH56" s="105"/>
      <c r="VLI56" s="105"/>
      <c r="VLJ56" s="105"/>
      <c r="VLK56" s="105"/>
      <c r="VLL56" s="105"/>
      <c r="VLM56" s="105"/>
      <c r="VLN56" s="105"/>
      <c r="VLO56" s="105"/>
      <c r="VLP56" s="105"/>
      <c r="VLQ56" s="105"/>
      <c r="VLR56" s="105"/>
      <c r="VLS56" s="105"/>
      <c r="VLT56" s="105"/>
      <c r="VLU56" s="105"/>
      <c r="VLV56" s="105"/>
      <c r="VLW56" s="105"/>
      <c r="VLX56" s="105"/>
      <c r="VLY56" s="105"/>
      <c r="VLZ56" s="105"/>
      <c r="VMA56" s="105"/>
      <c r="VMB56" s="105"/>
      <c r="VMC56" s="105"/>
      <c r="VMD56" s="105"/>
      <c r="VME56" s="105"/>
      <c r="VMF56" s="105"/>
      <c r="VMG56" s="105"/>
      <c r="VMH56" s="105"/>
      <c r="VMI56" s="105"/>
      <c r="VMJ56" s="105"/>
      <c r="VMK56" s="105"/>
      <c r="VML56" s="105"/>
      <c r="VMM56" s="105"/>
      <c r="VMN56" s="105"/>
      <c r="VMO56" s="105"/>
      <c r="VMP56" s="105"/>
      <c r="VMQ56" s="105"/>
      <c r="VMR56" s="105"/>
      <c r="VMS56" s="105"/>
      <c r="VMT56" s="105"/>
      <c r="VMU56" s="105"/>
      <c r="VMV56" s="105"/>
      <c r="VMW56" s="105"/>
      <c r="VMX56" s="105"/>
      <c r="VMY56" s="105"/>
      <c r="VMZ56" s="105"/>
      <c r="VNA56" s="105"/>
      <c r="VNB56" s="105"/>
      <c r="VNC56" s="105"/>
      <c r="VND56" s="105"/>
      <c r="VNE56" s="105"/>
      <c r="VNF56" s="105"/>
      <c r="VNG56" s="105"/>
      <c r="VNH56" s="105"/>
      <c r="VNI56" s="105"/>
      <c r="VNJ56" s="105"/>
      <c r="VNK56" s="105"/>
      <c r="VNL56" s="105"/>
      <c r="VNM56" s="105"/>
      <c r="VNN56" s="105"/>
      <c r="VNO56" s="105"/>
      <c r="VNP56" s="105"/>
      <c r="VNQ56" s="105"/>
      <c r="VNR56" s="105"/>
      <c r="VNS56" s="105"/>
      <c r="VNT56" s="105"/>
      <c r="VNU56" s="105"/>
      <c r="VNV56" s="105"/>
      <c r="VNW56" s="105"/>
      <c r="VNX56" s="105"/>
      <c r="VNY56" s="105"/>
      <c r="VNZ56" s="105"/>
      <c r="VOA56" s="105"/>
      <c r="VOB56" s="105"/>
      <c r="VOC56" s="105"/>
      <c r="VOD56" s="105"/>
      <c r="VOE56" s="105"/>
      <c r="VOF56" s="105"/>
      <c r="VOG56" s="105"/>
      <c r="VOH56" s="105"/>
      <c r="VOI56" s="105"/>
      <c r="VOJ56" s="105"/>
      <c r="VOK56" s="105"/>
      <c r="VOL56" s="105"/>
      <c r="VOM56" s="105"/>
      <c r="VON56" s="105"/>
      <c r="VOO56" s="105"/>
      <c r="VOP56" s="105"/>
      <c r="VOQ56" s="105"/>
      <c r="VOR56" s="105"/>
      <c r="VOS56" s="105"/>
      <c r="VOT56" s="105"/>
      <c r="VOU56" s="105"/>
      <c r="VOV56" s="105"/>
      <c r="VOW56" s="105"/>
      <c r="VOX56" s="105"/>
      <c r="VOY56" s="105"/>
      <c r="VOZ56" s="105"/>
      <c r="VPA56" s="105"/>
      <c r="VPB56" s="105"/>
      <c r="VPC56" s="105"/>
      <c r="VPD56" s="105"/>
      <c r="VPE56" s="105"/>
      <c r="VPF56" s="105"/>
      <c r="VPG56" s="105"/>
      <c r="VPH56" s="105"/>
      <c r="VPI56" s="105"/>
      <c r="VPJ56" s="105"/>
      <c r="VPK56" s="105"/>
      <c r="VPL56" s="105"/>
      <c r="VPM56" s="105"/>
      <c r="VPN56" s="105"/>
      <c r="VPO56" s="105"/>
      <c r="VPP56" s="105"/>
      <c r="VPQ56" s="105"/>
      <c r="VPR56" s="105"/>
      <c r="VPS56" s="105"/>
      <c r="VPT56" s="105"/>
      <c r="VPU56" s="105"/>
      <c r="VPV56" s="105"/>
      <c r="VPW56" s="105"/>
      <c r="VPX56" s="105"/>
      <c r="VPY56" s="105"/>
      <c r="VPZ56" s="105"/>
      <c r="VQA56" s="105"/>
      <c r="VQB56" s="105"/>
      <c r="VQC56" s="105"/>
      <c r="VQD56" s="105"/>
      <c r="VQE56" s="105"/>
      <c r="VQF56" s="105"/>
      <c r="VQG56" s="105"/>
      <c r="VQH56" s="105"/>
      <c r="VQI56" s="105"/>
      <c r="VQJ56" s="105"/>
      <c r="VQK56" s="105"/>
      <c r="VQL56" s="105"/>
      <c r="VQM56" s="105"/>
      <c r="VQN56" s="105"/>
      <c r="VQO56" s="105"/>
      <c r="VQP56" s="105"/>
      <c r="VQQ56" s="105"/>
      <c r="VQR56" s="105"/>
      <c r="VQS56" s="105"/>
      <c r="VQT56" s="105"/>
      <c r="VQU56" s="105"/>
      <c r="VQV56" s="105"/>
      <c r="VQW56" s="105"/>
      <c r="VQX56" s="105"/>
      <c r="VQY56" s="105"/>
      <c r="VQZ56" s="105"/>
      <c r="VRA56" s="105"/>
      <c r="VRB56" s="105"/>
      <c r="VRC56" s="105"/>
      <c r="VRD56" s="105"/>
      <c r="VRE56" s="105"/>
      <c r="VRF56" s="105"/>
      <c r="VRG56" s="105"/>
      <c r="VRH56" s="105"/>
      <c r="VRI56" s="105"/>
      <c r="VRJ56" s="105"/>
      <c r="VRK56" s="105"/>
      <c r="VRL56" s="105"/>
      <c r="VRM56" s="105"/>
      <c r="VRN56" s="105"/>
      <c r="VRO56" s="105"/>
      <c r="VRP56" s="105"/>
      <c r="VRQ56" s="105"/>
      <c r="VRR56" s="105"/>
      <c r="VRS56" s="105"/>
      <c r="VRT56" s="105"/>
      <c r="VRU56" s="105"/>
      <c r="VRV56" s="105"/>
      <c r="VRW56" s="105"/>
      <c r="VRX56" s="105"/>
      <c r="VRY56" s="105"/>
      <c r="VRZ56" s="105"/>
      <c r="VSA56" s="105"/>
      <c r="VSB56" s="105"/>
      <c r="VSC56" s="105"/>
      <c r="VSD56" s="105"/>
      <c r="VSE56" s="105"/>
      <c r="VSF56" s="105"/>
      <c r="VSG56" s="105"/>
      <c r="VSH56" s="105"/>
      <c r="VSI56" s="105"/>
      <c r="VSJ56" s="105"/>
      <c r="VSK56" s="105"/>
      <c r="VSL56" s="105"/>
      <c r="VSM56" s="105"/>
      <c r="VSN56" s="105"/>
      <c r="VSO56" s="105"/>
      <c r="VSP56" s="105"/>
      <c r="VSQ56" s="105"/>
      <c r="VSR56" s="105"/>
      <c r="VSS56" s="105"/>
      <c r="VST56" s="105"/>
      <c r="VSU56" s="105"/>
      <c r="VSV56" s="105"/>
      <c r="VSW56" s="105"/>
      <c r="VSX56" s="105"/>
      <c r="VSY56" s="105"/>
      <c r="VSZ56" s="105"/>
      <c r="VTA56" s="105"/>
      <c r="VTB56" s="105"/>
      <c r="VTC56" s="105"/>
      <c r="VTD56" s="105"/>
      <c r="VTE56" s="105"/>
      <c r="VTF56" s="105"/>
      <c r="VTG56" s="105"/>
      <c r="VTH56" s="105"/>
      <c r="VTI56" s="105"/>
      <c r="VTJ56" s="105"/>
      <c r="VTK56" s="105"/>
      <c r="VTL56" s="105"/>
      <c r="VTM56" s="105"/>
      <c r="VTN56" s="105"/>
      <c r="VTO56" s="105"/>
      <c r="VTP56" s="105"/>
      <c r="VTQ56" s="105"/>
      <c r="VTR56" s="105"/>
      <c r="VTS56" s="105"/>
      <c r="VTT56" s="105"/>
      <c r="VTU56" s="105"/>
      <c r="VTV56" s="105"/>
      <c r="VTW56" s="105"/>
      <c r="VTX56" s="105"/>
      <c r="VTY56" s="105"/>
      <c r="VTZ56" s="105"/>
      <c r="VUA56" s="105"/>
      <c r="VUB56" s="105"/>
      <c r="VUC56" s="105"/>
      <c r="VUD56" s="105"/>
      <c r="VUE56" s="105"/>
      <c r="VUF56" s="105"/>
      <c r="VUG56" s="105"/>
      <c r="VUH56" s="105"/>
      <c r="VUI56" s="105"/>
      <c r="VUJ56" s="105"/>
      <c r="VUK56" s="105"/>
      <c r="VUL56" s="105"/>
      <c r="VUM56" s="105"/>
      <c r="VUN56" s="105"/>
      <c r="VUO56" s="105"/>
      <c r="VUP56" s="105"/>
      <c r="VUQ56" s="105"/>
      <c r="VUR56" s="105"/>
      <c r="VUS56" s="105"/>
      <c r="VUT56" s="105"/>
      <c r="VUU56" s="105"/>
      <c r="VUV56" s="105"/>
      <c r="VUW56" s="105"/>
      <c r="VUX56" s="105"/>
      <c r="VUY56" s="105"/>
      <c r="VUZ56" s="105"/>
      <c r="VVA56" s="105"/>
      <c r="VVB56" s="105"/>
      <c r="VVC56" s="105"/>
      <c r="VVD56" s="105"/>
      <c r="VVE56" s="105"/>
      <c r="VVF56" s="105"/>
      <c r="VVG56" s="105"/>
      <c r="VVH56" s="105"/>
      <c r="VVI56" s="105"/>
      <c r="VVJ56" s="105"/>
      <c r="VVK56" s="105"/>
      <c r="VVL56" s="105"/>
      <c r="VVM56" s="105"/>
      <c r="VVN56" s="105"/>
      <c r="VVO56" s="105"/>
      <c r="VVP56" s="105"/>
      <c r="VVQ56" s="105"/>
      <c r="VVR56" s="105"/>
      <c r="VVS56" s="105"/>
      <c r="VVT56" s="105"/>
      <c r="VVU56" s="105"/>
      <c r="VVV56" s="105"/>
      <c r="VVW56" s="105"/>
      <c r="VVX56" s="105"/>
      <c r="VVY56" s="105"/>
      <c r="VVZ56" s="105"/>
      <c r="VWA56" s="105"/>
      <c r="VWB56" s="105"/>
      <c r="VWC56" s="105"/>
      <c r="VWD56" s="105"/>
      <c r="VWE56" s="105"/>
      <c r="VWF56" s="105"/>
      <c r="VWG56" s="105"/>
      <c r="VWH56" s="105"/>
      <c r="VWI56" s="105"/>
      <c r="VWJ56" s="105"/>
      <c r="VWK56" s="105"/>
      <c r="VWL56" s="105"/>
      <c r="VWM56" s="105"/>
      <c r="VWN56" s="105"/>
      <c r="VWO56" s="105"/>
      <c r="VWP56" s="105"/>
      <c r="VWQ56" s="105"/>
      <c r="VWR56" s="105"/>
      <c r="VWS56" s="105"/>
      <c r="VWT56" s="105"/>
      <c r="VWU56" s="105"/>
      <c r="VWV56" s="105"/>
      <c r="VWW56" s="105"/>
      <c r="VWX56" s="105"/>
      <c r="VWY56" s="105"/>
      <c r="VWZ56" s="105"/>
      <c r="VXA56" s="105"/>
      <c r="VXB56" s="105"/>
      <c r="VXC56" s="105"/>
      <c r="VXD56" s="105"/>
      <c r="VXE56" s="105"/>
      <c r="VXF56" s="105"/>
      <c r="VXG56" s="105"/>
      <c r="VXH56" s="105"/>
      <c r="VXI56" s="105"/>
      <c r="VXJ56" s="105"/>
      <c r="VXK56" s="105"/>
      <c r="VXL56" s="105"/>
      <c r="VXM56" s="105"/>
      <c r="VXN56" s="105"/>
      <c r="VXO56" s="105"/>
      <c r="VXP56" s="105"/>
      <c r="VXQ56" s="105"/>
      <c r="VXR56" s="105"/>
      <c r="VXS56" s="105"/>
      <c r="VXT56" s="105"/>
      <c r="VXU56" s="105"/>
      <c r="VXV56" s="105"/>
      <c r="VXW56" s="105"/>
      <c r="VXX56" s="105"/>
      <c r="VXY56" s="105"/>
      <c r="VXZ56" s="105"/>
      <c r="VYA56" s="105"/>
      <c r="VYB56" s="105"/>
      <c r="VYC56" s="105"/>
      <c r="VYD56" s="105"/>
      <c r="VYE56" s="105"/>
      <c r="VYF56" s="105"/>
      <c r="VYG56" s="105"/>
      <c r="VYH56" s="105"/>
      <c r="VYI56" s="105"/>
      <c r="VYJ56" s="105"/>
      <c r="VYK56" s="105"/>
      <c r="VYL56" s="105"/>
      <c r="VYM56" s="105"/>
      <c r="VYN56" s="105"/>
      <c r="VYO56" s="105"/>
      <c r="VYP56" s="105"/>
      <c r="VYQ56" s="105"/>
      <c r="VYR56" s="105"/>
      <c r="VYS56" s="105"/>
      <c r="VYT56" s="105"/>
      <c r="VYU56" s="105"/>
      <c r="VYV56" s="105"/>
      <c r="VYW56" s="105"/>
      <c r="VYX56" s="105"/>
      <c r="VYY56" s="105"/>
      <c r="VYZ56" s="105"/>
      <c r="VZA56" s="105"/>
      <c r="VZB56" s="105"/>
      <c r="VZC56" s="105"/>
      <c r="VZD56" s="105"/>
      <c r="VZE56" s="105"/>
      <c r="VZF56" s="105"/>
      <c r="VZG56" s="105"/>
      <c r="VZH56" s="105"/>
      <c r="VZI56" s="105"/>
      <c r="VZJ56" s="105"/>
      <c r="VZK56" s="105"/>
      <c r="VZL56" s="105"/>
      <c r="VZM56" s="105"/>
      <c r="VZN56" s="105"/>
      <c r="VZO56" s="105"/>
      <c r="VZP56" s="105"/>
      <c r="VZQ56" s="105"/>
      <c r="VZR56" s="105"/>
      <c r="VZS56" s="105"/>
      <c r="VZT56" s="105"/>
      <c r="VZU56" s="105"/>
      <c r="VZV56" s="105"/>
      <c r="VZW56" s="105"/>
      <c r="VZX56" s="105"/>
      <c r="VZY56" s="105"/>
      <c r="VZZ56" s="105"/>
      <c r="WAA56" s="105"/>
      <c r="WAB56" s="105"/>
      <c r="WAC56" s="105"/>
      <c r="WAD56" s="105"/>
      <c r="WAE56" s="105"/>
      <c r="WAF56" s="105"/>
      <c r="WAG56" s="105"/>
      <c r="WAH56" s="105"/>
      <c r="WAI56" s="105"/>
      <c r="WAJ56" s="105"/>
      <c r="WAK56" s="105"/>
      <c r="WAL56" s="105"/>
      <c r="WAM56" s="105"/>
      <c r="WAN56" s="105"/>
      <c r="WAO56" s="105"/>
      <c r="WAP56" s="105"/>
      <c r="WAQ56" s="105"/>
      <c r="WAR56" s="105"/>
      <c r="WAS56" s="105"/>
      <c r="WAT56" s="105"/>
      <c r="WAU56" s="105"/>
      <c r="WAV56" s="105"/>
      <c r="WAW56" s="105"/>
      <c r="WAX56" s="105"/>
      <c r="WAY56" s="105"/>
      <c r="WAZ56" s="105"/>
      <c r="WBA56" s="105"/>
      <c r="WBB56" s="105"/>
      <c r="WBC56" s="105"/>
      <c r="WBD56" s="105"/>
      <c r="WBE56" s="105"/>
      <c r="WBF56" s="105"/>
      <c r="WBG56" s="105"/>
      <c r="WBH56" s="105"/>
      <c r="WBI56" s="105"/>
      <c r="WBJ56" s="105"/>
      <c r="WBK56" s="105"/>
      <c r="WBL56" s="105"/>
      <c r="WBM56" s="105"/>
      <c r="WBN56" s="105"/>
      <c r="WBO56" s="105"/>
      <c r="WBP56" s="105"/>
      <c r="WBQ56" s="105"/>
      <c r="WBR56" s="105"/>
      <c r="WBS56" s="105"/>
      <c r="WBT56" s="105"/>
      <c r="WBU56" s="105"/>
      <c r="WBV56" s="105"/>
      <c r="WBW56" s="105"/>
      <c r="WBX56" s="105"/>
      <c r="WBY56" s="105"/>
      <c r="WBZ56" s="105"/>
      <c r="WCA56" s="105"/>
      <c r="WCB56" s="105"/>
      <c r="WCC56" s="105"/>
      <c r="WCD56" s="105"/>
      <c r="WCE56" s="105"/>
      <c r="WCF56" s="105"/>
      <c r="WCG56" s="105"/>
      <c r="WCH56" s="105"/>
      <c r="WCI56" s="105"/>
      <c r="WCJ56" s="105"/>
      <c r="WCK56" s="105"/>
      <c r="WCL56" s="105"/>
      <c r="WCM56" s="105"/>
      <c r="WCN56" s="105"/>
      <c r="WCO56" s="105"/>
      <c r="WCP56" s="105"/>
      <c r="WCQ56" s="105"/>
      <c r="WCR56" s="105"/>
      <c r="WCS56" s="105"/>
      <c r="WCT56" s="105"/>
      <c r="WCU56" s="105"/>
      <c r="WCV56" s="105"/>
      <c r="WCW56" s="105"/>
      <c r="WCX56" s="105"/>
      <c r="WCY56" s="105"/>
      <c r="WCZ56" s="105"/>
      <c r="WDA56" s="105"/>
      <c r="WDB56" s="105"/>
      <c r="WDC56" s="105"/>
      <c r="WDD56" s="105"/>
      <c r="WDE56" s="105"/>
      <c r="WDF56" s="105"/>
      <c r="WDG56" s="105"/>
      <c r="WDH56" s="105"/>
      <c r="WDI56" s="105"/>
      <c r="WDJ56" s="105"/>
      <c r="WDK56" s="105"/>
      <c r="WDL56" s="105"/>
      <c r="WDM56" s="105"/>
      <c r="WDN56" s="105"/>
      <c r="WDO56" s="105"/>
      <c r="WDP56" s="105"/>
      <c r="WDQ56" s="105"/>
      <c r="WDR56" s="105"/>
      <c r="WDS56" s="105"/>
      <c r="WDT56" s="105"/>
      <c r="WDU56" s="105"/>
      <c r="WDV56" s="105"/>
      <c r="WDW56" s="105"/>
      <c r="WDX56" s="105"/>
      <c r="WDY56" s="105"/>
      <c r="WDZ56" s="105"/>
      <c r="WEA56" s="105"/>
      <c r="WEB56" s="105"/>
      <c r="WEC56" s="105"/>
      <c r="WED56" s="105"/>
      <c r="WEE56" s="105"/>
      <c r="WEF56" s="105"/>
      <c r="WEG56" s="105"/>
      <c r="WEH56" s="105"/>
      <c r="WEI56" s="105"/>
      <c r="WEJ56" s="105"/>
      <c r="WEK56" s="105"/>
      <c r="WEL56" s="105"/>
      <c r="WEM56" s="105"/>
      <c r="WEN56" s="105"/>
      <c r="WEO56" s="105"/>
      <c r="WEP56" s="105"/>
      <c r="WEQ56" s="105"/>
      <c r="WER56" s="105"/>
      <c r="WES56" s="105"/>
      <c r="WET56" s="105"/>
      <c r="WEU56" s="105"/>
      <c r="WEV56" s="105"/>
      <c r="WEW56" s="105"/>
      <c r="WEX56" s="105"/>
      <c r="WEY56" s="105"/>
      <c r="WEZ56" s="105"/>
      <c r="WFA56" s="105"/>
      <c r="WFB56" s="105"/>
      <c r="WFC56" s="105"/>
      <c r="WFD56" s="105"/>
      <c r="WFE56" s="105"/>
      <c r="WFF56" s="105"/>
      <c r="WFG56" s="105"/>
      <c r="WFH56" s="105"/>
      <c r="WFI56" s="105"/>
      <c r="WFJ56" s="105"/>
      <c r="WFK56" s="105"/>
      <c r="WFL56" s="105"/>
      <c r="WFM56" s="105"/>
      <c r="WFN56" s="105"/>
      <c r="WFO56" s="105"/>
      <c r="WFP56" s="105"/>
      <c r="WFQ56" s="105"/>
      <c r="WFR56" s="105"/>
      <c r="WFS56" s="105"/>
      <c r="WFT56" s="105"/>
      <c r="WFU56" s="105"/>
      <c r="WFV56" s="105"/>
      <c r="WFW56" s="105"/>
      <c r="WFX56" s="105"/>
      <c r="WFY56" s="105"/>
      <c r="WFZ56" s="105"/>
      <c r="WGA56" s="105"/>
      <c r="WGB56" s="105"/>
      <c r="WGC56" s="105"/>
      <c r="WGD56" s="105"/>
      <c r="WGE56" s="105"/>
      <c r="WGF56" s="105"/>
      <c r="WGG56" s="105"/>
      <c r="WGH56" s="105"/>
      <c r="WGI56" s="105"/>
      <c r="WGJ56" s="105"/>
      <c r="WGK56" s="105"/>
      <c r="WGL56" s="105"/>
      <c r="WGM56" s="105"/>
      <c r="WGN56" s="105"/>
      <c r="WGO56" s="105"/>
      <c r="WGP56" s="105"/>
      <c r="WGQ56" s="105"/>
      <c r="WGR56" s="105"/>
      <c r="WGS56" s="105"/>
      <c r="WGT56" s="105"/>
      <c r="WGU56" s="105"/>
      <c r="WGV56" s="105"/>
      <c r="WGW56" s="105"/>
      <c r="WGX56" s="105"/>
      <c r="WGY56" s="105"/>
      <c r="WGZ56" s="105"/>
      <c r="WHA56" s="105"/>
      <c r="WHB56" s="105"/>
      <c r="WHC56" s="105"/>
      <c r="WHD56" s="105"/>
      <c r="WHE56" s="105"/>
      <c r="WHF56" s="105"/>
      <c r="WHG56" s="105"/>
      <c r="WHH56" s="105"/>
      <c r="WHI56" s="105"/>
      <c r="WHJ56" s="105"/>
      <c r="WHK56" s="105"/>
      <c r="WHL56" s="105"/>
      <c r="WHM56" s="105"/>
      <c r="WHN56" s="105"/>
      <c r="WHO56" s="105"/>
      <c r="WHP56" s="105"/>
      <c r="WHQ56" s="105"/>
      <c r="WHR56" s="105"/>
      <c r="WHS56" s="105"/>
      <c r="WHT56" s="105"/>
      <c r="WHU56" s="105"/>
      <c r="WHV56" s="105"/>
      <c r="WHW56" s="105"/>
      <c r="WHX56" s="105"/>
      <c r="WHY56" s="105"/>
      <c r="WHZ56" s="105"/>
      <c r="WIA56" s="105"/>
      <c r="WIB56" s="105"/>
      <c r="WIC56" s="105"/>
      <c r="WID56" s="105"/>
      <c r="WIE56" s="105"/>
      <c r="WIF56" s="105"/>
      <c r="WIG56" s="105"/>
      <c r="WIH56" s="105"/>
      <c r="WII56" s="105"/>
      <c r="WIJ56" s="105"/>
      <c r="WIK56" s="105"/>
      <c r="WIL56" s="105"/>
      <c r="WIM56" s="105"/>
      <c r="WIN56" s="105"/>
      <c r="WIO56" s="105"/>
      <c r="WIP56" s="105"/>
      <c r="WIQ56" s="105"/>
      <c r="WIR56" s="105"/>
      <c r="WIS56" s="105"/>
      <c r="WIT56" s="105"/>
      <c r="WIU56" s="105"/>
      <c r="WIV56" s="105"/>
      <c r="WIW56" s="105"/>
      <c r="WIX56" s="105"/>
      <c r="WIY56" s="105"/>
      <c r="WIZ56" s="105"/>
      <c r="WJA56" s="105"/>
      <c r="WJB56" s="105"/>
      <c r="WJC56" s="105"/>
      <c r="WJD56" s="105"/>
      <c r="WJE56" s="105"/>
      <c r="WJF56" s="105"/>
      <c r="WJG56" s="105"/>
      <c r="WJH56" s="105"/>
      <c r="WJI56" s="105"/>
      <c r="WJJ56" s="105"/>
      <c r="WJK56" s="105"/>
      <c r="WJL56" s="105"/>
      <c r="WJM56" s="105"/>
      <c r="WJN56" s="105"/>
      <c r="WJO56" s="105"/>
      <c r="WJP56" s="105"/>
      <c r="WJQ56" s="105"/>
      <c r="WJR56" s="105"/>
      <c r="WJS56" s="105"/>
      <c r="WJT56" s="105"/>
      <c r="WJU56" s="105"/>
      <c r="WJV56" s="105"/>
      <c r="WJW56" s="105"/>
      <c r="WJX56" s="105"/>
      <c r="WJY56" s="105"/>
      <c r="WJZ56" s="105"/>
      <c r="WKA56" s="105"/>
      <c r="WKB56" s="105"/>
      <c r="WKC56" s="105"/>
      <c r="WKD56" s="105"/>
      <c r="WKE56" s="105"/>
      <c r="WKF56" s="105"/>
      <c r="WKG56" s="105"/>
      <c r="WKH56" s="105"/>
      <c r="WKI56" s="105"/>
      <c r="WKJ56" s="105"/>
      <c r="WKK56" s="105"/>
      <c r="WKL56" s="105"/>
      <c r="WKM56" s="105"/>
      <c r="WKN56" s="105"/>
      <c r="WKO56" s="105"/>
      <c r="WKP56" s="105"/>
      <c r="WKQ56" s="105"/>
      <c r="WKR56" s="105"/>
      <c r="WKS56" s="105"/>
      <c r="WKT56" s="105"/>
      <c r="WKU56" s="105"/>
      <c r="WKV56" s="105"/>
      <c r="WKW56" s="105"/>
      <c r="WKX56" s="105"/>
      <c r="WKY56" s="105"/>
      <c r="WKZ56" s="105"/>
      <c r="WLA56" s="105"/>
      <c r="WLB56" s="105"/>
      <c r="WLC56" s="105"/>
      <c r="WLD56" s="105"/>
      <c r="WLE56" s="105"/>
      <c r="WLF56" s="105"/>
      <c r="WLG56" s="105"/>
      <c r="WLH56" s="105"/>
      <c r="WLI56" s="105"/>
      <c r="WLJ56" s="105"/>
      <c r="WLK56" s="105"/>
      <c r="WLL56" s="105"/>
      <c r="WLM56" s="105"/>
      <c r="WLN56" s="105"/>
      <c r="WLO56" s="105"/>
      <c r="WLP56" s="105"/>
      <c r="WLQ56" s="105"/>
      <c r="WLR56" s="105"/>
      <c r="WLS56" s="105"/>
      <c r="WLT56" s="105"/>
      <c r="WLU56" s="105"/>
      <c r="WLV56" s="105"/>
      <c r="WLW56" s="105"/>
      <c r="WLX56" s="105"/>
      <c r="WLY56" s="105"/>
      <c r="WLZ56" s="105"/>
      <c r="WMA56" s="105"/>
      <c r="WMB56" s="105"/>
      <c r="WMC56" s="105"/>
      <c r="WMD56" s="105"/>
      <c r="WME56" s="105"/>
      <c r="WMF56" s="105"/>
      <c r="WMG56" s="105"/>
      <c r="WMH56" s="105"/>
      <c r="WMI56" s="105"/>
      <c r="WMJ56" s="105"/>
      <c r="WMK56" s="105"/>
      <c r="WML56" s="105"/>
      <c r="WMM56" s="105"/>
      <c r="WMN56" s="105"/>
      <c r="WMO56" s="105"/>
      <c r="WMP56" s="105"/>
      <c r="WMQ56" s="105"/>
      <c r="WMR56" s="105"/>
      <c r="WMS56" s="105"/>
      <c r="WMT56" s="105"/>
      <c r="WMU56" s="105"/>
      <c r="WMV56" s="105"/>
      <c r="WMW56" s="105"/>
      <c r="WMX56" s="105"/>
      <c r="WMY56" s="105"/>
      <c r="WMZ56" s="105"/>
      <c r="WNA56" s="105"/>
      <c r="WNB56" s="105"/>
      <c r="WNC56" s="105"/>
      <c r="WND56" s="105"/>
      <c r="WNE56" s="105"/>
      <c r="WNF56" s="105"/>
      <c r="WNG56" s="105"/>
      <c r="WNH56" s="105"/>
      <c r="WNI56" s="105"/>
      <c r="WNJ56" s="105"/>
      <c r="WNK56" s="105"/>
      <c r="WNL56" s="105"/>
      <c r="WNM56" s="105"/>
      <c r="WNN56" s="105"/>
      <c r="WNO56" s="105"/>
      <c r="WNP56" s="105"/>
      <c r="WNQ56" s="105"/>
      <c r="WNR56" s="105"/>
      <c r="WNS56" s="105"/>
      <c r="WNT56" s="105"/>
      <c r="WNU56" s="105"/>
      <c r="WNV56" s="105"/>
      <c r="WNW56" s="105"/>
      <c r="WNX56" s="105"/>
      <c r="WNY56" s="105"/>
      <c r="WNZ56" s="105"/>
      <c r="WOA56" s="105"/>
      <c r="WOB56" s="105"/>
      <c r="WOC56" s="105"/>
      <c r="WOD56" s="105"/>
      <c r="WOE56" s="105"/>
      <c r="WOF56" s="105"/>
      <c r="WOG56" s="105"/>
      <c r="WOH56" s="105"/>
      <c r="WOI56" s="105"/>
      <c r="WOJ56" s="105"/>
      <c r="WOK56" s="105"/>
      <c r="WOL56" s="105"/>
      <c r="WOM56" s="105"/>
      <c r="WON56" s="105"/>
      <c r="WOO56" s="105"/>
      <c r="WOP56" s="105"/>
      <c r="WOQ56" s="105"/>
      <c r="WOR56" s="105"/>
      <c r="WOS56" s="105"/>
      <c r="WOT56" s="105"/>
      <c r="WOU56" s="105"/>
      <c r="WOV56" s="105"/>
      <c r="WOW56" s="105"/>
      <c r="WOX56" s="105"/>
      <c r="WOY56" s="105"/>
      <c r="WOZ56" s="105"/>
      <c r="WPA56" s="105"/>
      <c r="WPB56" s="105"/>
      <c r="WPC56" s="105"/>
      <c r="WPD56" s="105"/>
      <c r="WPE56" s="105"/>
      <c r="WPF56" s="105"/>
      <c r="WPG56" s="105"/>
      <c r="WPH56" s="105"/>
      <c r="WPI56" s="105"/>
      <c r="WPJ56" s="105"/>
      <c r="WPK56" s="105"/>
      <c r="WPL56" s="105"/>
      <c r="WPM56" s="105"/>
      <c r="WPN56" s="105"/>
      <c r="WPO56" s="105"/>
      <c r="WPP56" s="105"/>
      <c r="WPQ56" s="105"/>
      <c r="WPR56" s="105"/>
      <c r="WPS56" s="105"/>
      <c r="WPT56" s="105"/>
      <c r="WPU56" s="105"/>
      <c r="WPV56" s="105"/>
      <c r="WPW56" s="105"/>
      <c r="WPX56" s="105"/>
      <c r="WPY56" s="105"/>
      <c r="WPZ56" s="105"/>
      <c r="WQA56" s="105"/>
      <c r="WQB56" s="105"/>
      <c r="WQC56" s="105"/>
      <c r="WQD56" s="105"/>
      <c r="WQE56" s="105"/>
      <c r="WQF56" s="105"/>
      <c r="WQG56" s="105"/>
      <c r="WQH56" s="105"/>
      <c r="WQI56" s="105"/>
      <c r="WQJ56" s="105"/>
      <c r="WQK56" s="105"/>
      <c r="WQL56" s="105"/>
      <c r="WQM56" s="105"/>
      <c r="WQN56" s="105"/>
      <c r="WQO56" s="105"/>
      <c r="WQP56" s="105"/>
      <c r="WQQ56" s="105"/>
      <c r="WQR56" s="105"/>
      <c r="WQS56" s="105"/>
      <c r="WQT56" s="105"/>
      <c r="WQU56" s="105"/>
      <c r="WQV56" s="105"/>
      <c r="WQW56" s="105"/>
      <c r="WQX56" s="105"/>
      <c r="WQY56" s="105"/>
      <c r="WQZ56" s="105"/>
      <c r="WRA56" s="105"/>
      <c r="WRB56" s="105"/>
      <c r="WRC56" s="105"/>
      <c r="WRD56" s="105"/>
      <c r="WRE56" s="105"/>
      <c r="WRF56" s="105"/>
      <c r="WRG56" s="105"/>
      <c r="WRH56" s="105"/>
      <c r="WRI56" s="105"/>
      <c r="WRJ56" s="105"/>
      <c r="WRK56" s="105"/>
      <c r="WRL56" s="105"/>
      <c r="WRM56" s="105"/>
      <c r="WRN56" s="105"/>
      <c r="WRO56" s="105"/>
      <c r="WRP56" s="105"/>
      <c r="WRQ56" s="105"/>
      <c r="WRR56" s="105"/>
      <c r="WRS56" s="105"/>
      <c r="WRT56" s="105"/>
      <c r="WRU56" s="105"/>
      <c r="WRV56" s="105"/>
      <c r="WRW56" s="105"/>
      <c r="WRX56" s="105"/>
      <c r="WRY56" s="105"/>
      <c r="WRZ56" s="105"/>
      <c r="WSA56" s="105"/>
      <c r="WSB56" s="105"/>
      <c r="WSC56" s="105"/>
      <c r="WSD56" s="105"/>
      <c r="WSE56" s="105"/>
      <c r="WSF56" s="105"/>
      <c r="WSG56" s="105"/>
      <c r="WSH56" s="105"/>
      <c r="WSI56" s="105"/>
      <c r="WSJ56" s="105"/>
      <c r="WSK56" s="105"/>
      <c r="WSL56" s="105"/>
      <c r="WSM56" s="105"/>
      <c r="WSN56" s="105"/>
      <c r="WSO56" s="105"/>
      <c r="WSP56" s="105"/>
      <c r="WSQ56" s="105"/>
      <c r="WSR56" s="105"/>
      <c r="WSS56" s="105"/>
      <c r="WST56" s="105"/>
      <c r="WSU56" s="105"/>
      <c r="WSV56" s="105"/>
      <c r="WSW56" s="105"/>
      <c r="WSX56" s="105"/>
      <c r="WSY56" s="105"/>
      <c r="WSZ56" s="105"/>
      <c r="WTA56" s="105"/>
      <c r="WTB56" s="105"/>
      <c r="WTC56" s="105"/>
      <c r="WTD56" s="105"/>
      <c r="WTE56" s="105"/>
      <c r="WTF56" s="105"/>
      <c r="WTG56" s="105"/>
      <c r="WTH56" s="105"/>
      <c r="WTI56" s="105"/>
      <c r="WTJ56" s="105"/>
      <c r="WTK56" s="105"/>
      <c r="WTL56" s="105"/>
      <c r="WTM56" s="105"/>
      <c r="WTN56" s="105"/>
      <c r="WTO56" s="105"/>
      <c r="WTP56" s="105"/>
      <c r="WTQ56" s="105"/>
      <c r="WTR56" s="105"/>
      <c r="WTS56" s="105"/>
      <c r="WTT56" s="105"/>
      <c r="WTU56" s="105"/>
      <c r="WTV56" s="105"/>
      <c r="WTW56" s="105"/>
      <c r="WTX56" s="105"/>
      <c r="WTY56" s="105"/>
      <c r="WTZ56" s="105"/>
      <c r="WUA56" s="105"/>
      <c r="WUB56" s="105"/>
      <c r="WUC56" s="105"/>
      <c r="WUD56" s="105"/>
      <c r="WUE56" s="105"/>
      <c r="WUF56" s="105"/>
      <c r="WUG56" s="105"/>
      <c r="WUH56" s="105"/>
      <c r="WUI56" s="105"/>
      <c r="WUJ56" s="105"/>
      <c r="WUK56" s="105"/>
      <c r="WUL56" s="105"/>
      <c r="WUM56" s="105"/>
      <c r="WUN56" s="105"/>
      <c r="WUO56" s="105"/>
      <c r="WUP56" s="105"/>
      <c r="WUQ56" s="105"/>
      <c r="WUR56" s="105"/>
      <c r="WUS56" s="105"/>
      <c r="WUT56" s="105"/>
      <c r="WUU56" s="105"/>
      <c r="WUV56" s="105"/>
      <c r="WUW56" s="105"/>
      <c r="WUX56" s="105"/>
      <c r="WUY56" s="105"/>
      <c r="WUZ56" s="105"/>
      <c r="WVA56" s="105"/>
      <c r="WVB56" s="105"/>
      <c r="WVC56" s="105"/>
      <c r="WVD56" s="105"/>
      <c r="WVE56" s="105"/>
      <c r="WVF56" s="105"/>
      <c r="WVG56" s="105"/>
      <c r="WVH56" s="105"/>
      <c r="WVI56" s="105"/>
      <c r="WVJ56" s="105"/>
      <c r="WVK56" s="105"/>
      <c r="WVL56" s="105"/>
      <c r="WVM56" s="105"/>
      <c r="WVN56" s="105"/>
      <c r="WVO56" s="105"/>
      <c r="WVP56" s="105"/>
      <c r="WVQ56" s="105"/>
      <c r="WVR56" s="105"/>
      <c r="WVS56" s="105"/>
      <c r="WVT56" s="105"/>
      <c r="WVU56" s="105"/>
      <c r="WVV56" s="105"/>
      <c r="WVW56" s="105"/>
      <c r="WVX56" s="105"/>
      <c r="WVY56" s="105"/>
      <c r="WVZ56" s="105"/>
      <c r="WWA56" s="105"/>
      <c r="WWB56" s="105"/>
      <c r="WWC56" s="105"/>
      <c r="WWD56" s="105"/>
      <c r="WWE56" s="105"/>
      <c r="WWF56" s="105"/>
      <c r="WWG56" s="105"/>
      <c r="WWH56" s="105"/>
      <c r="WWI56" s="105"/>
      <c r="WWJ56" s="105"/>
      <c r="WWK56" s="105"/>
      <c r="WWL56" s="105"/>
      <c r="WWM56" s="105"/>
      <c r="WWN56" s="105"/>
      <c r="WWO56" s="105"/>
      <c r="WWP56" s="105"/>
      <c r="WWQ56" s="105"/>
      <c r="WWR56" s="105"/>
      <c r="WWS56" s="105"/>
      <c r="WWT56" s="105"/>
      <c r="WWU56" s="105"/>
      <c r="WWV56" s="105"/>
      <c r="WWW56" s="105"/>
      <c r="WWX56" s="105"/>
      <c r="WWY56" s="105"/>
      <c r="WWZ56" s="105"/>
      <c r="WXA56" s="105"/>
      <c r="WXB56" s="105"/>
      <c r="WXC56" s="105"/>
      <c r="WXD56" s="105"/>
      <c r="WXE56" s="105"/>
      <c r="WXF56" s="105"/>
      <c r="WXG56" s="105"/>
      <c r="WXH56" s="105"/>
      <c r="WXI56" s="105"/>
      <c r="WXJ56" s="105"/>
      <c r="WXK56" s="105"/>
      <c r="WXL56" s="105"/>
      <c r="WXM56" s="105"/>
      <c r="WXN56" s="105"/>
      <c r="WXO56" s="105"/>
      <c r="WXP56" s="105"/>
      <c r="WXQ56" s="105"/>
      <c r="WXR56" s="105"/>
      <c r="WXS56" s="105"/>
      <c r="WXT56" s="105"/>
      <c r="WXU56" s="105"/>
      <c r="WXV56" s="105"/>
      <c r="WXW56" s="105"/>
      <c r="WXX56" s="105"/>
      <c r="WXY56" s="105"/>
      <c r="WXZ56" s="105"/>
      <c r="WYA56" s="105"/>
      <c r="WYB56" s="105"/>
      <c r="WYC56" s="105"/>
      <c r="WYD56" s="105"/>
      <c r="WYE56" s="105"/>
      <c r="WYF56" s="105"/>
      <c r="WYG56" s="105"/>
      <c r="WYH56" s="105"/>
      <c r="WYI56" s="105"/>
      <c r="WYJ56" s="105"/>
      <c r="WYK56" s="105"/>
      <c r="WYL56" s="105"/>
      <c r="WYM56" s="105"/>
      <c r="WYN56" s="105"/>
      <c r="WYO56" s="105"/>
      <c r="WYP56" s="105"/>
      <c r="WYQ56" s="105"/>
      <c r="WYR56" s="105"/>
      <c r="WYS56" s="105"/>
      <c r="WYT56" s="105"/>
      <c r="WYU56" s="105"/>
      <c r="WYV56" s="105"/>
      <c r="WYW56" s="105"/>
      <c r="WYX56" s="105"/>
      <c r="WYY56" s="105"/>
      <c r="WYZ56" s="105"/>
      <c r="WZA56" s="105"/>
      <c r="WZB56" s="105"/>
      <c r="WZC56" s="105"/>
      <c r="WZD56" s="105"/>
      <c r="WZE56" s="105"/>
      <c r="WZF56" s="105"/>
      <c r="WZG56" s="105"/>
      <c r="WZH56" s="105"/>
      <c r="WZI56" s="105"/>
      <c r="WZJ56" s="105"/>
      <c r="WZK56" s="105"/>
      <c r="WZL56" s="105"/>
      <c r="WZM56" s="105"/>
      <c r="WZN56" s="105"/>
      <c r="WZO56" s="105"/>
      <c r="WZP56" s="105"/>
      <c r="WZQ56" s="105"/>
      <c r="WZR56" s="105"/>
      <c r="WZS56" s="105"/>
      <c r="WZT56" s="105"/>
      <c r="WZU56" s="105"/>
      <c r="WZV56" s="105"/>
      <c r="WZW56" s="105"/>
      <c r="WZX56" s="105"/>
      <c r="WZY56" s="105"/>
      <c r="WZZ56" s="105"/>
      <c r="XAA56" s="105"/>
      <c r="XAB56" s="105"/>
      <c r="XAC56" s="105"/>
      <c r="XAD56" s="105"/>
      <c r="XAE56" s="105"/>
      <c r="XAF56" s="105"/>
      <c r="XAG56" s="105"/>
      <c r="XAH56" s="105"/>
      <c r="XAI56" s="105"/>
      <c r="XAJ56" s="105"/>
      <c r="XAK56" s="105"/>
      <c r="XAL56" s="105"/>
      <c r="XAM56" s="105"/>
      <c r="XAN56" s="105"/>
      <c r="XAO56" s="105"/>
      <c r="XAP56" s="105"/>
      <c r="XAQ56" s="105"/>
      <c r="XAR56" s="105"/>
      <c r="XAS56" s="105"/>
      <c r="XAT56" s="105"/>
      <c r="XAU56" s="105"/>
      <c r="XAV56" s="105"/>
      <c r="XAW56" s="105"/>
      <c r="XAX56" s="105"/>
      <c r="XAY56" s="105"/>
      <c r="XAZ56" s="105"/>
      <c r="XBA56" s="105"/>
      <c r="XBB56" s="105"/>
      <c r="XBC56" s="105"/>
      <c r="XBD56" s="105"/>
      <c r="XBE56" s="105"/>
      <c r="XBF56" s="105"/>
      <c r="XBG56" s="105"/>
      <c r="XBH56" s="105"/>
      <c r="XBI56" s="105"/>
      <c r="XBJ56" s="105"/>
      <c r="XBK56" s="105"/>
      <c r="XBL56" s="105"/>
      <c r="XBM56" s="105"/>
      <c r="XBN56" s="105"/>
      <c r="XBO56" s="105"/>
      <c r="XBP56" s="105"/>
      <c r="XBQ56" s="105"/>
      <c r="XBR56" s="105"/>
      <c r="XBS56" s="105"/>
      <c r="XBT56" s="105"/>
      <c r="XBU56" s="105"/>
      <c r="XBV56" s="105"/>
      <c r="XBW56" s="105"/>
      <c r="XBX56" s="105"/>
      <c r="XBY56" s="105"/>
      <c r="XBZ56" s="105"/>
      <c r="XCA56" s="105"/>
      <c r="XCB56" s="105"/>
      <c r="XCC56" s="105"/>
      <c r="XCD56" s="105"/>
      <c r="XCE56" s="105"/>
      <c r="XCF56" s="105"/>
      <c r="XCG56" s="105"/>
      <c r="XCH56" s="105"/>
      <c r="XCI56" s="105"/>
      <c r="XCJ56" s="105"/>
      <c r="XCK56" s="105"/>
      <c r="XCL56" s="105"/>
      <c r="XCM56" s="105"/>
      <c r="XCN56" s="105"/>
      <c r="XCO56" s="105"/>
      <c r="XCP56" s="105"/>
      <c r="XCQ56" s="105"/>
      <c r="XCR56" s="105"/>
      <c r="XCS56" s="105"/>
      <c r="XCT56" s="105"/>
      <c r="XCU56" s="105"/>
      <c r="XCV56" s="105"/>
      <c r="XCW56" s="105"/>
      <c r="XCX56" s="105"/>
      <c r="XCY56" s="105"/>
      <c r="XCZ56" s="105"/>
      <c r="XDA56" s="105"/>
      <c r="XDB56" s="105"/>
      <c r="XDC56" s="105"/>
      <c r="XDD56" s="105"/>
      <c r="XDE56" s="105"/>
      <c r="XDF56" s="105"/>
      <c r="XDG56" s="105"/>
      <c r="XDH56" s="105"/>
      <c r="XDI56" s="105"/>
      <c r="XDJ56" s="105"/>
      <c r="XDK56" s="105"/>
      <c r="XDL56" s="105"/>
      <c r="XDM56" s="105"/>
      <c r="XDN56" s="105"/>
      <c r="XDO56" s="105"/>
      <c r="XDP56" s="105"/>
      <c r="XDQ56" s="105"/>
      <c r="XDR56" s="105"/>
      <c r="XDS56" s="105"/>
      <c r="XDT56" s="105"/>
      <c r="XDU56" s="105"/>
      <c r="XDV56" s="105"/>
      <c r="XDW56" s="105"/>
      <c r="XDX56" s="105"/>
      <c r="XDY56" s="105"/>
      <c r="XDZ56" s="105"/>
      <c r="XEA56" s="105"/>
      <c r="XEB56" s="105"/>
      <c r="XEC56" s="105"/>
      <c r="XED56" s="105"/>
      <c r="XEE56" s="105"/>
      <c r="XEF56" s="105"/>
      <c r="XEG56" s="105"/>
      <c r="XEH56" s="105"/>
      <c r="XEI56" s="105"/>
      <c r="XEJ56" s="105"/>
      <c r="XEK56" s="105"/>
      <c r="XEL56" s="105"/>
      <c r="XEM56" s="105"/>
      <c r="XEN56" s="105"/>
      <c r="XEO56" s="105"/>
      <c r="XEP56" s="105"/>
      <c r="XEQ56" s="105"/>
      <c r="XER56" s="105"/>
      <c r="XES56" s="105"/>
      <c r="XET56" s="105"/>
      <c r="XEU56" s="105"/>
      <c r="XEV56" s="105"/>
      <c r="XEW56" s="105"/>
      <c r="XEX56" s="105"/>
      <c r="XEY56" s="105"/>
      <c r="XEZ56" s="105"/>
      <c r="XFA56" s="105"/>
      <c r="XFB56" s="105"/>
      <c r="XFC56" s="105"/>
      <c r="XFD56" s="105"/>
    </row>
    <row r="57" spans="1:16384" s="139" customFormat="1">
      <c r="B57" s="114" t="s">
        <v>343</v>
      </c>
      <c r="E57" s="116">
        <f>IF(E$50='Capital Structure'!$E$7,(E55-E54),0)</f>
        <v>0</v>
      </c>
      <c r="F57" s="116">
        <f>IF(F$50='Capital Structure'!$E$7,(F55-F54),0)</f>
        <v>0</v>
      </c>
      <c r="G57" s="116">
        <f>IF(G$50='Capital Structure'!$E$7,(G55-G54),0)</f>
        <v>0</v>
      </c>
      <c r="H57" s="116">
        <f>IF(H$50='Capital Structure'!$E$7,(H55-H54),0)</f>
        <v>0</v>
      </c>
      <c r="I57" s="116">
        <f>IF(I$50='Capital Structure'!$E$7,(I55-I54),0)</f>
        <v>0</v>
      </c>
      <c r="J57" s="116">
        <f>IF(J$50='Capital Structure'!$E$7,(J55-J54),0)</f>
        <v>0</v>
      </c>
      <c r="K57" s="116">
        <f>IF(K$50='Capital Structure'!$E$7,(K55-K54),0)</f>
        <v>0</v>
      </c>
      <c r="L57" s="116">
        <f>IF(L$50='Capital Structure'!$E$7,(L55-L54),0)</f>
        <v>0</v>
      </c>
      <c r="M57" s="116">
        <f>IF(M$50='Capital Structure'!$E$7,(M55-M54),0)</f>
        <v>0</v>
      </c>
      <c r="N57" s="116">
        <f>IF(N$50='Capital Structure'!$E$7,(N55-N54),0)</f>
        <v>0</v>
      </c>
      <c r="O57" s="116">
        <f>IF(O$50='Capital Structure'!$E$7,(O55-O54),0)</f>
        <v>0</v>
      </c>
      <c r="P57" s="116">
        <f>IF(P$50='Capital Structure'!$E$7,(P55-P54),0)</f>
        <v>0</v>
      </c>
      <c r="Q57" s="116">
        <f>IF(Q$50='Capital Structure'!$E$7,(Q55-Q54),0)</f>
        <v>0</v>
      </c>
      <c r="R57" s="116">
        <f>IF(R$50='Capital Structure'!$E$7,(R55-R54),0)</f>
        <v>0</v>
      </c>
      <c r="S57" s="116">
        <f>IF(S$50='Capital Structure'!$E$7,(S55-S54),0)</f>
        <v>0</v>
      </c>
      <c r="T57" s="116">
        <f>IF(T$50='Capital Structure'!$E$7,(T55-T54),0)</f>
        <v>0</v>
      </c>
      <c r="U57" s="116">
        <f>IF(U$50='Capital Structure'!$E$7,(U55-U54),0)</f>
        <v>0</v>
      </c>
      <c r="V57" s="116">
        <f>IF(V$50='Capital Structure'!$E$7,(V55-V54),0)</f>
        <v>0</v>
      </c>
      <c r="W57" s="116">
        <f>IF(W$50='Capital Structure'!$E$7,(W55-W54),0)</f>
        <v>0</v>
      </c>
      <c r="X57" s="116">
        <f>IF(X$50='Capital Structure'!$E$7,(X55-X54),0)</f>
        <v>0</v>
      </c>
      <c r="Y57" s="116">
        <f>IF(Y$50='Capital Structure'!$E$7,(Y55-Y54),0)</f>
        <v>0</v>
      </c>
      <c r="Z57" s="116">
        <f>IF(Z$50='Capital Structure'!$E$7,(Z55-Z54),0)</f>
        <v>0</v>
      </c>
      <c r="AA57" s="116">
        <f>IF(AA$50='Capital Structure'!$E$7,(AA55-AA54),0)</f>
        <v>0</v>
      </c>
      <c r="AB57" s="116">
        <f>IF(AB$50='Capital Structure'!$E$7,(AB55-AB54),0)</f>
        <v>0</v>
      </c>
      <c r="AC57" s="116">
        <f>IF(AC$50='Capital Structure'!$E$7,(AC55-AC54),0)</f>
        <v>0</v>
      </c>
      <c r="AD57" s="116">
        <f>IF(AD$50='Capital Structure'!$E$7,(AD55-AD54),0)</f>
        <v>0</v>
      </c>
      <c r="AE57" s="116">
        <f>IF(AE$50='Capital Structure'!$E$7,(AE55-AE54),0)</f>
        <v>0</v>
      </c>
      <c r="AF57" s="116">
        <f>IF(AF$50='Capital Structure'!$E$7,(AF55-AF54),0)</f>
        <v>0</v>
      </c>
      <c r="AG57" s="116">
        <f>IF(AG$50='Capital Structure'!$E$7,(AG55-AG54),0)</f>
        <v>0</v>
      </c>
      <c r="AH57" s="116">
        <f>IF(AH$50='Capital Structure'!$E$7,(AH55-AH54),0)</f>
        <v>0</v>
      </c>
      <c r="AI57" s="116">
        <f>IF(AI$50='Capital Structure'!$E$7,(AI55-AI54),0)</f>
        <v>0</v>
      </c>
      <c r="AJ57" s="116">
        <f>IF(AJ$50='Capital Structure'!$E$7,(AJ55-AJ54),0)</f>
        <v>0</v>
      </c>
      <c r="AK57" s="116">
        <f>IF(AK$50='Capital Structure'!$E$7,(AK55-AK54),0)</f>
        <v>0</v>
      </c>
      <c r="AL57" s="116">
        <f>IF(AL$50='Capital Structure'!$E$7,(AL55-AL54),0)</f>
        <v>0</v>
      </c>
      <c r="AM57" s="116">
        <f>IF(AM$50='Capital Structure'!$E$7,(AM55-AM54),0)</f>
        <v>0</v>
      </c>
      <c r="AN57" s="116">
        <f>IF(AN$50='Capital Structure'!$E$7,(AN55-AN54),0)</f>
        <v>0</v>
      </c>
      <c r="AO57" s="116">
        <f>IF(AO$50='Capital Structure'!$E$7,(AO55-AO54),0)</f>
        <v>0</v>
      </c>
      <c r="AP57" s="116">
        <f>IF(AP$50='Capital Structure'!$E$7,(AP55-AP54),0)</f>
        <v>0</v>
      </c>
      <c r="AQ57" s="116">
        <f>IF(AQ$50='Capital Structure'!$E$7,(AQ55-AQ54),0)</f>
        <v>0</v>
      </c>
      <c r="AR57" s="116">
        <f>IF(AR$50='Capital Structure'!$E$7,(AR55-AR54),0)</f>
        <v>0</v>
      </c>
      <c r="AS57" s="116">
        <f>IF(AS$50='Capital Structure'!$E$7,(AS55-AS54),0)</f>
        <v>0</v>
      </c>
      <c r="AT57" s="116">
        <f>IF(AT$50='Capital Structure'!$E$7,(AT55-AT54),0)</f>
        <v>0</v>
      </c>
      <c r="AU57" s="116">
        <f>IF(AU$50='Capital Structure'!$E$7,(AU55-AU54),0)</f>
        <v>0</v>
      </c>
      <c r="AV57" s="116">
        <f>IF(AV$50='Capital Structure'!$E$7,(AV55-AV54),0)</f>
        <v>0</v>
      </c>
      <c r="AW57" s="116">
        <f>IF(AW$50='Capital Structure'!$E$7,(AW55-AW54),0)</f>
        <v>0</v>
      </c>
      <c r="AX57" s="116">
        <f>IF(AX$50='Capital Structure'!$E$7,(AX55-AX54),0)</f>
        <v>0</v>
      </c>
      <c r="AY57" s="116">
        <f>IF(AY$50='Capital Structure'!$E$7,(AY55-AY54),0)</f>
        <v>0</v>
      </c>
      <c r="AZ57" s="116">
        <f>IF(AZ$50='Capital Structure'!$E$7,(AZ55-AZ54),0)</f>
        <v>0</v>
      </c>
      <c r="BA57" s="116">
        <f>IF(BA$50='Capital Structure'!$E$7,(BA55-BA54),0)</f>
        <v>0</v>
      </c>
      <c r="BB57" s="116">
        <f>IF(BB$50='Capital Structure'!$E$7,(BB55-BB54),0)</f>
        <v>0</v>
      </c>
      <c r="BC57" s="116">
        <f>IF(BC$50='Capital Structure'!$E$7,(BC55-BC54),0)</f>
        <v>0</v>
      </c>
      <c r="BD57" s="116">
        <f>IF(BD$50='Capital Structure'!$E$7,(BD55-BD54),0)</f>
        <v>0</v>
      </c>
      <c r="BE57" s="116">
        <f>IF(BE$50='Capital Structure'!$E$7,(BE55-BE54),0)</f>
        <v>0</v>
      </c>
      <c r="BF57" s="116">
        <f>IF(BF$50='Capital Structure'!$E$7,(BF55-BF54),0)</f>
        <v>0</v>
      </c>
      <c r="BG57" s="116">
        <f>IF(BG$50='Capital Structure'!$E$7,(BG55-BG54),0)</f>
        <v>0</v>
      </c>
      <c r="BH57" s="116">
        <f>IF(BH$50='Capital Structure'!$E$7,(BH55-BH54),0)</f>
        <v>0</v>
      </c>
      <c r="BI57" s="116">
        <f>IF(BI$50='Capital Structure'!$E$7,(BI55-BI54),0)</f>
        <v>0</v>
      </c>
      <c r="BJ57" s="116">
        <f>IF(BJ$50='Capital Structure'!$E$7,(BJ55-BJ54),0)</f>
        <v>0</v>
      </c>
      <c r="BK57" s="116">
        <f>IF(BK$50='Capital Structure'!$E$7,(BK55-BK54),0)</f>
        <v>0</v>
      </c>
      <c r="BL57" s="116">
        <f>IF(BL$50='Capital Structure'!$E$7,(BL55-BL54),0)</f>
        <v>0</v>
      </c>
      <c r="BM57" s="116">
        <f>IF(BM$50='Capital Structure'!$E$7,(BM55-BM54),0)</f>
        <v>0</v>
      </c>
      <c r="BN57" s="116">
        <f>IF(BN$50='Capital Structure'!$E$7,(BN55-BN54),0)</f>
        <v>0</v>
      </c>
      <c r="BO57" s="116">
        <f>IF(BO$50='Capital Structure'!$E$7,(BO55-BO54),0)</f>
        <v>0</v>
      </c>
      <c r="BP57" s="116">
        <f>IF(BP$50='Capital Structure'!$E$7,(BP55-BP54),0)</f>
        <v>0</v>
      </c>
      <c r="BQ57" s="116">
        <f>IF(BQ$50='Capital Structure'!$E$7,(BQ55-BQ54),0)</f>
        <v>0</v>
      </c>
      <c r="BR57" s="116">
        <f>IF(BR$50='Capital Structure'!$E$7,(BR55-BR54),0)</f>
        <v>0</v>
      </c>
      <c r="BS57" s="116">
        <f>IF(BS$50='Capital Structure'!$E$7,(BS55-BS54),0)</f>
        <v>0</v>
      </c>
      <c r="BT57" s="116">
        <f>IF(BT$50='Capital Structure'!$E$7,(BT55-BT54),0)</f>
        <v>0</v>
      </c>
      <c r="BU57" s="116">
        <f>IF(BU$50='Capital Structure'!$E$7,(BU55-BU54),0)</f>
        <v>0</v>
      </c>
      <c r="BV57" s="116">
        <f>IF(BV$50='Capital Structure'!$E$7,(BV55-BV54),0)</f>
        <v>0</v>
      </c>
      <c r="BW57" s="116">
        <f>IF(BW$50='Capital Structure'!$E$7,(BW55-BW54),0)</f>
        <v>0</v>
      </c>
      <c r="BX57" s="116">
        <f>IF(BX$50='Capital Structure'!$E$7,(BX55-BX54),0)</f>
        <v>0</v>
      </c>
      <c r="BY57" s="116">
        <f>IF(BY$50='Capital Structure'!$E$7,(BY55-BY54),0)</f>
        <v>69971512.790242344</v>
      </c>
      <c r="BZ57" s="116">
        <f>IF(BZ$50='Capital Structure'!$E$7,(BZ55-BZ54),0)</f>
        <v>0</v>
      </c>
      <c r="CA57" s="116">
        <f>IF(CA$50='Capital Structure'!$E$7,(CA55-CA54),0)</f>
        <v>0</v>
      </c>
      <c r="CB57" s="116">
        <f>IF(CB$50='Capital Structure'!$E$7,(CB55-CB54),0)</f>
        <v>0</v>
      </c>
      <c r="CC57" s="116">
        <f>IF(CC$50='Capital Structure'!$E$7,(CC55-CC54),0)</f>
        <v>0</v>
      </c>
      <c r="CD57" s="116">
        <f>IF(CD$50='Capital Structure'!$E$7,(CD55-CD54),0)</f>
        <v>0</v>
      </c>
      <c r="CE57" s="116">
        <f>IF(CE$50='Capital Structure'!$E$7,(CE55-CE54),0)</f>
        <v>0</v>
      </c>
      <c r="CF57" s="116">
        <f>IF(CF$50='Capital Structure'!$E$7,(CF55-CF54),0)</f>
        <v>0</v>
      </c>
      <c r="CG57" s="116">
        <f>IF(CG$50='Capital Structure'!$E$7,(CG55-CG54),0)</f>
        <v>0</v>
      </c>
      <c r="CH57" s="116">
        <f>IF(CH$50='Capital Structure'!$E$7,(CH55-CH54),0)</f>
        <v>0</v>
      </c>
      <c r="CI57" s="116">
        <f>IF(CI$50='Capital Structure'!$E$7,(CI55-CI54),0)</f>
        <v>0</v>
      </c>
      <c r="CJ57" s="116">
        <f>IF(CJ$50='Capital Structure'!$E$7,(CJ55-CJ54),0)</f>
        <v>0</v>
      </c>
      <c r="CK57" s="116">
        <f>IF(CK$50='Capital Structure'!$E$7,(CK55-CK54),0)</f>
        <v>0</v>
      </c>
      <c r="CL57" s="116">
        <f>IF(CL$50='Capital Structure'!$E$7,(CL55-CL54),0)</f>
        <v>0</v>
      </c>
      <c r="CM57" s="116">
        <f>IF(CM$50='Capital Structure'!$E$7,(CM55-CM54),0)</f>
        <v>0</v>
      </c>
      <c r="CN57" s="116">
        <f>IF(CN$50='Capital Structure'!$E$7,(CN55-CN54),0)</f>
        <v>0</v>
      </c>
      <c r="CO57" s="116">
        <f>IF(CO$50='Capital Structure'!$E$7,(CO55-CO54),0)</f>
        <v>0</v>
      </c>
      <c r="CP57" s="116">
        <f>IF(CP$50='Capital Structure'!$E$7,(CP55-CP54),0)</f>
        <v>0</v>
      </c>
      <c r="CQ57" s="116">
        <f>IF(CQ$50='Capital Structure'!$E$7,(CQ55-CQ54),0)</f>
        <v>0</v>
      </c>
      <c r="CR57" s="116">
        <f>IF(CR$50='Capital Structure'!$E$7,(CR55-CR54),0)</f>
        <v>0</v>
      </c>
      <c r="CS57" s="116">
        <f>IF(CS$50='Capital Structure'!$E$7,(CS55-CS54),0)</f>
        <v>0</v>
      </c>
      <c r="CT57" s="116">
        <f>IF(CT$50='Capital Structure'!$E$7,(CT55-CT54),0)</f>
        <v>0</v>
      </c>
      <c r="CU57" s="116">
        <f>IF(CU$50='Capital Structure'!$E$7,(CU55-CU54),0)</f>
        <v>0</v>
      </c>
      <c r="CV57" s="116">
        <f>IF(CV$50='Capital Structure'!$E$7,(CV55-CV54),0)</f>
        <v>0</v>
      </c>
      <c r="CW57" s="116">
        <f>IF(CW$50='Capital Structure'!$E$7,(CW55-CW54),0)</f>
        <v>0</v>
      </c>
      <c r="CX57" s="116">
        <f>IF(CX$50='Capital Structure'!$E$7,(CX55-CX54),0)</f>
        <v>0</v>
      </c>
      <c r="CY57" s="116">
        <f>IF(CY$50='Capital Structure'!$E$7,(CY55-CY54),0)</f>
        <v>0</v>
      </c>
      <c r="CZ57" s="116">
        <f>IF(CZ$50='Capital Structure'!$E$7,(CZ55-CZ54),0)</f>
        <v>0</v>
      </c>
      <c r="DA57" s="116">
        <f>IF(DA$50='Capital Structure'!$E$7,(DA55-DA54),0)</f>
        <v>0</v>
      </c>
      <c r="DB57" s="116">
        <f>IF(DB$50='Capital Structure'!$E$7,(DB55-DB54),0)</f>
        <v>0</v>
      </c>
      <c r="DC57" s="116">
        <f>IF(DC$50='Capital Structure'!$E$7,(DC55-DC54),0)</f>
        <v>0</v>
      </c>
      <c r="DD57" s="116">
        <f>IF(DD$50='Capital Structure'!$E$7,(DD55-DD54),0)</f>
        <v>0</v>
      </c>
      <c r="DE57" s="116">
        <f>IF(DE$50='Capital Structure'!$E$7,(DE55-DE54),0)</f>
        <v>0</v>
      </c>
      <c r="DF57" s="116">
        <f>IF(DF$50='Capital Structure'!$E$7,(DF55-DF54),0)</f>
        <v>0</v>
      </c>
      <c r="DG57" s="116">
        <f>IF(DG$50='Capital Structure'!$E$7,(DG55-DG54),0)</f>
        <v>0</v>
      </c>
      <c r="DH57" s="116">
        <f>IF(DH$50='Capital Structure'!$E$7,(DH55-DH54),0)</f>
        <v>0</v>
      </c>
      <c r="DI57" s="116">
        <f>IF(DI$50='Capital Structure'!$E$7,(DI55-DI54),0)</f>
        <v>0</v>
      </c>
      <c r="DJ57" s="116">
        <f>IF(DJ$50='Capital Structure'!$E$7,(DJ55-DJ54),0)</f>
        <v>0</v>
      </c>
      <c r="DK57" s="116">
        <f>IF(DK$50='Capital Structure'!$E$7,(DK55-DK54),0)</f>
        <v>0</v>
      </c>
      <c r="DL57" s="116">
        <f>IF(DL$50='Capital Structure'!$E$7,(DL55-DL54),0)</f>
        <v>0</v>
      </c>
      <c r="DM57" s="116">
        <f>IF(DM$50='Capital Structure'!$E$7,(DM55-DM54),0)</f>
        <v>0</v>
      </c>
      <c r="DN57" s="116">
        <f>IF(DN$50='Capital Structure'!$E$7,(DN55-DN54),0)</f>
        <v>0</v>
      </c>
      <c r="DO57" s="116">
        <f>IF(DO$50='Capital Structure'!$E$7,(DO55-DO54),0)</f>
        <v>0</v>
      </c>
      <c r="DP57" s="116">
        <f>IF(DP$50='Capital Structure'!$E$7,(DP55-DP54),0)</f>
        <v>0</v>
      </c>
      <c r="DQ57" s="116">
        <f>IF(DQ$50='Capital Structure'!$E$7,(DQ55-DQ54),0)</f>
        <v>0</v>
      </c>
      <c r="DR57" s="116">
        <f>IF(DR$50='Capital Structure'!$E$7,(DR55-DR54),0)</f>
        <v>0</v>
      </c>
      <c r="DS57" s="116">
        <f>IF(DS$50='Capital Structure'!$E$7,(DS55-DS54),0)</f>
        <v>0</v>
      </c>
      <c r="DT57" s="116">
        <f>IF(DT$50='Capital Structure'!$E$7,(DT55-DT54),0)</f>
        <v>0</v>
      </c>
      <c r="DU57" s="116">
        <f>IF(DU$50='Capital Structure'!$E$7,(DU55-DU54),0)</f>
        <v>0</v>
      </c>
      <c r="DV57" s="116">
        <f>IF(DV$50='Capital Structure'!$E$7,(DV55-DV54),0)</f>
        <v>0</v>
      </c>
      <c r="DW57" s="116">
        <f>IF(DW$50='Capital Structure'!$E$7,(DW55-DW54),0)</f>
        <v>0</v>
      </c>
      <c r="DX57" s="116">
        <f>IF(DX$50='Capital Structure'!$E$7,(DX55-DX54),0)</f>
        <v>0</v>
      </c>
      <c r="DY57" s="116">
        <f>IF(DY$50='Capital Structure'!$E$7,(DY55-DY54),0)</f>
        <v>0</v>
      </c>
    </row>
    <row r="58" spans="1:16384" s="139" customFormat="1">
      <c r="A58" s="136"/>
      <c r="B58" s="117"/>
      <c r="C58" s="136"/>
      <c r="D58" s="136"/>
      <c r="DZ58" s="136"/>
      <c r="EA58" s="136"/>
      <c r="EB58" s="136"/>
      <c r="EC58" s="136"/>
      <c r="ED58" s="136"/>
      <c r="EE58" s="136"/>
      <c r="EF58" s="136"/>
      <c r="EG58" s="136"/>
      <c r="EH58" s="136"/>
      <c r="EI58" s="136"/>
      <c r="EJ58" s="136"/>
      <c r="EK58" s="136"/>
      <c r="EL58" s="136"/>
      <c r="EM58" s="136"/>
      <c r="EN58" s="136"/>
      <c r="EO58" s="136"/>
      <c r="EP58" s="136"/>
      <c r="EQ58" s="136"/>
      <c r="ER58" s="136"/>
      <c r="ES58" s="136"/>
      <c r="ET58" s="136"/>
      <c r="EU58" s="136"/>
      <c r="EV58" s="136"/>
      <c r="EW58" s="136"/>
      <c r="EX58" s="136"/>
      <c r="EY58" s="136"/>
      <c r="EZ58" s="136"/>
      <c r="FA58" s="136"/>
      <c r="FB58" s="136"/>
      <c r="FC58" s="136"/>
      <c r="FD58" s="136"/>
      <c r="FE58" s="136"/>
      <c r="FF58" s="136"/>
      <c r="FG58" s="136"/>
      <c r="FH58" s="136"/>
      <c r="FI58" s="136"/>
      <c r="FJ58" s="136"/>
      <c r="FK58" s="136"/>
      <c r="FL58" s="136"/>
      <c r="FM58" s="136"/>
      <c r="FN58" s="136"/>
      <c r="FO58" s="136"/>
      <c r="FP58" s="136"/>
      <c r="FQ58" s="136"/>
      <c r="FR58" s="136"/>
      <c r="FS58" s="136"/>
      <c r="FT58" s="136"/>
      <c r="FU58" s="136"/>
      <c r="FV58" s="136"/>
      <c r="FW58" s="136"/>
      <c r="FX58" s="136"/>
      <c r="FY58" s="136"/>
      <c r="FZ58" s="136"/>
      <c r="GA58" s="136"/>
      <c r="GB58" s="136"/>
      <c r="GC58" s="136"/>
      <c r="GD58" s="136"/>
      <c r="GE58" s="136"/>
      <c r="GF58" s="136"/>
      <c r="GG58" s="136"/>
      <c r="GH58" s="136"/>
      <c r="GI58" s="136"/>
      <c r="GJ58" s="136"/>
      <c r="GK58" s="136"/>
      <c r="GL58" s="136"/>
      <c r="GM58" s="136"/>
      <c r="GN58" s="136"/>
      <c r="GO58" s="136"/>
      <c r="GP58" s="136"/>
      <c r="GQ58" s="136"/>
      <c r="GR58" s="136"/>
      <c r="GS58" s="136"/>
      <c r="GT58" s="136"/>
      <c r="GU58" s="136"/>
      <c r="GV58" s="136"/>
      <c r="GW58" s="136"/>
      <c r="GX58" s="136"/>
      <c r="GY58" s="136"/>
      <c r="GZ58" s="136"/>
      <c r="HA58" s="136"/>
      <c r="HB58" s="136"/>
      <c r="HC58" s="136"/>
      <c r="HD58" s="136"/>
      <c r="HE58" s="136"/>
      <c r="HF58" s="136"/>
      <c r="HG58" s="136"/>
      <c r="HH58" s="136"/>
      <c r="HI58" s="136"/>
      <c r="HJ58" s="136"/>
      <c r="HK58" s="136"/>
      <c r="HL58" s="136"/>
      <c r="HM58" s="136"/>
      <c r="HN58" s="136"/>
      <c r="HO58" s="136"/>
      <c r="HP58" s="136"/>
      <c r="HQ58" s="136"/>
      <c r="HR58" s="136"/>
      <c r="HS58" s="136"/>
      <c r="HT58" s="136"/>
      <c r="HU58" s="136"/>
      <c r="HV58" s="136"/>
      <c r="HW58" s="136"/>
      <c r="HX58" s="136"/>
      <c r="HY58" s="136"/>
      <c r="HZ58" s="136"/>
      <c r="IA58" s="136"/>
      <c r="IB58" s="136"/>
      <c r="IC58" s="136"/>
      <c r="ID58" s="136"/>
      <c r="IE58" s="136"/>
      <c r="IF58" s="136"/>
      <c r="IG58" s="136"/>
      <c r="IH58" s="136"/>
      <c r="II58" s="136"/>
      <c r="IJ58" s="136"/>
      <c r="IK58" s="136"/>
      <c r="IL58" s="136"/>
      <c r="IM58" s="136"/>
      <c r="IN58" s="136"/>
      <c r="IO58" s="136"/>
      <c r="IP58" s="136"/>
      <c r="IQ58" s="136"/>
      <c r="IR58" s="136"/>
      <c r="IS58" s="136"/>
      <c r="IT58" s="136"/>
      <c r="IU58" s="136"/>
      <c r="IV58" s="136"/>
      <c r="IW58" s="136"/>
      <c r="IX58" s="136"/>
      <c r="IY58" s="136"/>
      <c r="IZ58" s="136"/>
      <c r="JA58" s="136"/>
      <c r="JB58" s="136"/>
      <c r="JC58" s="136"/>
      <c r="JD58" s="136"/>
      <c r="JE58" s="136"/>
      <c r="JF58" s="136"/>
      <c r="JG58" s="136"/>
      <c r="JH58" s="136"/>
      <c r="JI58" s="136"/>
      <c r="JJ58" s="136"/>
      <c r="JK58" s="136"/>
      <c r="JL58" s="136"/>
      <c r="JM58" s="136"/>
      <c r="JN58" s="136"/>
      <c r="JO58" s="136"/>
      <c r="JP58" s="136"/>
      <c r="JQ58" s="136"/>
      <c r="JR58" s="136"/>
      <c r="JS58" s="136"/>
      <c r="JT58" s="136"/>
      <c r="JU58" s="136"/>
      <c r="JV58" s="136"/>
      <c r="JW58" s="136"/>
      <c r="JX58" s="136"/>
      <c r="JY58" s="136"/>
      <c r="JZ58" s="136"/>
      <c r="KA58" s="136"/>
      <c r="KB58" s="136"/>
      <c r="KC58" s="136"/>
      <c r="KD58" s="136"/>
      <c r="KE58" s="136"/>
      <c r="KF58" s="136"/>
      <c r="KG58" s="136"/>
      <c r="KH58" s="136"/>
      <c r="KI58" s="136"/>
      <c r="KJ58" s="136"/>
      <c r="KK58" s="136"/>
      <c r="KL58" s="136"/>
      <c r="KM58" s="136"/>
      <c r="KN58" s="136"/>
      <c r="KO58" s="136"/>
      <c r="KP58" s="136"/>
      <c r="KQ58" s="136"/>
      <c r="KR58" s="136"/>
      <c r="KS58" s="136"/>
      <c r="KT58" s="136"/>
      <c r="KU58" s="136"/>
      <c r="KV58" s="136"/>
      <c r="KW58" s="136"/>
      <c r="KX58" s="136"/>
      <c r="KY58" s="136"/>
      <c r="KZ58" s="136"/>
      <c r="LA58" s="136"/>
      <c r="LB58" s="136"/>
      <c r="LC58" s="136"/>
      <c r="LD58" s="136"/>
      <c r="LE58" s="136"/>
      <c r="LF58" s="136"/>
      <c r="LG58" s="136"/>
      <c r="LH58" s="136"/>
      <c r="LI58" s="136"/>
      <c r="LJ58" s="136"/>
      <c r="LK58" s="136"/>
      <c r="LL58" s="136"/>
      <c r="LM58" s="136"/>
      <c r="LN58" s="136"/>
      <c r="LO58" s="136"/>
      <c r="LP58" s="136"/>
      <c r="LQ58" s="136"/>
      <c r="LR58" s="136"/>
      <c r="LS58" s="136"/>
      <c r="LT58" s="136"/>
      <c r="LU58" s="136"/>
      <c r="LV58" s="136"/>
      <c r="LW58" s="136"/>
      <c r="LX58" s="136"/>
      <c r="LY58" s="136"/>
      <c r="LZ58" s="136"/>
      <c r="MA58" s="136"/>
      <c r="MB58" s="136"/>
      <c r="MC58" s="136"/>
      <c r="MD58" s="136"/>
      <c r="ME58" s="136"/>
      <c r="MF58" s="136"/>
      <c r="MG58" s="136"/>
      <c r="MH58" s="136"/>
      <c r="MI58" s="136"/>
      <c r="MJ58" s="136"/>
      <c r="MK58" s="136"/>
      <c r="ML58" s="136"/>
      <c r="MM58" s="136"/>
      <c r="MN58" s="136"/>
      <c r="MO58" s="136"/>
      <c r="MP58" s="136"/>
      <c r="MQ58" s="136"/>
      <c r="MR58" s="136"/>
      <c r="MS58" s="136"/>
      <c r="MT58" s="136"/>
      <c r="MU58" s="136"/>
      <c r="MV58" s="136"/>
      <c r="MW58" s="136"/>
      <c r="MX58" s="136"/>
      <c r="MY58" s="136"/>
      <c r="MZ58" s="136"/>
      <c r="NA58" s="136"/>
      <c r="NB58" s="136"/>
      <c r="NC58" s="136"/>
      <c r="ND58" s="136"/>
      <c r="NE58" s="136"/>
      <c r="NF58" s="136"/>
      <c r="NG58" s="136"/>
      <c r="NH58" s="136"/>
      <c r="NI58" s="136"/>
      <c r="NJ58" s="136"/>
      <c r="NK58" s="136"/>
      <c r="NL58" s="136"/>
      <c r="NM58" s="136"/>
      <c r="NN58" s="136"/>
      <c r="NO58" s="136"/>
      <c r="NP58" s="136"/>
      <c r="NQ58" s="136"/>
      <c r="NR58" s="136"/>
      <c r="NS58" s="136"/>
      <c r="NT58" s="136"/>
      <c r="NU58" s="136"/>
      <c r="NV58" s="136"/>
      <c r="NW58" s="136"/>
      <c r="NX58" s="136"/>
      <c r="NY58" s="136"/>
      <c r="NZ58" s="136"/>
      <c r="OA58" s="136"/>
      <c r="OB58" s="136"/>
      <c r="OC58" s="136"/>
      <c r="OD58" s="136"/>
      <c r="OE58" s="136"/>
      <c r="OF58" s="136"/>
      <c r="OG58" s="136"/>
      <c r="OH58" s="136"/>
      <c r="OI58" s="136"/>
      <c r="OJ58" s="136"/>
      <c r="OK58" s="136"/>
      <c r="OL58" s="136"/>
      <c r="OM58" s="136"/>
      <c r="ON58" s="136"/>
      <c r="OO58" s="136"/>
      <c r="OP58" s="136"/>
      <c r="OQ58" s="136"/>
      <c r="OR58" s="136"/>
      <c r="OS58" s="136"/>
      <c r="OT58" s="136"/>
      <c r="OU58" s="136"/>
      <c r="OV58" s="136"/>
      <c r="OW58" s="136"/>
      <c r="OX58" s="136"/>
      <c r="OY58" s="136"/>
      <c r="OZ58" s="136"/>
      <c r="PA58" s="136"/>
      <c r="PB58" s="136"/>
      <c r="PC58" s="136"/>
      <c r="PD58" s="136"/>
      <c r="PE58" s="136"/>
      <c r="PF58" s="136"/>
      <c r="PG58" s="136"/>
      <c r="PH58" s="136"/>
      <c r="PI58" s="136"/>
      <c r="PJ58" s="136"/>
      <c r="PK58" s="136"/>
      <c r="PL58" s="136"/>
      <c r="PM58" s="136"/>
      <c r="PN58" s="136"/>
      <c r="PO58" s="136"/>
      <c r="PP58" s="136"/>
      <c r="PQ58" s="136"/>
      <c r="PR58" s="136"/>
      <c r="PS58" s="136"/>
      <c r="PT58" s="136"/>
      <c r="PU58" s="136"/>
      <c r="PV58" s="136"/>
      <c r="PW58" s="136"/>
      <c r="PX58" s="136"/>
      <c r="PY58" s="136"/>
      <c r="PZ58" s="136"/>
      <c r="QA58" s="136"/>
      <c r="QB58" s="136"/>
      <c r="QC58" s="136"/>
      <c r="QD58" s="136"/>
      <c r="QE58" s="136"/>
      <c r="QF58" s="136"/>
      <c r="QG58" s="136"/>
      <c r="QH58" s="136"/>
      <c r="QI58" s="136"/>
      <c r="QJ58" s="136"/>
      <c r="QK58" s="136"/>
      <c r="QL58" s="136"/>
      <c r="QM58" s="136"/>
      <c r="QN58" s="136"/>
      <c r="QO58" s="136"/>
      <c r="QP58" s="136"/>
      <c r="QQ58" s="136"/>
      <c r="QR58" s="136"/>
      <c r="QS58" s="136"/>
      <c r="QT58" s="136"/>
      <c r="QU58" s="136"/>
      <c r="QV58" s="136"/>
      <c r="QW58" s="136"/>
      <c r="QX58" s="136"/>
      <c r="QY58" s="136"/>
      <c r="QZ58" s="136"/>
      <c r="RA58" s="136"/>
      <c r="RB58" s="136"/>
      <c r="RC58" s="136"/>
      <c r="RD58" s="136"/>
      <c r="RE58" s="136"/>
      <c r="RF58" s="136"/>
      <c r="RG58" s="136"/>
      <c r="RH58" s="136"/>
      <c r="RI58" s="136"/>
      <c r="RJ58" s="136"/>
      <c r="RK58" s="136"/>
      <c r="RL58" s="136"/>
      <c r="RM58" s="136"/>
      <c r="RN58" s="136"/>
      <c r="RO58" s="136"/>
      <c r="RP58" s="136"/>
      <c r="RQ58" s="136"/>
      <c r="RR58" s="136"/>
      <c r="RS58" s="136"/>
      <c r="RT58" s="136"/>
      <c r="RU58" s="136"/>
      <c r="RV58" s="136"/>
      <c r="RW58" s="136"/>
      <c r="RX58" s="136"/>
      <c r="RY58" s="136"/>
      <c r="RZ58" s="136"/>
      <c r="SA58" s="136"/>
      <c r="SB58" s="136"/>
      <c r="SC58" s="136"/>
      <c r="SD58" s="136"/>
      <c r="SE58" s="136"/>
      <c r="SF58" s="136"/>
      <c r="SG58" s="136"/>
      <c r="SH58" s="136"/>
      <c r="SI58" s="136"/>
      <c r="SJ58" s="136"/>
      <c r="SK58" s="136"/>
      <c r="SL58" s="136"/>
      <c r="SM58" s="136"/>
      <c r="SN58" s="136"/>
      <c r="SO58" s="136"/>
      <c r="SP58" s="136"/>
      <c r="SQ58" s="136"/>
      <c r="SR58" s="136"/>
      <c r="SS58" s="136"/>
      <c r="ST58" s="136"/>
      <c r="SU58" s="136"/>
      <c r="SV58" s="136"/>
      <c r="SW58" s="136"/>
      <c r="SX58" s="136"/>
      <c r="SY58" s="136"/>
      <c r="SZ58" s="136"/>
      <c r="TA58" s="136"/>
      <c r="TB58" s="136"/>
      <c r="TC58" s="136"/>
      <c r="TD58" s="136"/>
      <c r="TE58" s="136"/>
      <c r="TF58" s="136"/>
      <c r="TG58" s="136"/>
      <c r="TH58" s="136"/>
      <c r="TI58" s="136"/>
      <c r="TJ58" s="136"/>
      <c r="TK58" s="136"/>
      <c r="TL58" s="136"/>
      <c r="TM58" s="136"/>
      <c r="TN58" s="136"/>
      <c r="TO58" s="136"/>
      <c r="TP58" s="136"/>
      <c r="TQ58" s="136"/>
      <c r="TR58" s="136"/>
      <c r="TS58" s="136"/>
      <c r="TT58" s="136"/>
      <c r="TU58" s="136"/>
      <c r="TV58" s="136"/>
      <c r="TW58" s="136"/>
      <c r="TX58" s="136"/>
      <c r="TY58" s="136"/>
      <c r="TZ58" s="136"/>
      <c r="UA58" s="136"/>
      <c r="UB58" s="136"/>
      <c r="UC58" s="136"/>
      <c r="UD58" s="136"/>
      <c r="UE58" s="136"/>
      <c r="UF58" s="136"/>
      <c r="UG58" s="136"/>
      <c r="UH58" s="136"/>
      <c r="UI58" s="136"/>
      <c r="UJ58" s="136"/>
      <c r="UK58" s="136"/>
      <c r="UL58" s="136"/>
      <c r="UM58" s="136"/>
      <c r="UN58" s="136"/>
      <c r="UO58" s="136"/>
      <c r="UP58" s="136"/>
      <c r="UQ58" s="136"/>
      <c r="UR58" s="136"/>
      <c r="US58" s="136"/>
      <c r="UT58" s="136"/>
      <c r="UU58" s="136"/>
      <c r="UV58" s="136"/>
      <c r="UW58" s="136"/>
      <c r="UX58" s="136"/>
      <c r="UY58" s="136"/>
      <c r="UZ58" s="136"/>
      <c r="VA58" s="136"/>
      <c r="VB58" s="136"/>
      <c r="VC58" s="136"/>
      <c r="VD58" s="136"/>
      <c r="VE58" s="136"/>
      <c r="VF58" s="136"/>
      <c r="VG58" s="136"/>
      <c r="VH58" s="136"/>
      <c r="VI58" s="136"/>
      <c r="VJ58" s="136"/>
      <c r="VK58" s="136"/>
      <c r="VL58" s="136"/>
      <c r="VM58" s="136"/>
      <c r="VN58" s="136"/>
      <c r="VO58" s="136"/>
      <c r="VP58" s="136"/>
      <c r="VQ58" s="136"/>
      <c r="VR58" s="136"/>
      <c r="VS58" s="136"/>
      <c r="VT58" s="136"/>
      <c r="VU58" s="136"/>
      <c r="VV58" s="136"/>
      <c r="VW58" s="136"/>
      <c r="VX58" s="136"/>
      <c r="VY58" s="136"/>
      <c r="VZ58" s="136"/>
      <c r="WA58" s="136"/>
      <c r="WB58" s="136"/>
      <c r="WC58" s="136"/>
      <c r="WD58" s="136"/>
      <c r="WE58" s="136"/>
      <c r="WF58" s="136"/>
      <c r="WG58" s="136"/>
      <c r="WH58" s="136"/>
      <c r="WI58" s="136"/>
      <c r="WJ58" s="136"/>
      <c r="WK58" s="136"/>
      <c r="WL58" s="136"/>
      <c r="WM58" s="136"/>
      <c r="WN58" s="136"/>
      <c r="WO58" s="136"/>
      <c r="WP58" s="136"/>
      <c r="WQ58" s="136"/>
      <c r="WR58" s="136"/>
      <c r="WS58" s="136"/>
      <c r="WT58" s="136"/>
      <c r="WU58" s="136"/>
      <c r="WV58" s="136"/>
      <c r="WW58" s="136"/>
      <c r="WX58" s="136"/>
      <c r="WY58" s="136"/>
      <c r="WZ58" s="136"/>
      <c r="XA58" s="136"/>
      <c r="XB58" s="136"/>
      <c r="XC58" s="136"/>
      <c r="XD58" s="136"/>
      <c r="XE58" s="136"/>
      <c r="XF58" s="136"/>
      <c r="XG58" s="136"/>
      <c r="XH58" s="136"/>
      <c r="XI58" s="136"/>
      <c r="XJ58" s="136"/>
      <c r="XK58" s="136"/>
      <c r="XL58" s="136"/>
      <c r="XM58" s="136"/>
      <c r="XN58" s="136"/>
      <c r="XO58" s="136"/>
      <c r="XP58" s="136"/>
      <c r="XQ58" s="136"/>
      <c r="XR58" s="136"/>
      <c r="XS58" s="136"/>
      <c r="XT58" s="136"/>
      <c r="XU58" s="136"/>
      <c r="XV58" s="136"/>
      <c r="XW58" s="136"/>
      <c r="XX58" s="136"/>
      <c r="XY58" s="136"/>
      <c r="XZ58" s="136"/>
      <c r="YA58" s="136"/>
      <c r="YB58" s="136"/>
      <c r="YC58" s="136"/>
      <c r="YD58" s="136"/>
      <c r="YE58" s="136"/>
      <c r="YF58" s="136"/>
      <c r="YG58" s="136"/>
      <c r="YH58" s="136"/>
      <c r="YI58" s="136"/>
      <c r="YJ58" s="136"/>
      <c r="YK58" s="136"/>
      <c r="YL58" s="136"/>
      <c r="YM58" s="136"/>
      <c r="YN58" s="136"/>
      <c r="YO58" s="136"/>
      <c r="YP58" s="136"/>
      <c r="YQ58" s="136"/>
      <c r="YR58" s="136"/>
      <c r="YS58" s="136"/>
      <c r="YT58" s="136"/>
      <c r="YU58" s="136"/>
      <c r="YV58" s="136"/>
      <c r="YW58" s="136"/>
      <c r="YX58" s="136"/>
      <c r="YY58" s="136"/>
      <c r="YZ58" s="136"/>
      <c r="ZA58" s="136"/>
      <c r="ZB58" s="136"/>
      <c r="ZC58" s="136"/>
      <c r="ZD58" s="136"/>
      <c r="ZE58" s="136"/>
      <c r="ZF58" s="136"/>
      <c r="ZG58" s="136"/>
      <c r="ZH58" s="136"/>
      <c r="ZI58" s="136"/>
      <c r="ZJ58" s="136"/>
      <c r="ZK58" s="136"/>
      <c r="ZL58" s="136"/>
      <c r="ZM58" s="136"/>
      <c r="ZN58" s="136"/>
      <c r="ZO58" s="136"/>
      <c r="ZP58" s="136"/>
      <c r="ZQ58" s="136"/>
      <c r="ZR58" s="136"/>
      <c r="ZS58" s="136"/>
      <c r="ZT58" s="136"/>
      <c r="ZU58" s="136"/>
      <c r="ZV58" s="136"/>
      <c r="ZW58" s="136"/>
      <c r="ZX58" s="136"/>
      <c r="ZY58" s="136"/>
      <c r="ZZ58" s="136"/>
      <c r="AAA58" s="136"/>
      <c r="AAB58" s="136"/>
      <c r="AAC58" s="136"/>
      <c r="AAD58" s="136"/>
      <c r="AAE58" s="136"/>
      <c r="AAF58" s="136"/>
      <c r="AAG58" s="136"/>
      <c r="AAH58" s="136"/>
      <c r="AAI58" s="136"/>
      <c r="AAJ58" s="136"/>
      <c r="AAK58" s="136"/>
      <c r="AAL58" s="136"/>
      <c r="AAM58" s="136"/>
      <c r="AAN58" s="136"/>
      <c r="AAO58" s="136"/>
      <c r="AAP58" s="136"/>
      <c r="AAQ58" s="136"/>
      <c r="AAR58" s="136"/>
      <c r="AAS58" s="136"/>
      <c r="AAT58" s="136"/>
      <c r="AAU58" s="136"/>
      <c r="AAV58" s="136"/>
      <c r="AAW58" s="136"/>
      <c r="AAX58" s="136"/>
      <c r="AAY58" s="136"/>
      <c r="AAZ58" s="136"/>
      <c r="ABA58" s="136"/>
      <c r="ABB58" s="136"/>
      <c r="ABC58" s="136"/>
      <c r="ABD58" s="136"/>
      <c r="ABE58" s="136"/>
      <c r="ABF58" s="136"/>
      <c r="ABG58" s="136"/>
      <c r="ABH58" s="136"/>
      <c r="ABI58" s="136"/>
      <c r="ABJ58" s="136"/>
      <c r="ABK58" s="136"/>
      <c r="ABL58" s="136"/>
      <c r="ABM58" s="136"/>
      <c r="ABN58" s="136"/>
      <c r="ABO58" s="136"/>
      <c r="ABP58" s="136"/>
      <c r="ABQ58" s="136"/>
      <c r="ABR58" s="136"/>
      <c r="ABS58" s="136"/>
      <c r="ABT58" s="136"/>
      <c r="ABU58" s="136"/>
      <c r="ABV58" s="136"/>
      <c r="ABW58" s="136"/>
      <c r="ABX58" s="136"/>
      <c r="ABY58" s="136"/>
      <c r="ABZ58" s="136"/>
      <c r="ACA58" s="136"/>
      <c r="ACB58" s="136"/>
      <c r="ACC58" s="136"/>
      <c r="ACD58" s="136"/>
      <c r="ACE58" s="136"/>
      <c r="ACF58" s="136"/>
      <c r="ACG58" s="136"/>
      <c r="ACH58" s="136"/>
      <c r="ACI58" s="136"/>
      <c r="ACJ58" s="136"/>
      <c r="ACK58" s="136"/>
      <c r="ACL58" s="136"/>
      <c r="ACM58" s="136"/>
      <c r="ACN58" s="136"/>
      <c r="ACO58" s="136"/>
      <c r="ACP58" s="136"/>
      <c r="ACQ58" s="136"/>
      <c r="ACR58" s="136"/>
      <c r="ACS58" s="136"/>
      <c r="ACT58" s="136"/>
      <c r="ACU58" s="136"/>
      <c r="ACV58" s="136"/>
      <c r="ACW58" s="136"/>
      <c r="ACX58" s="136"/>
      <c r="ACY58" s="136"/>
      <c r="ACZ58" s="136"/>
      <c r="ADA58" s="136"/>
      <c r="ADB58" s="136"/>
      <c r="ADC58" s="136"/>
      <c r="ADD58" s="136"/>
      <c r="ADE58" s="136"/>
      <c r="ADF58" s="136"/>
      <c r="ADG58" s="136"/>
      <c r="ADH58" s="136"/>
      <c r="ADI58" s="136"/>
      <c r="ADJ58" s="136"/>
      <c r="ADK58" s="136"/>
      <c r="ADL58" s="136"/>
      <c r="ADM58" s="136"/>
      <c r="ADN58" s="136"/>
      <c r="ADO58" s="136"/>
      <c r="ADP58" s="136"/>
      <c r="ADQ58" s="136"/>
      <c r="ADR58" s="136"/>
      <c r="ADS58" s="136"/>
      <c r="ADT58" s="136"/>
      <c r="ADU58" s="136"/>
      <c r="ADV58" s="136"/>
      <c r="ADW58" s="136"/>
      <c r="ADX58" s="136"/>
      <c r="ADY58" s="136"/>
      <c r="ADZ58" s="136"/>
      <c r="AEA58" s="136"/>
      <c r="AEB58" s="136"/>
      <c r="AEC58" s="136"/>
      <c r="AED58" s="136"/>
      <c r="AEE58" s="136"/>
      <c r="AEF58" s="136"/>
      <c r="AEG58" s="136"/>
      <c r="AEH58" s="136"/>
      <c r="AEI58" s="136"/>
      <c r="AEJ58" s="136"/>
      <c r="AEK58" s="136"/>
      <c r="AEL58" s="136"/>
      <c r="AEM58" s="136"/>
      <c r="AEN58" s="136"/>
      <c r="AEO58" s="136"/>
      <c r="AEP58" s="136"/>
      <c r="AEQ58" s="136"/>
      <c r="AER58" s="136"/>
      <c r="AES58" s="136"/>
      <c r="AET58" s="136"/>
      <c r="AEU58" s="136"/>
      <c r="AEV58" s="136"/>
      <c r="AEW58" s="136"/>
      <c r="AEX58" s="136"/>
      <c r="AEY58" s="136"/>
      <c r="AEZ58" s="136"/>
      <c r="AFA58" s="136"/>
      <c r="AFB58" s="136"/>
      <c r="AFC58" s="136"/>
      <c r="AFD58" s="136"/>
      <c r="AFE58" s="136"/>
      <c r="AFF58" s="136"/>
      <c r="AFG58" s="136"/>
      <c r="AFH58" s="136"/>
      <c r="AFI58" s="136"/>
      <c r="AFJ58" s="136"/>
      <c r="AFK58" s="136"/>
      <c r="AFL58" s="136"/>
      <c r="AFM58" s="136"/>
      <c r="AFN58" s="136"/>
      <c r="AFO58" s="136"/>
      <c r="AFP58" s="136"/>
      <c r="AFQ58" s="136"/>
      <c r="AFR58" s="136"/>
      <c r="AFS58" s="136"/>
      <c r="AFT58" s="136"/>
      <c r="AFU58" s="136"/>
      <c r="AFV58" s="136"/>
      <c r="AFW58" s="136"/>
      <c r="AFX58" s="136"/>
      <c r="AFY58" s="136"/>
      <c r="AFZ58" s="136"/>
      <c r="AGA58" s="136"/>
      <c r="AGB58" s="136"/>
      <c r="AGC58" s="136"/>
      <c r="AGD58" s="136"/>
      <c r="AGE58" s="136"/>
      <c r="AGF58" s="136"/>
      <c r="AGG58" s="136"/>
      <c r="AGH58" s="136"/>
      <c r="AGI58" s="136"/>
      <c r="AGJ58" s="136"/>
      <c r="AGK58" s="136"/>
      <c r="AGL58" s="136"/>
      <c r="AGM58" s="136"/>
      <c r="AGN58" s="136"/>
      <c r="AGO58" s="136"/>
      <c r="AGP58" s="136"/>
      <c r="AGQ58" s="136"/>
      <c r="AGR58" s="136"/>
      <c r="AGS58" s="136"/>
      <c r="AGT58" s="136"/>
      <c r="AGU58" s="136"/>
      <c r="AGV58" s="136"/>
      <c r="AGW58" s="136"/>
      <c r="AGX58" s="136"/>
      <c r="AGY58" s="136"/>
      <c r="AGZ58" s="136"/>
      <c r="AHA58" s="136"/>
      <c r="AHB58" s="136"/>
      <c r="AHC58" s="136"/>
      <c r="AHD58" s="136"/>
      <c r="AHE58" s="136"/>
      <c r="AHF58" s="136"/>
      <c r="AHG58" s="136"/>
      <c r="AHH58" s="136"/>
      <c r="AHI58" s="136"/>
      <c r="AHJ58" s="136"/>
      <c r="AHK58" s="136"/>
      <c r="AHL58" s="136"/>
      <c r="AHM58" s="136"/>
      <c r="AHN58" s="136"/>
      <c r="AHO58" s="136"/>
      <c r="AHP58" s="136"/>
      <c r="AHQ58" s="136"/>
      <c r="AHR58" s="136"/>
      <c r="AHS58" s="136"/>
      <c r="AHT58" s="136"/>
      <c r="AHU58" s="136"/>
      <c r="AHV58" s="136"/>
      <c r="AHW58" s="136"/>
      <c r="AHX58" s="136"/>
      <c r="AHY58" s="136"/>
      <c r="AHZ58" s="136"/>
      <c r="AIA58" s="136"/>
      <c r="AIB58" s="136"/>
      <c r="AIC58" s="136"/>
      <c r="AID58" s="136"/>
      <c r="AIE58" s="136"/>
      <c r="AIF58" s="136"/>
      <c r="AIG58" s="136"/>
      <c r="AIH58" s="136"/>
      <c r="AII58" s="136"/>
      <c r="AIJ58" s="136"/>
      <c r="AIK58" s="136"/>
      <c r="AIL58" s="136"/>
      <c r="AIM58" s="136"/>
      <c r="AIN58" s="136"/>
      <c r="AIO58" s="136"/>
      <c r="AIP58" s="136"/>
      <c r="AIQ58" s="136"/>
      <c r="AIR58" s="136"/>
      <c r="AIS58" s="136"/>
      <c r="AIT58" s="136"/>
      <c r="AIU58" s="136"/>
      <c r="AIV58" s="136"/>
      <c r="AIW58" s="136"/>
      <c r="AIX58" s="136"/>
      <c r="AIY58" s="136"/>
      <c r="AIZ58" s="136"/>
      <c r="AJA58" s="136"/>
      <c r="AJB58" s="136"/>
      <c r="AJC58" s="136"/>
      <c r="AJD58" s="136"/>
      <c r="AJE58" s="136"/>
      <c r="AJF58" s="136"/>
      <c r="AJG58" s="136"/>
      <c r="AJH58" s="136"/>
      <c r="AJI58" s="136"/>
      <c r="AJJ58" s="136"/>
      <c r="AJK58" s="136"/>
      <c r="AJL58" s="136"/>
      <c r="AJM58" s="136"/>
      <c r="AJN58" s="136"/>
      <c r="AJO58" s="136"/>
      <c r="AJP58" s="136"/>
      <c r="AJQ58" s="136"/>
      <c r="AJR58" s="136"/>
      <c r="AJS58" s="136"/>
      <c r="AJT58" s="136"/>
      <c r="AJU58" s="136"/>
      <c r="AJV58" s="136"/>
      <c r="AJW58" s="136"/>
      <c r="AJX58" s="136"/>
      <c r="AJY58" s="136"/>
      <c r="AJZ58" s="136"/>
      <c r="AKA58" s="136"/>
      <c r="AKB58" s="136"/>
      <c r="AKC58" s="136"/>
      <c r="AKD58" s="136"/>
      <c r="AKE58" s="136"/>
      <c r="AKF58" s="136"/>
      <c r="AKG58" s="136"/>
      <c r="AKH58" s="136"/>
      <c r="AKI58" s="136"/>
      <c r="AKJ58" s="136"/>
      <c r="AKK58" s="136"/>
      <c r="AKL58" s="136"/>
      <c r="AKM58" s="136"/>
      <c r="AKN58" s="136"/>
      <c r="AKO58" s="136"/>
      <c r="AKP58" s="136"/>
      <c r="AKQ58" s="136"/>
      <c r="AKR58" s="136"/>
      <c r="AKS58" s="136"/>
      <c r="AKT58" s="136"/>
      <c r="AKU58" s="136"/>
      <c r="AKV58" s="136"/>
      <c r="AKW58" s="136"/>
      <c r="AKX58" s="136"/>
      <c r="AKY58" s="136"/>
      <c r="AKZ58" s="136"/>
      <c r="ALA58" s="136"/>
      <c r="ALB58" s="136"/>
      <c r="ALC58" s="136"/>
      <c r="ALD58" s="136"/>
      <c r="ALE58" s="136"/>
      <c r="ALF58" s="136"/>
      <c r="ALG58" s="136"/>
      <c r="ALH58" s="136"/>
      <c r="ALI58" s="136"/>
      <c r="ALJ58" s="136"/>
      <c r="ALK58" s="136"/>
      <c r="ALL58" s="136"/>
      <c r="ALM58" s="136"/>
      <c r="ALN58" s="136"/>
      <c r="ALO58" s="136"/>
      <c r="ALP58" s="136"/>
      <c r="ALQ58" s="136"/>
      <c r="ALR58" s="136"/>
      <c r="ALS58" s="136"/>
      <c r="ALT58" s="136"/>
      <c r="ALU58" s="136"/>
      <c r="ALV58" s="136"/>
      <c r="ALW58" s="136"/>
      <c r="ALX58" s="136"/>
      <c r="ALY58" s="136"/>
      <c r="ALZ58" s="136"/>
      <c r="AMA58" s="136"/>
      <c r="AMB58" s="136"/>
      <c r="AMC58" s="136"/>
      <c r="AMD58" s="136"/>
      <c r="AME58" s="136"/>
      <c r="AMF58" s="136"/>
      <c r="AMG58" s="136"/>
      <c r="AMH58" s="136"/>
      <c r="AMI58" s="136"/>
      <c r="AMJ58" s="136"/>
      <c r="AMK58" s="136"/>
      <c r="AML58" s="136"/>
      <c r="AMM58" s="136"/>
      <c r="AMN58" s="136"/>
      <c r="AMO58" s="136"/>
      <c r="AMP58" s="136"/>
      <c r="AMQ58" s="136"/>
      <c r="AMR58" s="136"/>
      <c r="AMS58" s="136"/>
      <c r="AMT58" s="136"/>
      <c r="AMU58" s="136"/>
      <c r="AMV58" s="136"/>
      <c r="AMW58" s="136"/>
      <c r="AMX58" s="136"/>
      <c r="AMY58" s="136"/>
      <c r="AMZ58" s="136"/>
      <c r="ANA58" s="136"/>
      <c r="ANB58" s="136"/>
      <c r="ANC58" s="136"/>
      <c r="AND58" s="136"/>
      <c r="ANE58" s="136"/>
      <c r="ANF58" s="136"/>
      <c r="ANG58" s="136"/>
      <c r="ANH58" s="136"/>
      <c r="ANI58" s="136"/>
      <c r="ANJ58" s="136"/>
      <c r="ANK58" s="136"/>
      <c r="ANL58" s="136"/>
      <c r="ANM58" s="136"/>
      <c r="ANN58" s="136"/>
      <c r="ANO58" s="136"/>
      <c r="ANP58" s="136"/>
      <c r="ANQ58" s="136"/>
      <c r="ANR58" s="136"/>
      <c r="ANS58" s="136"/>
      <c r="ANT58" s="136"/>
      <c r="ANU58" s="136"/>
      <c r="ANV58" s="136"/>
      <c r="ANW58" s="136"/>
      <c r="ANX58" s="136"/>
      <c r="ANY58" s="136"/>
      <c r="ANZ58" s="136"/>
      <c r="AOA58" s="136"/>
      <c r="AOB58" s="136"/>
      <c r="AOC58" s="136"/>
      <c r="AOD58" s="136"/>
      <c r="AOE58" s="136"/>
      <c r="AOF58" s="136"/>
      <c r="AOG58" s="136"/>
      <c r="AOH58" s="136"/>
      <c r="AOI58" s="136"/>
      <c r="AOJ58" s="136"/>
      <c r="AOK58" s="136"/>
      <c r="AOL58" s="136"/>
      <c r="AOM58" s="136"/>
      <c r="AON58" s="136"/>
      <c r="AOO58" s="136"/>
      <c r="AOP58" s="136"/>
      <c r="AOQ58" s="136"/>
      <c r="AOR58" s="136"/>
      <c r="AOS58" s="136"/>
      <c r="AOT58" s="136"/>
      <c r="AOU58" s="136"/>
      <c r="AOV58" s="136"/>
      <c r="AOW58" s="136"/>
      <c r="AOX58" s="136"/>
      <c r="AOY58" s="136"/>
      <c r="AOZ58" s="136"/>
      <c r="APA58" s="136"/>
      <c r="APB58" s="136"/>
      <c r="APC58" s="136"/>
      <c r="APD58" s="136"/>
      <c r="APE58" s="136"/>
      <c r="APF58" s="136"/>
      <c r="APG58" s="136"/>
      <c r="APH58" s="136"/>
      <c r="API58" s="136"/>
      <c r="APJ58" s="136"/>
      <c r="APK58" s="136"/>
      <c r="APL58" s="136"/>
      <c r="APM58" s="136"/>
      <c r="APN58" s="136"/>
      <c r="APO58" s="136"/>
      <c r="APP58" s="136"/>
      <c r="APQ58" s="136"/>
      <c r="APR58" s="136"/>
      <c r="APS58" s="136"/>
      <c r="APT58" s="136"/>
      <c r="APU58" s="136"/>
      <c r="APV58" s="136"/>
      <c r="APW58" s="136"/>
      <c r="APX58" s="136"/>
      <c r="APY58" s="136"/>
      <c r="APZ58" s="136"/>
      <c r="AQA58" s="136"/>
      <c r="AQB58" s="136"/>
      <c r="AQC58" s="136"/>
      <c r="AQD58" s="136"/>
      <c r="AQE58" s="136"/>
      <c r="AQF58" s="136"/>
      <c r="AQG58" s="136"/>
      <c r="AQH58" s="136"/>
      <c r="AQI58" s="136"/>
      <c r="AQJ58" s="136"/>
      <c r="AQK58" s="136"/>
      <c r="AQL58" s="136"/>
      <c r="AQM58" s="136"/>
      <c r="AQN58" s="136"/>
      <c r="AQO58" s="136"/>
      <c r="AQP58" s="136"/>
      <c r="AQQ58" s="136"/>
      <c r="AQR58" s="136"/>
      <c r="AQS58" s="136"/>
      <c r="AQT58" s="136"/>
      <c r="AQU58" s="136"/>
      <c r="AQV58" s="136"/>
      <c r="AQW58" s="136"/>
      <c r="AQX58" s="136"/>
      <c r="AQY58" s="136"/>
      <c r="AQZ58" s="136"/>
      <c r="ARA58" s="136"/>
      <c r="ARB58" s="136"/>
      <c r="ARC58" s="136"/>
      <c r="ARD58" s="136"/>
      <c r="ARE58" s="136"/>
      <c r="ARF58" s="136"/>
      <c r="ARG58" s="136"/>
      <c r="ARH58" s="136"/>
      <c r="ARI58" s="136"/>
      <c r="ARJ58" s="136"/>
      <c r="ARK58" s="136"/>
      <c r="ARL58" s="136"/>
      <c r="ARM58" s="136"/>
      <c r="ARN58" s="136"/>
      <c r="ARO58" s="136"/>
      <c r="ARP58" s="136"/>
      <c r="ARQ58" s="136"/>
      <c r="ARR58" s="136"/>
      <c r="ARS58" s="136"/>
      <c r="ART58" s="136"/>
      <c r="ARU58" s="136"/>
      <c r="ARV58" s="136"/>
      <c r="ARW58" s="136"/>
      <c r="ARX58" s="136"/>
      <c r="ARY58" s="136"/>
      <c r="ARZ58" s="136"/>
      <c r="ASA58" s="136"/>
      <c r="ASB58" s="136"/>
      <c r="ASC58" s="136"/>
      <c r="ASD58" s="136"/>
      <c r="ASE58" s="136"/>
      <c r="ASF58" s="136"/>
      <c r="ASG58" s="136"/>
      <c r="ASH58" s="136"/>
      <c r="ASI58" s="136"/>
      <c r="ASJ58" s="136"/>
      <c r="ASK58" s="136"/>
      <c r="ASL58" s="136"/>
      <c r="ASM58" s="136"/>
      <c r="ASN58" s="136"/>
      <c r="ASO58" s="136"/>
      <c r="ASP58" s="136"/>
      <c r="ASQ58" s="136"/>
      <c r="ASR58" s="136"/>
      <c r="ASS58" s="136"/>
      <c r="AST58" s="136"/>
      <c r="ASU58" s="136"/>
      <c r="ASV58" s="136"/>
      <c r="ASW58" s="136"/>
      <c r="ASX58" s="136"/>
      <c r="ASY58" s="136"/>
      <c r="ASZ58" s="136"/>
      <c r="ATA58" s="136"/>
      <c r="ATB58" s="136"/>
      <c r="ATC58" s="136"/>
      <c r="ATD58" s="136"/>
      <c r="ATE58" s="136"/>
      <c r="ATF58" s="136"/>
      <c r="ATG58" s="136"/>
      <c r="ATH58" s="136"/>
      <c r="ATI58" s="136"/>
      <c r="ATJ58" s="136"/>
      <c r="ATK58" s="136"/>
      <c r="ATL58" s="136"/>
      <c r="ATM58" s="136"/>
      <c r="ATN58" s="136"/>
      <c r="ATO58" s="136"/>
      <c r="ATP58" s="136"/>
      <c r="ATQ58" s="136"/>
      <c r="ATR58" s="136"/>
      <c r="ATS58" s="136"/>
      <c r="ATT58" s="136"/>
      <c r="ATU58" s="136"/>
      <c r="ATV58" s="136"/>
      <c r="ATW58" s="136"/>
      <c r="ATX58" s="136"/>
      <c r="ATY58" s="136"/>
      <c r="ATZ58" s="136"/>
      <c r="AUA58" s="136"/>
      <c r="AUB58" s="136"/>
      <c r="AUC58" s="136"/>
      <c r="AUD58" s="136"/>
      <c r="AUE58" s="136"/>
      <c r="AUF58" s="136"/>
      <c r="AUG58" s="136"/>
      <c r="AUH58" s="136"/>
      <c r="AUI58" s="136"/>
      <c r="AUJ58" s="136"/>
      <c r="AUK58" s="136"/>
      <c r="AUL58" s="136"/>
      <c r="AUM58" s="136"/>
      <c r="AUN58" s="136"/>
      <c r="AUO58" s="136"/>
      <c r="AUP58" s="136"/>
      <c r="AUQ58" s="136"/>
      <c r="AUR58" s="136"/>
      <c r="AUS58" s="136"/>
      <c r="AUT58" s="136"/>
      <c r="AUU58" s="136"/>
      <c r="AUV58" s="136"/>
      <c r="AUW58" s="136"/>
      <c r="AUX58" s="136"/>
      <c r="AUY58" s="136"/>
      <c r="AUZ58" s="136"/>
      <c r="AVA58" s="136"/>
      <c r="AVB58" s="136"/>
      <c r="AVC58" s="136"/>
      <c r="AVD58" s="136"/>
      <c r="AVE58" s="136"/>
      <c r="AVF58" s="136"/>
      <c r="AVG58" s="136"/>
      <c r="AVH58" s="136"/>
      <c r="AVI58" s="136"/>
      <c r="AVJ58" s="136"/>
      <c r="AVK58" s="136"/>
      <c r="AVL58" s="136"/>
      <c r="AVM58" s="136"/>
      <c r="AVN58" s="136"/>
      <c r="AVO58" s="136"/>
      <c r="AVP58" s="136"/>
      <c r="AVQ58" s="136"/>
      <c r="AVR58" s="136"/>
      <c r="AVS58" s="136"/>
      <c r="AVT58" s="136"/>
      <c r="AVU58" s="136"/>
      <c r="AVV58" s="136"/>
      <c r="AVW58" s="136"/>
      <c r="AVX58" s="136"/>
      <c r="AVY58" s="136"/>
      <c r="AVZ58" s="136"/>
      <c r="AWA58" s="136"/>
      <c r="AWB58" s="136"/>
      <c r="AWC58" s="136"/>
      <c r="AWD58" s="136"/>
      <c r="AWE58" s="136"/>
      <c r="AWF58" s="136"/>
      <c r="AWG58" s="136"/>
      <c r="AWH58" s="136"/>
      <c r="AWI58" s="136"/>
      <c r="AWJ58" s="136"/>
      <c r="AWK58" s="136"/>
      <c r="AWL58" s="136"/>
      <c r="AWM58" s="136"/>
      <c r="AWN58" s="136"/>
      <c r="AWO58" s="136"/>
      <c r="AWP58" s="136"/>
      <c r="AWQ58" s="136"/>
      <c r="AWR58" s="136"/>
      <c r="AWS58" s="136"/>
      <c r="AWT58" s="136"/>
      <c r="AWU58" s="136"/>
      <c r="AWV58" s="136"/>
      <c r="AWW58" s="136"/>
      <c r="AWX58" s="136"/>
      <c r="AWY58" s="136"/>
      <c r="AWZ58" s="136"/>
      <c r="AXA58" s="136"/>
      <c r="AXB58" s="136"/>
      <c r="AXC58" s="136"/>
      <c r="AXD58" s="136"/>
      <c r="AXE58" s="136"/>
      <c r="AXF58" s="136"/>
      <c r="AXG58" s="136"/>
      <c r="AXH58" s="136"/>
      <c r="AXI58" s="136"/>
      <c r="AXJ58" s="136"/>
      <c r="AXK58" s="136"/>
      <c r="AXL58" s="136"/>
      <c r="AXM58" s="136"/>
      <c r="AXN58" s="136"/>
      <c r="AXO58" s="136"/>
      <c r="AXP58" s="136"/>
      <c r="AXQ58" s="136"/>
      <c r="AXR58" s="136"/>
      <c r="AXS58" s="136"/>
      <c r="AXT58" s="136"/>
      <c r="AXU58" s="136"/>
      <c r="AXV58" s="136"/>
      <c r="AXW58" s="136"/>
      <c r="AXX58" s="136"/>
      <c r="AXY58" s="136"/>
      <c r="AXZ58" s="136"/>
      <c r="AYA58" s="136"/>
      <c r="AYB58" s="136"/>
      <c r="AYC58" s="136"/>
      <c r="AYD58" s="136"/>
      <c r="AYE58" s="136"/>
      <c r="AYF58" s="136"/>
      <c r="AYG58" s="136"/>
      <c r="AYH58" s="136"/>
      <c r="AYI58" s="136"/>
      <c r="AYJ58" s="136"/>
      <c r="AYK58" s="136"/>
      <c r="AYL58" s="136"/>
      <c r="AYM58" s="136"/>
      <c r="AYN58" s="136"/>
      <c r="AYO58" s="136"/>
      <c r="AYP58" s="136"/>
      <c r="AYQ58" s="136"/>
      <c r="AYR58" s="136"/>
      <c r="AYS58" s="136"/>
      <c r="AYT58" s="136"/>
      <c r="AYU58" s="136"/>
      <c r="AYV58" s="136"/>
      <c r="AYW58" s="136"/>
      <c r="AYX58" s="136"/>
      <c r="AYY58" s="136"/>
      <c r="AYZ58" s="136"/>
      <c r="AZA58" s="136"/>
      <c r="AZB58" s="136"/>
      <c r="AZC58" s="136"/>
      <c r="AZD58" s="136"/>
      <c r="AZE58" s="136"/>
      <c r="AZF58" s="136"/>
      <c r="AZG58" s="136"/>
      <c r="AZH58" s="136"/>
      <c r="AZI58" s="136"/>
      <c r="AZJ58" s="136"/>
      <c r="AZK58" s="136"/>
      <c r="AZL58" s="136"/>
      <c r="AZM58" s="136"/>
      <c r="AZN58" s="136"/>
      <c r="AZO58" s="136"/>
      <c r="AZP58" s="136"/>
      <c r="AZQ58" s="136"/>
      <c r="AZR58" s="136"/>
      <c r="AZS58" s="136"/>
      <c r="AZT58" s="136"/>
      <c r="AZU58" s="136"/>
      <c r="AZV58" s="136"/>
      <c r="AZW58" s="136"/>
      <c r="AZX58" s="136"/>
      <c r="AZY58" s="136"/>
      <c r="AZZ58" s="136"/>
      <c r="BAA58" s="136"/>
      <c r="BAB58" s="136"/>
      <c r="BAC58" s="136"/>
      <c r="BAD58" s="136"/>
      <c r="BAE58" s="136"/>
      <c r="BAF58" s="136"/>
      <c r="BAG58" s="136"/>
      <c r="BAH58" s="136"/>
      <c r="BAI58" s="136"/>
      <c r="BAJ58" s="136"/>
      <c r="BAK58" s="136"/>
      <c r="BAL58" s="136"/>
      <c r="BAM58" s="136"/>
      <c r="BAN58" s="136"/>
      <c r="BAO58" s="136"/>
      <c r="BAP58" s="136"/>
      <c r="BAQ58" s="136"/>
      <c r="BAR58" s="136"/>
      <c r="BAS58" s="136"/>
      <c r="BAT58" s="136"/>
      <c r="BAU58" s="136"/>
      <c r="BAV58" s="136"/>
      <c r="BAW58" s="136"/>
      <c r="BAX58" s="136"/>
      <c r="BAY58" s="136"/>
      <c r="BAZ58" s="136"/>
      <c r="BBA58" s="136"/>
      <c r="BBB58" s="136"/>
      <c r="BBC58" s="136"/>
      <c r="BBD58" s="136"/>
      <c r="BBE58" s="136"/>
      <c r="BBF58" s="136"/>
      <c r="BBG58" s="136"/>
      <c r="BBH58" s="136"/>
      <c r="BBI58" s="136"/>
      <c r="BBJ58" s="136"/>
      <c r="BBK58" s="136"/>
      <c r="BBL58" s="136"/>
      <c r="BBM58" s="136"/>
      <c r="BBN58" s="136"/>
      <c r="BBO58" s="136"/>
      <c r="BBP58" s="136"/>
      <c r="BBQ58" s="136"/>
      <c r="BBR58" s="136"/>
      <c r="BBS58" s="136"/>
      <c r="BBT58" s="136"/>
      <c r="BBU58" s="136"/>
      <c r="BBV58" s="136"/>
      <c r="BBW58" s="136"/>
      <c r="BBX58" s="136"/>
      <c r="BBY58" s="136"/>
      <c r="BBZ58" s="136"/>
      <c r="BCA58" s="136"/>
      <c r="BCB58" s="136"/>
      <c r="BCC58" s="136"/>
      <c r="BCD58" s="136"/>
      <c r="BCE58" s="136"/>
      <c r="BCF58" s="136"/>
      <c r="BCG58" s="136"/>
      <c r="BCH58" s="136"/>
      <c r="BCI58" s="136"/>
      <c r="BCJ58" s="136"/>
      <c r="BCK58" s="136"/>
      <c r="BCL58" s="136"/>
      <c r="BCM58" s="136"/>
      <c r="BCN58" s="136"/>
      <c r="BCO58" s="136"/>
      <c r="BCP58" s="136"/>
      <c r="BCQ58" s="136"/>
      <c r="BCR58" s="136"/>
      <c r="BCS58" s="136"/>
      <c r="BCT58" s="136"/>
      <c r="BCU58" s="136"/>
      <c r="BCV58" s="136"/>
      <c r="BCW58" s="136"/>
      <c r="BCX58" s="136"/>
      <c r="BCY58" s="136"/>
      <c r="BCZ58" s="136"/>
      <c r="BDA58" s="136"/>
      <c r="BDB58" s="136"/>
      <c r="BDC58" s="136"/>
      <c r="BDD58" s="136"/>
      <c r="BDE58" s="136"/>
      <c r="BDF58" s="136"/>
      <c r="BDG58" s="136"/>
      <c r="BDH58" s="136"/>
      <c r="BDI58" s="136"/>
      <c r="BDJ58" s="136"/>
      <c r="BDK58" s="136"/>
      <c r="BDL58" s="136"/>
      <c r="BDM58" s="136"/>
      <c r="BDN58" s="136"/>
      <c r="BDO58" s="136"/>
      <c r="BDP58" s="136"/>
      <c r="BDQ58" s="136"/>
      <c r="BDR58" s="136"/>
      <c r="BDS58" s="136"/>
      <c r="BDT58" s="136"/>
      <c r="BDU58" s="136"/>
      <c r="BDV58" s="136"/>
      <c r="BDW58" s="136"/>
      <c r="BDX58" s="136"/>
      <c r="BDY58" s="136"/>
      <c r="BDZ58" s="136"/>
      <c r="BEA58" s="136"/>
      <c r="BEB58" s="136"/>
      <c r="BEC58" s="136"/>
      <c r="BED58" s="136"/>
      <c r="BEE58" s="136"/>
      <c r="BEF58" s="136"/>
      <c r="BEG58" s="136"/>
      <c r="BEH58" s="136"/>
      <c r="BEI58" s="136"/>
      <c r="BEJ58" s="136"/>
      <c r="BEK58" s="136"/>
      <c r="BEL58" s="136"/>
      <c r="BEM58" s="136"/>
      <c r="BEN58" s="136"/>
      <c r="BEO58" s="136"/>
      <c r="BEP58" s="136"/>
      <c r="BEQ58" s="136"/>
      <c r="BER58" s="136"/>
      <c r="BES58" s="136"/>
      <c r="BET58" s="136"/>
      <c r="BEU58" s="136"/>
      <c r="BEV58" s="136"/>
      <c r="BEW58" s="136"/>
      <c r="BEX58" s="136"/>
      <c r="BEY58" s="136"/>
      <c r="BEZ58" s="136"/>
      <c r="BFA58" s="136"/>
      <c r="BFB58" s="136"/>
      <c r="BFC58" s="136"/>
      <c r="BFD58" s="136"/>
      <c r="BFE58" s="136"/>
      <c r="BFF58" s="136"/>
      <c r="BFG58" s="136"/>
      <c r="BFH58" s="136"/>
      <c r="BFI58" s="136"/>
      <c r="BFJ58" s="136"/>
      <c r="BFK58" s="136"/>
      <c r="BFL58" s="136"/>
      <c r="BFM58" s="136"/>
      <c r="BFN58" s="136"/>
      <c r="BFO58" s="136"/>
      <c r="BFP58" s="136"/>
      <c r="BFQ58" s="136"/>
      <c r="BFR58" s="136"/>
      <c r="BFS58" s="136"/>
      <c r="BFT58" s="136"/>
      <c r="BFU58" s="136"/>
      <c r="BFV58" s="136"/>
      <c r="BFW58" s="136"/>
      <c r="BFX58" s="136"/>
      <c r="BFY58" s="136"/>
      <c r="BFZ58" s="136"/>
      <c r="BGA58" s="136"/>
      <c r="BGB58" s="136"/>
      <c r="BGC58" s="136"/>
      <c r="BGD58" s="136"/>
      <c r="BGE58" s="136"/>
      <c r="BGF58" s="136"/>
      <c r="BGG58" s="136"/>
      <c r="BGH58" s="136"/>
      <c r="BGI58" s="136"/>
      <c r="BGJ58" s="136"/>
      <c r="BGK58" s="136"/>
      <c r="BGL58" s="136"/>
      <c r="BGM58" s="136"/>
      <c r="BGN58" s="136"/>
      <c r="BGO58" s="136"/>
      <c r="BGP58" s="136"/>
      <c r="BGQ58" s="136"/>
      <c r="BGR58" s="136"/>
      <c r="BGS58" s="136"/>
      <c r="BGT58" s="136"/>
      <c r="BGU58" s="136"/>
      <c r="BGV58" s="136"/>
      <c r="BGW58" s="136"/>
      <c r="BGX58" s="136"/>
      <c r="BGY58" s="136"/>
      <c r="BGZ58" s="136"/>
      <c r="BHA58" s="136"/>
      <c r="BHB58" s="136"/>
      <c r="BHC58" s="136"/>
      <c r="BHD58" s="136"/>
      <c r="BHE58" s="136"/>
      <c r="BHF58" s="136"/>
      <c r="BHG58" s="136"/>
      <c r="BHH58" s="136"/>
      <c r="BHI58" s="136"/>
      <c r="BHJ58" s="136"/>
      <c r="BHK58" s="136"/>
      <c r="BHL58" s="136"/>
      <c r="BHM58" s="136"/>
      <c r="BHN58" s="136"/>
      <c r="BHO58" s="136"/>
      <c r="BHP58" s="136"/>
      <c r="BHQ58" s="136"/>
      <c r="BHR58" s="136"/>
      <c r="BHS58" s="136"/>
      <c r="BHT58" s="136"/>
      <c r="BHU58" s="136"/>
      <c r="BHV58" s="136"/>
      <c r="BHW58" s="136"/>
      <c r="BHX58" s="136"/>
      <c r="BHY58" s="136"/>
      <c r="BHZ58" s="136"/>
      <c r="BIA58" s="136"/>
      <c r="BIB58" s="136"/>
      <c r="BIC58" s="136"/>
      <c r="BID58" s="136"/>
      <c r="BIE58" s="136"/>
      <c r="BIF58" s="136"/>
      <c r="BIG58" s="136"/>
      <c r="BIH58" s="136"/>
      <c r="BII58" s="136"/>
      <c r="BIJ58" s="136"/>
      <c r="BIK58" s="136"/>
      <c r="BIL58" s="136"/>
      <c r="BIM58" s="136"/>
      <c r="BIN58" s="136"/>
      <c r="BIO58" s="136"/>
      <c r="BIP58" s="136"/>
      <c r="BIQ58" s="136"/>
      <c r="BIR58" s="136"/>
      <c r="BIS58" s="136"/>
      <c r="BIT58" s="136"/>
      <c r="BIU58" s="136"/>
      <c r="BIV58" s="136"/>
      <c r="BIW58" s="136"/>
      <c r="BIX58" s="136"/>
      <c r="BIY58" s="136"/>
      <c r="BIZ58" s="136"/>
      <c r="BJA58" s="136"/>
      <c r="BJB58" s="136"/>
      <c r="BJC58" s="136"/>
      <c r="BJD58" s="136"/>
      <c r="BJE58" s="136"/>
      <c r="BJF58" s="136"/>
      <c r="BJG58" s="136"/>
      <c r="BJH58" s="136"/>
      <c r="BJI58" s="136"/>
      <c r="BJJ58" s="136"/>
      <c r="BJK58" s="136"/>
      <c r="BJL58" s="136"/>
      <c r="BJM58" s="136"/>
      <c r="BJN58" s="136"/>
      <c r="BJO58" s="136"/>
      <c r="BJP58" s="136"/>
      <c r="BJQ58" s="136"/>
      <c r="BJR58" s="136"/>
      <c r="BJS58" s="136"/>
      <c r="BJT58" s="136"/>
      <c r="BJU58" s="136"/>
      <c r="BJV58" s="136"/>
      <c r="BJW58" s="136"/>
      <c r="BJX58" s="136"/>
      <c r="BJY58" s="136"/>
      <c r="BJZ58" s="136"/>
      <c r="BKA58" s="136"/>
      <c r="BKB58" s="136"/>
      <c r="BKC58" s="136"/>
      <c r="BKD58" s="136"/>
      <c r="BKE58" s="136"/>
      <c r="BKF58" s="136"/>
      <c r="BKG58" s="136"/>
      <c r="BKH58" s="136"/>
      <c r="BKI58" s="136"/>
      <c r="BKJ58" s="136"/>
      <c r="BKK58" s="136"/>
      <c r="BKL58" s="136"/>
      <c r="BKM58" s="136"/>
      <c r="BKN58" s="136"/>
      <c r="BKO58" s="136"/>
      <c r="BKP58" s="136"/>
      <c r="BKQ58" s="136"/>
      <c r="BKR58" s="136"/>
      <c r="BKS58" s="136"/>
      <c r="BKT58" s="136"/>
      <c r="BKU58" s="136"/>
      <c r="BKV58" s="136"/>
      <c r="BKW58" s="136"/>
      <c r="BKX58" s="136"/>
      <c r="BKY58" s="136"/>
      <c r="BKZ58" s="136"/>
      <c r="BLA58" s="136"/>
      <c r="BLB58" s="136"/>
      <c r="BLC58" s="136"/>
      <c r="BLD58" s="136"/>
      <c r="BLE58" s="136"/>
      <c r="BLF58" s="136"/>
      <c r="BLG58" s="136"/>
      <c r="BLH58" s="136"/>
      <c r="BLI58" s="136"/>
      <c r="BLJ58" s="136"/>
      <c r="BLK58" s="136"/>
      <c r="BLL58" s="136"/>
      <c r="BLM58" s="136"/>
      <c r="BLN58" s="136"/>
      <c r="BLO58" s="136"/>
      <c r="BLP58" s="136"/>
      <c r="BLQ58" s="136"/>
      <c r="BLR58" s="136"/>
      <c r="BLS58" s="136"/>
      <c r="BLT58" s="136"/>
      <c r="BLU58" s="136"/>
      <c r="BLV58" s="136"/>
      <c r="BLW58" s="136"/>
      <c r="BLX58" s="136"/>
      <c r="BLY58" s="136"/>
      <c r="BLZ58" s="136"/>
      <c r="BMA58" s="136"/>
      <c r="BMB58" s="136"/>
      <c r="BMC58" s="136"/>
      <c r="BMD58" s="136"/>
      <c r="BME58" s="136"/>
      <c r="BMF58" s="136"/>
      <c r="BMG58" s="136"/>
      <c r="BMH58" s="136"/>
      <c r="BMI58" s="136"/>
      <c r="BMJ58" s="136"/>
      <c r="BMK58" s="136"/>
      <c r="BML58" s="136"/>
      <c r="BMM58" s="136"/>
      <c r="BMN58" s="136"/>
      <c r="BMO58" s="136"/>
      <c r="BMP58" s="136"/>
      <c r="BMQ58" s="136"/>
      <c r="BMR58" s="136"/>
      <c r="BMS58" s="136"/>
      <c r="BMT58" s="136"/>
      <c r="BMU58" s="136"/>
      <c r="BMV58" s="136"/>
      <c r="BMW58" s="136"/>
      <c r="BMX58" s="136"/>
      <c r="BMY58" s="136"/>
      <c r="BMZ58" s="136"/>
      <c r="BNA58" s="136"/>
      <c r="BNB58" s="136"/>
      <c r="BNC58" s="136"/>
      <c r="BND58" s="136"/>
      <c r="BNE58" s="136"/>
      <c r="BNF58" s="136"/>
      <c r="BNG58" s="136"/>
      <c r="BNH58" s="136"/>
      <c r="BNI58" s="136"/>
      <c r="BNJ58" s="136"/>
      <c r="BNK58" s="136"/>
      <c r="BNL58" s="136"/>
      <c r="BNM58" s="136"/>
      <c r="BNN58" s="136"/>
      <c r="BNO58" s="136"/>
      <c r="BNP58" s="136"/>
      <c r="BNQ58" s="136"/>
      <c r="BNR58" s="136"/>
      <c r="BNS58" s="136"/>
      <c r="BNT58" s="136"/>
      <c r="BNU58" s="136"/>
      <c r="BNV58" s="136"/>
      <c r="BNW58" s="136"/>
      <c r="BNX58" s="136"/>
      <c r="BNY58" s="136"/>
      <c r="BNZ58" s="136"/>
      <c r="BOA58" s="136"/>
      <c r="BOB58" s="136"/>
      <c r="BOC58" s="136"/>
      <c r="BOD58" s="136"/>
      <c r="BOE58" s="136"/>
      <c r="BOF58" s="136"/>
      <c r="BOG58" s="136"/>
      <c r="BOH58" s="136"/>
      <c r="BOI58" s="136"/>
      <c r="BOJ58" s="136"/>
      <c r="BOK58" s="136"/>
      <c r="BOL58" s="136"/>
      <c r="BOM58" s="136"/>
      <c r="BON58" s="136"/>
      <c r="BOO58" s="136"/>
      <c r="BOP58" s="136"/>
      <c r="BOQ58" s="136"/>
      <c r="BOR58" s="136"/>
      <c r="BOS58" s="136"/>
      <c r="BOT58" s="136"/>
      <c r="BOU58" s="136"/>
      <c r="BOV58" s="136"/>
      <c r="BOW58" s="136"/>
      <c r="BOX58" s="136"/>
      <c r="BOY58" s="136"/>
      <c r="BOZ58" s="136"/>
      <c r="BPA58" s="136"/>
      <c r="BPB58" s="136"/>
      <c r="BPC58" s="136"/>
      <c r="BPD58" s="136"/>
      <c r="BPE58" s="136"/>
      <c r="BPF58" s="136"/>
      <c r="BPG58" s="136"/>
      <c r="BPH58" s="136"/>
      <c r="BPI58" s="136"/>
      <c r="BPJ58" s="136"/>
      <c r="BPK58" s="136"/>
      <c r="BPL58" s="136"/>
      <c r="BPM58" s="136"/>
      <c r="BPN58" s="136"/>
      <c r="BPO58" s="136"/>
      <c r="BPP58" s="136"/>
      <c r="BPQ58" s="136"/>
      <c r="BPR58" s="136"/>
      <c r="BPS58" s="136"/>
      <c r="BPT58" s="136"/>
      <c r="BPU58" s="136"/>
      <c r="BPV58" s="136"/>
      <c r="BPW58" s="136"/>
      <c r="BPX58" s="136"/>
      <c r="BPY58" s="136"/>
      <c r="BPZ58" s="136"/>
      <c r="BQA58" s="136"/>
      <c r="BQB58" s="136"/>
      <c r="BQC58" s="136"/>
      <c r="BQD58" s="136"/>
      <c r="BQE58" s="136"/>
      <c r="BQF58" s="136"/>
      <c r="BQG58" s="136"/>
      <c r="BQH58" s="136"/>
      <c r="BQI58" s="136"/>
      <c r="BQJ58" s="136"/>
      <c r="BQK58" s="136"/>
      <c r="BQL58" s="136"/>
      <c r="BQM58" s="136"/>
      <c r="BQN58" s="136"/>
      <c r="BQO58" s="136"/>
      <c r="BQP58" s="136"/>
      <c r="BQQ58" s="136"/>
      <c r="BQR58" s="136"/>
      <c r="BQS58" s="136"/>
      <c r="BQT58" s="136"/>
      <c r="BQU58" s="136"/>
      <c r="BQV58" s="136"/>
      <c r="BQW58" s="136"/>
      <c r="BQX58" s="136"/>
      <c r="BQY58" s="136"/>
      <c r="BQZ58" s="136"/>
      <c r="BRA58" s="136"/>
      <c r="BRB58" s="136"/>
      <c r="BRC58" s="136"/>
      <c r="BRD58" s="136"/>
      <c r="BRE58" s="136"/>
      <c r="BRF58" s="136"/>
      <c r="BRG58" s="136"/>
      <c r="BRH58" s="136"/>
      <c r="BRI58" s="136"/>
      <c r="BRJ58" s="136"/>
      <c r="BRK58" s="136"/>
      <c r="BRL58" s="136"/>
      <c r="BRM58" s="136"/>
      <c r="BRN58" s="136"/>
      <c r="BRO58" s="136"/>
      <c r="BRP58" s="136"/>
      <c r="BRQ58" s="136"/>
      <c r="BRR58" s="136"/>
      <c r="BRS58" s="136"/>
      <c r="BRT58" s="136"/>
      <c r="BRU58" s="136"/>
      <c r="BRV58" s="136"/>
      <c r="BRW58" s="136"/>
      <c r="BRX58" s="136"/>
      <c r="BRY58" s="136"/>
      <c r="BRZ58" s="136"/>
      <c r="BSA58" s="136"/>
      <c r="BSB58" s="136"/>
      <c r="BSC58" s="136"/>
      <c r="BSD58" s="136"/>
      <c r="BSE58" s="136"/>
      <c r="BSF58" s="136"/>
      <c r="BSG58" s="136"/>
      <c r="BSH58" s="136"/>
      <c r="BSI58" s="136"/>
      <c r="BSJ58" s="136"/>
      <c r="BSK58" s="136"/>
      <c r="BSL58" s="136"/>
      <c r="BSM58" s="136"/>
      <c r="BSN58" s="136"/>
      <c r="BSO58" s="136"/>
      <c r="BSP58" s="136"/>
      <c r="BSQ58" s="136"/>
      <c r="BSR58" s="136"/>
      <c r="BSS58" s="136"/>
      <c r="BST58" s="136"/>
      <c r="BSU58" s="136"/>
      <c r="BSV58" s="136"/>
      <c r="BSW58" s="136"/>
      <c r="BSX58" s="136"/>
      <c r="BSY58" s="136"/>
      <c r="BSZ58" s="136"/>
      <c r="BTA58" s="136"/>
      <c r="BTB58" s="136"/>
      <c r="BTC58" s="136"/>
      <c r="BTD58" s="136"/>
      <c r="BTE58" s="136"/>
      <c r="BTF58" s="136"/>
      <c r="BTG58" s="136"/>
      <c r="BTH58" s="136"/>
      <c r="BTI58" s="136"/>
      <c r="BTJ58" s="136"/>
      <c r="BTK58" s="136"/>
      <c r="BTL58" s="136"/>
      <c r="BTM58" s="136"/>
      <c r="BTN58" s="136"/>
      <c r="BTO58" s="136"/>
      <c r="BTP58" s="136"/>
      <c r="BTQ58" s="136"/>
      <c r="BTR58" s="136"/>
      <c r="BTS58" s="136"/>
      <c r="BTT58" s="136"/>
      <c r="BTU58" s="136"/>
      <c r="BTV58" s="136"/>
      <c r="BTW58" s="136"/>
      <c r="BTX58" s="136"/>
      <c r="BTY58" s="136"/>
      <c r="BTZ58" s="136"/>
      <c r="BUA58" s="136"/>
      <c r="BUB58" s="136"/>
      <c r="BUC58" s="136"/>
      <c r="BUD58" s="136"/>
      <c r="BUE58" s="136"/>
      <c r="BUF58" s="136"/>
      <c r="BUG58" s="136"/>
      <c r="BUH58" s="136"/>
      <c r="BUI58" s="136"/>
      <c r="BUJ58" s="136"/>
      <c r="BUK58" s="136"/>
      <c r="BUL58" s="136"/>
      <c r="BUM58" s="136"/>
      <c r="BUN58" s="136"/>
      <c r="BUO58" s="136"/>
      <c r="BUP58" s="136"/>
      <c r="BUQ58" s="136"/>
      <c r="BUR58" s="136"/>
      <c r="BUS58" s="136"/>
      <c r="BUT58" s="136"/>
      <c r="BUU58" s="136"/>
      <c r="BUV58" s="136"/>
      <c r="BUW58" s="136"/>
      <c r="BUX58" s="136"/>
      <c r="BUY58" s="136"/>
      <c r="BUZ58" s="136"/>
      <c r="BVA58" s="136"/>
      <c r="BVB58" s="136"/>
      <c r="BVC58" s="136"/>
      <c r="BVD58" s="136"/>
      <c r="BVE58" s="136"/>
      <c r="BVF58" s="136"/>
      <c r="BVG58" s="136"/>
      <c r="BVH58" s="136"/>
      <c r="BVI58" s="136"/>
      <c r="BVJ58" s="136"/>
      <c r="BVK58" s="136"/>
      <c r="BVL58" s="136"/>
      <c r="BVM58" s="136"/>
      <c r="BVN58" s="136"/>
      <c r="BVO58" s="136"/>
      <c r="BVP58" s="136"/>
      <c r="BVQ58" s="136"/>
      <c r="BVR58" s="136"/>
      <c r="BVS58" s="136"/>
      <c r="BVT58" s="136"/>
      <c r="BVU58" s="136"/>
      <c r="BVV58" s="136"/>
      <c r="BVW58" s="136"/>
      <c r="BVX58" s="136"/>
      <c r="BVY58" s="136"/>
      <c r="BVZ58" s="136"/>
      <c r="BWA58" s="136"/>
      <c r="BWB58" s="136"/>
      <c r="BWC58" s="136"/>
      <c r="BWD58" s="136"/>
      <c r="BWE58" s="136"/>
      <c r="BWF58" s="136"/>
      <c r="BWG58" s="136"/>
      <c r="BWH58" s="136"/>
      <c r="BWI58" s="136"/>
      <c r="BWJ58" s="136"/>
      <c r="BWK58" s="136"/>
      <c r="BWL58" s="136"/>
      <c r="BWM58" s="136"/>
      <c r="BWN58" s="136"/>
      <c r="BWO58" s="136"/>
      <c r="BWP58" s="136"/>
      <c r="BWQ58" s="136"/>
      <c r="BWR58" s="136"/>
      <c r="BWS58" s="136"/>
      <c r="BWT58" s="136"/>
      <c r="BWU58" s="136"/>
      <c r="BWV58" s="136"/>
      <c r="BWW58" s="136"/>
      <c r="BWX58" s="136"/>
      <c r="BWY58" s="136"/>
      <c r="BWZ58" s="136"/>
      <c r="BXA58" s="136"/>
      <c r="BXB58" s="136"/>
      <c r="BXC58" s="136"/>
      <c r="BXD58" s="136"/>
      <c r="BXE58" s="136"/>
      <c r="BXF58" s="136"/>
      <c r="BXG58" s="136"/>
      <c r="BXH58" s="136"/>
      <c r="BXI58" s="136"/>
      <c r="BXJ58" s="136"/>
      <c r="BXK58" s="136"/>
      <c r="BXL58" s="136"/>
      <c r="BXM58" s="136"/>
      <c r="BXN58" s="136"/>
      <c r="BXO58" s="136"/>
      <c r="BXP58" s="136"/>
      <c r="BXQ58" s="136"/>
      <c r="BXR58" s="136"/>
      <c r="BXS58" s="136"/>
      <c r="BXT58" s="136"/>
      <c r="BXU58" s="136"/>
      <c r="BXV58" s="136"/>
      <c r="BXW58" s="136"/>
      <c r="BXX58" s="136"/>
      <c r="BXY58" s="136"/>
      <c r="BXZ58" s="136"/>
      <c r="BYA58" s="136"/>
      <c r="BYB58" s="136"/>
      <c r="BYC58" s="136"/>
      <c r="BYD58" s="136"/>
      <c r="BYE58" s="136"/>
      <c r="BYF58" s="136"/>
      <c r="BYG58" s="136"/>
      <c r="BYH58" s="136"/>
      <c r="BYI58" s="136"/>
      <c r="BYJ58" s="136"/>
      <c r="BYK58" s="136"/>
      <c r="BYL58" s="136"/>
      <c r="BYM58" s="136"/>
      <c r="BYN58" s="136"/>
      <c r="BYO58" s="136"/>
      <c r="BYP58" s="136"/>
      <c r="BYQ58" s="136"/>
      <c r="BYR58" s="136"/>
      <c r="BYS58" s="136"/>
      <c r="BYT58" s="136"/>
      <c r="BYU58" s="136"/>
      <c r="BYV58" s="136"/>
      <c r="BYW58" s="136"/>
      <c r="BYX58" s="136"/>
      <c r="BYY58" s="136"/>
      <c r="BYZ58" s="136"/>
      <c r="BZA58" s="136"/>
      <c r="BZB58" s="136"/>
      <c r="BZC58" s="136"/>
      <c r="BZD58" s="136"/>
      <c r="BZE58" s="136"/>
      <c r="BZF58" s="136"/>
      <c r="BZG58" s="136"/>
      <c r="BZH58" s="136"/>
      <c r="BZI58" s="136"/>
      <c r="BZJ58" s="136"/>
      <c r="BZK58" s="136"/>
      <c r="BZL58" s="136"/>
      <c r="BZM58" s="136"/>
      <c r="BZN58" s="136"/>
      <c r="BZO58" s="136"/>
      <c r="BZP58" s="136"/>
      <c r="BZQ58" s="136"/>
      <c r="BZR58" s="136"/>
      <c r="BZS58" s="136"/>
      <c r="BZT58" s="136"/>
      <c r="BZU58" s="136"/>
      <c r="BZV58" s="136"/>
      <c r="BZW58" s="136"/>
      <c r="BZX58" s="136"/>
      <c r="BZY58" s="136"/>
      <c r="BZZ58" s="136"/>
      <c r="CAA58" s="136"/>
      <c r="CAB58" s="136"/>
      <c r="CAC58" s="136"/>
      <c r="CAD58" s="136"/>
      <c r="CAE58" s="136"/>
      <c r="CAF58" s="136"/>
      <c r="CAG58" s="136"/>
      <c r="CAH58" s="136"/>
      <c r="CAI58" s="136"/>
      <c r="CAJ58" s="136"/>
      <c r="CAK58" s="136"/>
      <c r="CAL58" s="136"/>
      <c r="CAM58" s="136"/>
      <c r="CAN58" s="136"/>
      <c r="CAO58" s="136"/>
      <c r="CAP58" s="136"/>
      <c r="CAQ58" s="136"/>
      <c r="CAR58" s="136"/>
      <c r="CAS58" s="136"/>
      <c r="CAT58" s="136"/>
      <c r="CAU58" s="136"/>
      <c r="CAV58" s="136"/>
      <c r="CAW58" s="136"/>
      <c r="CAX58" s="136"/>
      <c r="CAY58" s="136"/>
      <c r="CAZ58" s="136"/>
      <c r="CBA58" s="136"/>
      <c r="CBB58" s="136"/>
      <c r="CBC58" s="136"/>
      <c r="CBD58" s="136"/>
      <c r="CBE58" s="136"/>
      <c r="CBF58" s="136"/>
      <c r="CBG58" s="136"/>
      <c r="CBH58" s="136"/>
      <c r="CBI58" s="136"/>
      <c r="CBJ58" s="136"/>
      <c r="CBK58" s="136"/>
      <c r="CBL58" s="136"/>
      <c r="CBM58" s="136"/>
      <c r="CBN58" s="136"/>
      <c r="CBO58" s="136"/>
      <c r="CBP58" s="136"/>
      <c r="CBQ58" s="136"/>
      <c r="CBR58" s="136"/>
      <c r="CBS58" s="136"/>
      <c r="CBT58" s="136"/>
      <c r="CBU58" s="136"/>
      <c r="CBV58" s="136"/>
      <c r="CBW58" s="136"/>
      <c r="CBX58" s="136"/>
      <c r="CBY58" s="136"/>
      <c r="CBZ58" s="136"/>
      <c r="CCA58" s="136"/>
      <c r="CCB58" s="136"/>
      <c r="CCC58" s="136"/>
      <c r="CCD58" s="136"/>
      <c r="CCE58" s="136"/>
      <c r="CCF58" s="136"/>
      <c r="CCG58" s="136"/>
      <c r="CCH58" s="136"/>
      <c r="CCI58" s="136"/>
      <c r="CCJ58" s="136"/>
      <c r="CCK58" s="136"/>
      <c r="CCL58" s="136"/>
      <c r="CCM58" s="136"/>
      <c r="CCN58" s="136"/>
      <c r="CCO58" s="136"/>
      <c r="CCP58" s="136"/>
      <c r="CCQ58" s="136"/>
      <c r="CCR58" s="136"/>
      <c r="CCS58" s="136"/>
      <c r="CCT58" s="136"/>
      <c r="CCU58" s="136"/>
      <c r="CCV58" s="136"/>
      <c r="CCW58" s="136"/>
      <c r="CCX58" s="136"/>
      <c r="CCY58" s="136"/>
      <c r="CCZ58" s="136"/>
      <c r="CDA58" s="136"/>
      <c r="CDB58" s="136"/>
      <c r="CDC58" s="136"/>
      <c r="CDD58" s="136"/>
      <c r="CDE58" s="136"/>
      <c r="CDF58" s="136"/>
      <c r="CDG58" s="136"/>
      <c r="CDH58" s="136"/>
      <c r="CDI58" s="136"/>
      <c r="CDJ58" s="136"/>
      <c r="CDK58" s="136"/>
      <c r="CDL58" s="136"/>
      <c r="CDM58" s="136"/>
      <c r="CDN58" s="136"/>
      <c r="CDO58" s="136"/>
      <c r="CDP58" s="136"/>
      <c r="CDQ58" s="136"/>
      <c r="CDR58" s="136"/>
      <c r="CDS58" s="136"/>
      <c r="CDT58" s="136"/>
      <c r="CDU58" s="136"/>
      <c r="CDV58" s="136"/>
      <c r="CDW58" s="136"/>
      <c r="CDX58" s="136"/>
      <c r="CDY58" s="136"/>
      <c r="CDZ58" s="136"/>
      <c r="CEA58" s="136"/>
      <c r="CEB58" s="136"/>
      <c r="CEC58" s="136"/>
      <c r="CED58" s="136"/>
      <c r="CEE58" s="136"/>
      <c r="CEF58" s="136"/>
      <c r="CEG58" s="136"/>
      <c r="CEH58" s="136"/>
      <c r="CEI58" s="136"/>
      <c r="CEJ58" s="136"/>
      <c r="CEK58" s="136"/>
      <c r="CEL58" s="136"/>
      <c r="CEM58" s="136"/>
      <c r="CEN58" s="136"/>
      <c r="CEO58" s="136"/>
      <c r="CEP58" s="136"/>
      <c r="CEQ58" s="136"/>
      <c r="CER58" s="136"/>
      <c r="CES58" s="136"/>
      <c r="CET58" s="136"/>
      <c r="CEU58" s="136"/>
      <c r="CEV58" s="136"/>
      <c r="CEW58" s="136"/>
      <c r="CEX58" s="136"/>
      <c r="CEY58" s="136"/>
      <c r="CEZ58" s="136"/>
      <c r="CFA58" s="136"/>
      <c r="CFB58" s="136"/>
      <c r="CFC58" s="136"/>
      <c r="CFD58" s="136"/>
      <c r="CFE58" s="136"/>
      <c r="CFF58" s="136"/>
      <c r="CFG58" s="136"/>
      <c r="CFH58" s="136"/>
      <c r="CFI58" s="136"/>
      <c r="CFJ58" s="136"/>
      <c r="CFK58" s="136"/>
      <c r="CFL58" s="136"/>
      <c r="CFM58" s="136"/>
      <c r="CFN58" s="136"/>
      <c r="CFO58" s="136"/>
      <c r="CFP58" s="136"/>
      <c r="CFQ58" s="136"/>
      <c r="CFR58" s="136"/>
      <c r="CFS58" s="136"/>
      <c r="CFT58" s="136"/>
      <c r="CFU58" s="136"/>
      <c r="CFV58" s="136"/>
      <c r="CFW58" s="136"/>
      <c r="CFX58" s="136"/>
      <c r="CFY58" s="136"/>
      <c r="CFZ58" s="136"/>
      <c r="CGA58" s="136"/>
      <c r="CGB58" s="136"/>
      <c r="CGC58" s="136"/>
      <c r="CGD58" s="136"/>
      <c r="CGE58" s="136"/>
      <c r="CGF58" s="136"/>
      <c r="CGG58" s="136"/>
      <c r="CGH58" s="136"/>
      <c r="CGI58" s="136"/>
      <c r="CGJ58" s="136"/>
      <c r="CGK58" s="136"/>
      <c r="CGL58" s="136"/>
      <c r="CGM58" s="136"/>
      <c r="CGN58" s="136"/>
      <c r="CGO58" s="136"/>
      <c r="CGP58" s="136"/>
      <c r="CGQ58" s="136"/>
      <c r="CGR58" s="136"/>
      <c r="CGS58" s="136"/>
      <c r="CGT58" s="136"/>
      <c r="CGU58" s="136"/>
      <c r="CGV58" s="136"/>
      <c r="CGW58" s="136"/>
      <c r="CGX58" s="136"/>
      <c r="CGY58" s="136"/>
      <c r="CGZ58" s="136"/>
      <c r="CHA58" s="136"/>
      <c r="CHB58" s="136"/>
      <c r="CHC58" s="136"/>
      <c r="CHD58" s="136"/>
      <c r="CHE58" s="136"/>
      <c r="CHF58" s="136"/>
      <c r="CHG58" s="136"/>
      <c r="CHH58" s="136"/>
      <c r="CHI58" s="136"/>
      <c r="CHJ58" s="136"/>
      <c r="CHK58" s="136"/>
      <c r="CHL58" s="136"/>
      <c r="CHM58" s="136"/>
      <c r="CHN58" s="136"/>
      <c r="CHO58" s="136"/>
      <c r="CHP58" s="136"/>
      <c r="CHQ58" s="136"/>
      <c r="CHR58" s="136"/>
      <c r="CHS58" s="136"/>
      <c r="CHT58" s="136"/>
      <c r="CHU58" s="136"/>
      <c r="CHV58" s="136"/>
      <c r="CHW58" s="136"/>
      <c r="CHX58" s="136"/>
      <c r="CHY58" s="136"/>
      <c r="CHZ58" s="136"/>
      <c r="CIA58" s="136"/>
      <c r="CIB58" s="136"/>
      <c r="CIC58" s="136"/>
      <c r="CID58" s="136"/>
      <c r="CIE58" s="136"/>
      <c r="CIF58" s="136"/>
      <c r="CIG58" s="136"/>
      <c r="CIH58" s="136"/>
      <c r="CII58" s="136"/>
      <c r="CIJ58" s="136"/>
      <c r="CIK58" s="136"/>
      <c r="CIL58" s="136"/>
      <c r="CIM58" s="136"/>
      <c r="CIN58" s="136"/>
      <c r="CIO58" s="136"/>
      <c r="CIP58" s="136"/>
      <c r="CIQ58" s="136"/>
      <c r="CIR58" s="136"/>
      <c r="CIS58" s="136"/>
      <c r="CIT58" s="136"/>
      <c r="CIU58" s="136"/>
      <c r="CIV58" s="136"/>
      <c r="CIW58" s="136"/>
      <c r="CIX58" s="136"/>
      <c r="CIY58" s="136"/>
      <c r="CIZ58" s="136"/>
      <c r="CJA58" s="136"/>
      <c r="CJB58" s="136"/>
      <c r="CJC58" s="136"/>
      <c r="CJD58" s="136"/>
      <c r="CJE58" s="136"/>
      <c r="CJF58" s="136"/>
      <c r="CJG58" s="136"/>
      <c r="CJH58" s="136"/>
      <c r="CJI58" s="136"/>
      <c r="CJJ58" s="136"/>
      <c r="CJK58" s="136"/>
      <c r="CJL58" s="136"/>
      <c r="CJM58" s="136"/>
      <c r="CJN58" s="136"/>
      <c r="CJO58" s="136"/>
      <c r="CJP58" s="136"/>
      <c r="CJQ58" s="136"/>
      <c r="CJR58" s="136"/>
      <c r="CJS58" s="136"/>
      <c r="CJT58" s="136"/>
      <c r="CJU58" s="136"/>
      <c r="CJV58" s="136"/>
      <c r="CJW58" s="136"/>
      <c r="CJX58" s="136"/>
      <c r="CJY58" s="136"/>
      <c r="CJZ58" s="136"/>
      <c r="CKA58" s="136"/>
      <c r="CKB58" s="136"/>
      <c r="CKC58" s="136"/>
      <c r="CKD58" s="136"/>
      <c r="CKE58" s="136"/>
      <c r="CKF58" s="136"/>
      <c r="CKG58" s="136"/>
      <c r="CKH58" s="136"/>
      <c r="CKI58" s="136"/>
      <c r="CKJ58" s="136"/>
      <c r="CKK58" s="136"/>
      <c r="CKL58" s="136"/>
      <c r="CKM58" s="136"/>
      <c r="CKN58" s="136"/>
      <c r="CKO58" s="136"/>
      <c r="CKP58" s="136"/>
      <c r="CKQ58" s="136"/>
      <c r="CKR58" s="136"/>
      <c r="CKS58" s="136"/>
      <c r="CKT58" s="136"/>
      <c r="CKU58" s="136"/>
      <c r="CKV58" s="136"/>
      <c r="CKW58" s="136"/>
      <c r="CKX58" s="136"/>
      <c r="CKY58" s="136"/>
      <c r="CKZ58" s="136"/>
      <c r="CLA58" s="136"/>
      <c r="CLB58" s="136"/>
      <c r="CLC58" s="136"/>
      <c r="CLD58" s="136"/>
      <c r="CLE58" s="136"/>
      <c r="CLF58" s="136"/>
      <c r="CLG58" s="136"/>
      <c r="CLH58" s="136"/>
      <c r="CLI58" s="136"/>
      <c r="CLJ58" s="136"/>
      <c r="CLK58" s="136"/>
      <c r="CLL58" s="136"/>
      <c r="CLM58" s="136"/>
      <c r="CLN58" s="136"/>
      <c r="CLO58" s="136"/>
      <c r="CLP58" s="136"/>
      <c r="CLQ58" s="136"/>
      <c r="CLR58" s="136"/>
      <c r="CLS58" s="136"/>
      <c r="CLT58" s="136"/>
      <c r="CLU58" s="136"/>
      <c r="CLV58" s="136"/>
      <c r="CLW58" s="136"/>
      <c r="CLX58" s="136"/>
      <c r="CLY58" s="136"/>
      <c r="CLZ58" s="136"/>
      <c r="CMA58" s="136"/>
      <c r="CMB58" s="136"/>
      <c r="CMC58" s="136"/>
      <c r="CMD58" s="136"/>
      <c r="CME58" s="136"/>
      <c r="CMF58" s="136"/>
      <c r="CMG58" s="136"/>
      <c r="CMH58" s="136"/>
      <c r="CMI58" s="136"/>
      <c r="CMJ58" s="136"/>
      <c r="CMK58" s="136"/>
      <c r="CML58" s="136"/>
      <c r="CMM58" s="136"/>
      <c r="CMN58" s="136"/>
      <c r="CMO58" s="136"/>
      <c r="CMP58" s="136"/>
      <c r="CMQ58" s="136"/>
      <c r="CMR58" s="136"/>
      <c r="CMS58" s="136"/>
      <c r="CMT58" s="136"/>
      <c r="CMU58" s="136"/>
      <c r="CMV58" s="136"/>
      <c r="CMW58" s="136"/>
      <c r="CMX58" s="136"/>
      <c r="CMY58" s="136"/>
      <c r="CMZ58" s="136"/>
      <c r="CNA58" s="136"/>
      <c r="CNB58" s="136"/>
      <c r="CNC58" s="136"/>
      <c r="CND58" s="136"/>
      <c r="CNE58" s="136"/>
      <c r="CNF58" s="136"/>
      <c r="CNG58" s="136"/>
      <c r="CNH58" s="136"/>
      <c r="CNI58" s="136"/>
      <c r="CNJ58" s="136"/>
      <c r="CNK58" s="136"/>
      <c r="CNL58" s="136"/>
      <c r="CNM58" s="136"/>
      <c r="CNN58" s="136"/>
      <c r="CNO58" s="136"/>
      <c r="CNP58" s="136"/>
      <c r="CNQ58" s="136"/>
      <c r="CNR58" s="136"/>
      <c r="CNS58" s="136"/>
      <c r="CNT58" s="136"/>
      <c r="CNU58" s="136"/>
      <c r="CNV58" s="136"/>
      <c r="CNW58" s="136"/>
      <c r="CNX58" s="136"/>
      <c r="CNY58" s="136"/>
      <c r="CNZ58" s="136"/>
      <c r="COA58" s="136"/>
      <c r="COB58" s="136"/>
      <c r="COC58" s="136"/>
      <c r="COD58" s="136"/>
      <c r="COE58" s="136"/>
      <c r="COF58" s="136"/>
      <c r="COG58" s="136"/>
      <c r="COH58" s="136"/>
      <c r="COI58" s="136"/>
      <c r="COJ58" s="136"/>
      <c r="COK58" s="136"/>
      <c r="COL58" s="136"/>
      <c r="COM58" s="136"/>
      <c r="CON58" s="136"/>
      <c r="COO58" s="136"/>
      <c r="COP58" s="136"/>
      <c r="COQ58" s="136"/>
      <c r="COR58" s="136"/>
      <c r="COS58" s="136"/>
      <c r="COT58" s="136"/>
      <c r="COU58" s="136"/>
      <c r="COV58" s="136"/>
      <c r="COW58" s="136"/>
      <c r="COX58" s="136"/>
      <c r="COY58" s="136"/>
      <c r="COZ58" s="136"/>
      <c r="CPA58" s="136"/>
      <c r="CPB58" s="136"/>
      <c r="CPC58" s="136"/>
      <c r="CPD58" s="136"/>
      <c r="CPE58" s="136"/>
      <c r="CPF58" s="136"/>
      <c r="CPG58" s="136"/>
      <c r="CPH58" s="136"/>
      <c r="CPI58" s="136"/>
      <c r="CPJ58" s="136"/>
      <c r="CPK58" s="136"/>
      <c r="CPL58" s="136"/>
      <c r="CPM58" s="136"/>
      <c r="CPN58" s="136"/>
      <c r="CPO58" s="136"/>
      <c r="CPP58" s="136"/>
      <c r="CPQ58" s="136"/>
      <c r="CPR58" s="136"/>
      <c r="CPS58" s="136"/>
      <c r="CPT58" s="136"/>
      <c r="CPU58" s="136"/>
      <c r="CPV58" s="136"/>
      <c r="CPW58" s="136"/>
      <c r="CPX58" s="136"/>
      <c r="CPY58" s="136"/>
      <c r="CPZ58" s="136"/>
      <c r="CQA58" s="136"/>
      <c r="CQB58" s="136"/>
      <c r="CQC58" s="136"/>
      <c r="CQD58" s="136"/>
      <c r="CQE58" s="136"/>
      <c r="CQF58" s="136"/>
      <c r="CQG58" s="136"/>
      <c r="CQH58" s="136"/>
      <c r="CQI58" s="136"/>
      <c r="CQJ58" s="136"/>
      <c r="CQK58" s="136"/>
      <c r="CQL58" s="136"/>
      <c r="CQM58" s="136"/>
      <c r="CQN58" s="136"/>
      <c r="CQO58" s="136"/>
      <c r="CQP58" s="136"/>
      <c r="CQQ58" s="136"/>
      <c r="CQR58" s="136"/>
      <c r="CQS58" s="136"/>
      <c r="CQT58" s="136"/>
      <c r="CQU58" s="136"/>
      <c r="CQV58" s="136"/>
      <c r="CQW58" s="136"/>
      <c r="CQX58" s="136"/>
      <c r="CQY58" s="136"/>
      <c r="CQZ58" s="136"/>
      <c r="CRA58" s="136"/>
      <c r="CRB58" s="136"/>
      <c r="CRC58" s="136"/>
      <c r="CRD58" s="136"/>
      <c r="CRE58" s="136"/>
      <c r="CRF58" s="136"/>
      <c r="CRG58" s="136"/>
      <c r="CRH58" s="136"/>
      <c r="CRI58" s="136"/>
      <c r="CRJ58" s="136"/>
      <c r="CRK58" s="136"/>
      <c r="CRL58" s="136"/>
      <c r="CRM58" s="136"/>
      <c r="CRN58" s="136"/>
      <c r="CRO58" s="136"/>
      <c r="CRP58" s="136"/>
      <c r="CRQ58" s="136"/>
      <c r="CRR58" s="136"/>
      <c r="CRS58" s="136"/>
      <c r="CRT58" s="136"/>
      <c r="CRU58" s="136"/>
      <c r="CRV58" s="136"/>
      <c r="CRW58" s="136"/>
      <c r="CRX58" s="136"/>
      <c r="CRY58" s="136"/>
      <c r="CRZ58" s="136"/>
      <c r="CSA58" s="136"/>
      <c r="CSB58" s="136"/>
      <c r="CSC58" s="136"/>
      <c r="CSD58" s="136"/>
      <c r="CSE58" s="136"/>
      <c r="CSF58" s="136"/>
      <c r="CSG58" s="136"/>
      <c r="CSH58" s="136"/>
      <c r="CSI58" s="136"/>
      <c r="CSJ58" s="136"/>
      <c r="CSK58" s="136"/>
      <c r="CSL58" s="136"/>
      <c r="CSM58" s="136"/>
      <c r="CSN58" s="136"/>
      <c r="CSO58" s="136"/>
      <c r="CSP58" s="136"/>
      <c r="CSQ58" s="136"/>
      <c r="CSR58" s="136"/>
      <c r="CSS58" s="136"/>
      <c r="CST58" s="136"/>
      <c r="CSU58" s="136"/>
      <c r="CSV58" s="136"/>
      <c r="CSW58" s="136"/>
      <c r="CSX58" s="136"/>
      <c r="CSY58" s="136"/>
      <c r="CSZ58" s="136"/>
      <c r="CTA58" s="136"/>
      <c r="CTB58" s="136"/>
      <c r="CTC58" s="136"/>
      <c r="CTD58" s="136"/>
      <c r="CTE58" s="136"/>
      <c r="CTF58" s="136"/>
      <c r="CTG58" s="136"/>
      <c r="CTH58" s="136"/>
      <c r="CTI58" s="136"/>
      <c r="CTJ58" s="136"/>
      <c r="CTK58" s="136"/>
      <c r="CTL58" s="136"/>
      <c r="CTM58" s="136"/>
      <c r="CTN58" s="136"/>
      <c r="CTO58" s="136"/>
      <c r="CTP58" s="136"/>
      <c r="CTQ58" s="136"/>
      <c r="CTR58" s="136"/>
      <c r="CTS58" s="136"/>
      <c r="CTT58" s="136"/>
      <c r="CTU58" s="136"/>
      <c r="CTV58" s="136"/>
      <c r="CTW58" s="136"/>
      <c r="CTX58" s="136"/>
      <c r="CTY58" s="136"/>
      <c r="CTZ58" s="136"/>
      <c r="CUA58" s="136"/>
      <c r="CUB58" s="136"/>
      <c r="CUC58" s="136"/>
      <c r="CUD58" s="136"/>
      <c r="CUE58" s="136"/>
      <c r="CUF58" s="136"/>
      <c r="CUG58" s="136"/>
      <c r="CUH58" s="136"/>
      <c r="CUI58" s="136"/>
      <c r="CUJ58" s="136"/>
      <c r="CUK58" s="136"/>
      <c r="CUL58" s="136"/>
      <c r="CUM58" s="136"/>
      <c r="CUN58" s="136"/>
      <c r="CUO58" s="136"/>
      <c r="CUP58" s="136"/>
      <c r="CUQ58" s="136"/>
      <c r="CUR58" s="136"/>
      <c r="CUS58" s="136"/>
      <c r="CUT58" s="136"/>
      <c r="CUU58" s="136"/>
      <c r="CUV58" s="136"/>
      <c r="CUW58" s="136"/>
      <c r="CUX58" s="136"/>
      <c r="CUY58" s="136"/>
      <c r="CUZ58" s="136"/>
      <c r="CVA58" s="136"/>
      <c r="CVB58" s="136"/>
      <c r="CVC58" s="136"/>
      <c r="CVD58" s="136"/>
      <c r="CVE58" s="136"/>
      <c r="CVF58" s="136"/>
      <c r="CVG58" s="136"/>
      <c r="CVH58" s="136"/>
      <c r="CVI58" s="136"/>
      <c r="CVJ58" s="136"/>
      <c r="CVK58" s="136"/>
      <c r="CVL58" s="136"/>
      <c r="CVM58" s="136"/>
      <c r="CVN58" s="136"/>
      <c r="CVO58" s="136"/>
      <c r="CVP58" s="136"/>
      <c r="CVQ58" s="136"/>
      <c r="CVR58" s="136"/>
      <c r="CVS58" s="136"/>
      <c r="CVT58" s="136"/>
      <c r="CVU58" s="136"/>
      <c r="CVV58" s="136"/>
      <c r="CVW58" s="136"/>
      <c r="CVX58" s="136"/>
      <c r="CVY58" s="136"/>
      <c r="CVZ58" s="136"/>
      <c r="CWA58" s="136"/>
      <c r="CWB58" s="136"/>
      <c r="CWC58" s="136"/>
      <c r="CWD58" s="136"/>
      <c r="CWE58" s="136"/>
      <c r="CWF58" s="136"/>
      <c r="CWG58" s="136"/>
      <c r="CWH58" s="136"/>
      <c r="CWI58" s="136"/>
      <c r="CWJ58" s="136"/>
      <c r="CWK58" s="136"/>
      <c r="CWL58" s="136"/>
      <c r="CWM58" s="136"/>
      <c r="CWN58" s="136"/>
      <c r="CWO58" s="136"/>
      <c r="CWP58" s="136"/>
      <c r="CWQ58" s="136"/>
      <c r="CWR58" s="136"/>
      <c r="CWS58" s="136"/>
      <c r="CWT58" s="136"/>
      <c r="CWU58" s="136"/>
      <c r="CWV58" s="136"/>
      <c r="CWW58" s="136"/>
      <c r="CWX58" s="136"/>
      <c r="CWY58" s="136"/>
      <c r="CWZ58" s="136"/>
      <c r="CXA58" s="136"/>
      <c r="CXB58" s="136"/>
      <c r="CXC58" s="136"/>
      <c r="CXD58" s="136"/>
      <c r="CXE58" s="136"/>
      <c r="CXF58" s="136"/>
      <c r="CXG58" s="136"/>
      <c r="CXH58" s="136"/>
      <c r="CXI58" s="136"/>
      <c r="CXJ58" s="136"/>
      <c r="CXK58" s="136"/>
      <c r="CXL58" s="136"/>
      <c r="CXM58" s="136"/>
      <c r="CXN58" s="136"/>
      <c r="CXO58" s="136"/>
      <c r="CXP58" s="136"/>
      <c r="CXQ58" s="136"/>
      <c r="CXR58" s="136"/>
      <c r="CXS58" s="136"/>
      <c r="CXT58" s="136"/>
      <c r="CXU58" s="136"/>
      <c r="CXV58" s="136"/>
      <c r="CXW58" s="136"/>
      <c r="CXX58" s="136"/>
      <c r="CXY58" s="136"/>
      <c r="CXZ58" s="136"/>
      <c r="CYA58" s="136"/>
      <c r="CYB58" s="136"/>
      <c r="CYC58" s="136"/>
      <c r="CYD58" s="136"/>
      <c r="CYE58" s="136"/>
      <c r="CYF58" s="136"/>
      <c r="CYG58" s="136"/>
      <c r="CYH58" s="136"/>
      <c r="CYI58" s="136"/>
      <c r="CYJ58" s="136"/>
      <c r="CYK58" s="136"/>
      <c r="CYL58" s="136"/>
      <c r="CYM58" s="136"/>
      <c r="CYN58" s="136"/>
      <c r="CYO58" s="136"/>
      <c r="CYP58" s="136"/>
      <c r="CYQ58" s="136"/>
      <c r="CYR58" s="136"/>
      <c r="CYS58" s="136"/>
      <c r="CYT58" s="136"/>
      <c r="CYU58" s="136"/>
      <c r="CYV58" s="136"/>
      <c r="CYW58" s="136"/>
      <c r="CYX58" s="136"/>
      <c r="CYY58" s="136"/>
      <c r="CYZ58" s="136"/>
      <c r="CZA58" s="136"/>
      <c r="CZB58" s="136"/>
      <c r="CZC58" s="136"/>
      <c r="CZD58" s="136"/>
      <c r="CZE58" s="136"/>
      <c r="CZF58" s="136"/>
      <c r="CZG58" s="136"/>
      <c r="CZH58" s="136"/>
      <c r="CZI58" s="136"/>
      <c r="CZJ58" s="136"/>
      <c r="CZK58" s="136"/>
      <c r="CZL58" s="136"/>
      <c r="CZM58" s="136"/>
      <c r="CZN58" s="136"/>
      <c r="CZO58" s="136"/>
      <c r="CZP58" s="136"/>
      <c r="CZQ58" s="136"/>
      <c r="CZR58" s="136"/>
      <c r="CZS58" s="136"/>
      <c r="CZT58" s="136"/>
      <c r="CZU58" s="136"/>
      <c r="CZV58" s="136"/>
      <c r="CZW58" s="136"/>
      <c r="CZX58" s="136"/>
      <c r="CZY58" s="136"/>
      <c r="CZZ58" s="136"/>
      <c r="DAA58" s="136"/>
      <c r="DAB58" s="136"/>
      <c r="DAC58" s="136"/>
      <c r="DAD58" s="136"/>
      <c r="DAE58" s="136"/>
      <c r="DAF58" s="136"/>
      <c r="DAG58" s="136"/>
      <c r="DAH58" s="136"/>
      <c r="DAI58" s="136"/>
      <c r="DAJ58" s="136"/>
      <c r="DAK58" s="136"/>
      <c r="DAL58" s="136"/>
      <c r="DAM58" s="136"/>
      <c r="DAN58" s="136"/>
      <c r="DAO58" s="136"/>
      <c r="DAP58" s="136"/>
      <c r="DAQ58" s="136"/>
      <c r="DAR58" s="136"/>
      <c r="DAS58" s="136"/>
      <c r="DAT58" s="136"/>
      <c r="DAU58" s="136"/>
      <c r="DAV58" s="136"/>
      <c r="DAW58" s="136"/>
      <c r="DAX58" s="136"/>
      <c r="DAY58" s="136"/>
      <c r="DAZ58" s="136"/>
      <c r="DBA58" s="136"/>
      <c r="DBB58" s="136"/>
      <c r="DBC58" s="136"/>
      <c r="DBD58" s="136"/>
      <c r="DBE58" s="136"/>
      <c r="DBF58" s="136"/>
      <c r="DBG58" s="136"/>
      <c r="DBH58" s="136"/>
      <c r="DBI58" s="136"/>
      <c r="DBJ58" s="136"/>
      <c r="DBK58" s="136"/>
      <c r="DBL58" s="136"/>
      <c r="DBM58" s="136"/>
      <c r="DBN58" s="136"/>
      <c r="DBO58" s="136"/>
      <c r="DBP58" s="136"/>
      <c r="DBQ58" s="136"/>
      <c r="DBR58" s="136"/>
      <c r="DBS58" s="136"/>
      <c r="DBT58" s="136"/>
      <c r="DBU58" s="136"/>
      <c r="DBV58" s="136"/>
      <c r="DBW58" s="136"/>
      <c r="DBX58" s="136"/>
      <c r="DBY58" s="136"/>
      <c r="DBZ58" s="136"/>
      <c r="DCA58" s="136"/>
      <c r="DCB58" s="136"/>
      <c r="DCC58" s="136"/>
      <c r="DCD58" s="136"/>
      <c r="DCE58" s="136"/>
      <c r="DCF58" s="136"/>
      <c r="DCG58" s="136"/>
      <c r="DCH58" s="136"/>
      <c r="DCI58" s="136"/>
      <c r="DCJ58" s="136"/>
      <c r="DCK58" s="136"/>
      <c r="DCL58" s="136"/>
      <c r="DCM58" s="136"/>
      <c r="DCN58" s="136"/>
      <c r="DCO58" s="136"/>
      <c r="DCP58" s="136"/>
      <c r="DCQ58" s="136"/>
      <c r="DCR58" s="136"/>
      <c r="DCS58" s="136"/>
      <c r="DCT58" s="136"/>
      <c r="DCU58" s="136"/>
      <c r="DCV58" s="136"/>
      <c r="DCW58" s="136"/>
      <c r="DCX58" s="136"/>
      <c r="DCY58" s="136"/>
      <c r="DCZ58" s="136"/>
      <c r="DDA58" s="136"/>
      <c r="DDB58" s="136"/>
      <c r="DDC58" s="136"/>
      <c r="DDD58" s="136"/>
      <c r="DDE58" s="136"/>
      <c r="DDF58" s="136"/>
      <c r="DDG58" s="136"/>
      <c r="DDH58" s="136"/>
      <c r="DDI58" s="136"/>
      <c r="DDJ58" s="136"/>
      <c r="DDK58" s="136"/>
      <c r="DDL58" s="136"/>
      <c r="DDM58" s="136"/>
      <c r="DDN58" s="136"/>
      <c r="DDO58" s="136"/>
      <c r="DDP58" s="136"/>
      <c r="DDQ58" s="136"/>
      <c r="DDR58" s="136"/>
      <c r="DDS58" s="136"/>
      <c r="DDT58" s="136"/>
      <c r="DDU58" s="136"/>
      <c r="DDV58" s="136"/>
      <c r="DDW58" s="136"/>
      <c r="DDX58" s="136"/>
      <c r="DDY58" s="136"/>
      <c r="DDZ58" s="136"/>
      <c r="DEA58" s="136"/>
      <c r="DEB58" s="136"/>
      <c r="DEC58" s="136"/>
      <c r="DED58" s="136"/>
      <c r="DEE58" s="136"/>
      <c r="DEF58" s="136"/>
      <c r="DEG58" s="136"/>
      <c r="DEH58" s="136"/>
      <c r="DEI58" s="136"/>
      <c r="DEJ58" s="136"/>
      <c r="DEK58" s="136"/>
      <c r="DEL58" s="136"/>
      <c r="DEM58" s="136"/>
      <c r="DEN58" s="136"/>
      <c r="DEO58" s="136"/>
      <c r="DEP58" s="136"/>
      <c r="DEQ58" s="136"/>
      <c r="DER58" s="136"/>
      <c r="DES58" s="136"/>
      <c r="DET58" s="136"/>
      <c r="DEU58" s="136"/>
      <c r="DEV58" s="136"/>
      <c r="DEW58" s="136"/>
      <c r="DEX58" s="136"/>
      <c r="DEY58" s="136"/>
      <c r="DEZ58" s="136"/>
      <c r="DFA58" s="136"/>
      <c r="DFB58" s="136"/>
      <c r="DFC58" s="136"/>
      <c r="DFD58" s="136"/>
      <c r="DFE58" s="136"/>
      <c r="DFF58" s="136"/>
      <c r="DFG58" s="136"/>
      <c r="DFH58" s="136"/>
      <c r="DFI58" s="136"/>
      <c r="DFJ58" s="136"/>
      <c r="DFK58" s="136"/>
      <c r="DFL58" s="136"/>
      <c r="DFM58" s="136"/>
      <c r="DFN58" s="136"/>
      <c r="DFO58" s="136"/>
      <c r="DFP58" s="136"/>
      <c r="DFQ58" s="136"/>
      <c r="DFR58" s="136"/>
      <c r="DFS58" s="136"/>
      <c r="DFT58" s="136"/>
      <c r="DFU58" s="136"/>
      <c r="DFV58" s="136"/>
      <c r="DFW58" s="136"/>
      <c r="DFX58" s="136"/>
      <c r="DFY58" s="136"/>
      <c r="DFZ58" s="136"/>
      <c r="DGA58" s="136"/>
      <c r="DGB58" s="136"/>
      <c r="DGC58" s="136"/>
      <c r="DGD58" s="136"/>
      <c r="DGE58" s="136"/>
      <c r="DGF58" s="136"/>
      <c r="DGG58" s="136"/>
      <c r="DGH58" s="136"/>
      <c r="DGI58" s="136"/>
      <c r="DGJ58" s="136"/>
      <c r="DGK58" s="136"/>
      <c r="DGL58" s="136"/>
      <c r="DGM58" s="136"/>
      <c r="DGN58" s="136"/>
      <c r="DGO58" s="136"/>
      <c r="DGP58" s="136"/>
      <c r="DGQ58" s="136"/>
      <c r="DGR58" s="136"/>
      <c r="DGS58" s="136"/>
      <c r="DGT58" s="136"/>
      <c r="DGU58" s="136"/>
      <c r="DGV58" s="136"/>
      <c r="DGW58" s="136"/>
      <c r="DGX58" s="136"/>
      <c r="DGY58" s="136"/>
      <c r="DGZ58" s="136"/>
      <c r="DHA58" s="136"/>
      <c r="DHB58" s="136"/>
      <c r="DHC58" s="136"/>
      <c r="DHD58" s="136"/>
      <c r="DHE58" s="136"/>
      <c r="DHF58" s="136"/>
      <c r="DHG58" s="136"/>
      <c r="DHH58" s="136"/>
      <c r="DHI58" s="136"/>
      <c r="DHJ58" s="136"/>
      <c r="DHK58" s="136"/>
      <c r="DHL58" s="136"/>
      <c r="DHM58" s="136"/>
      <c r="DHN58" s="136"/>
      <c r="DHO58" s="136"/>
      <c r="DHP58" s="136"/>
      <c r="DHQ58" s="136"/>
      <c r="DHR58" s="136"/>
      <c r="DHS58" s="136"/>
      <c r="DHT58" s="136"/>
      <c r="DHU58" s="136"/>
      <c r="DHV58" s="136"/>
      <c r="DHW58" s="136"/>
      <c r="DHX58" s="136"/>
      <c r="DHY58" s="136"/>
      <c r="DHZ58" s="136"/>
      <c r="DIA58" s="136"/>
      <c r="DIB58" s="136"/>
      <c r="DIC58" s="136"/>
      <c r="DID58" s="136"/>
      <c r="DIE58" s="136"/>
      <c r="DIF58" s="136"/>
      <c r="DIG58" s="136"/>
      <c r="DIH58" s="136"/>
      <c r="DII58" s="136"/>
      <c r="DIJ58" s="136"/>
      <c r="DIK58" s="136"/>
      <c r="DIL58" s="136"/>
      <c r="DIM58" s="136"/>
      <c r="DIN58" s="136"/>
      <c r="DIO58" s="136"/>
      <c r="DIP58" s="136"/>
      <c r="DIQ58" s="136"/>
      <c r="DIR58" s="136"/>
      <c r="DIS58" s="136"/>
      <c r="DIT58" s="136"/>
      <c r="DIU58" s="136"/>
      <c r="DIV58" s="136"/>
      <c r="DIW58" s="136"/>
      <c r="DIX58" s="136"/>
      <c r="DIY58" s="136"/>
      <c r="DIZ58" s="136"/>
      <c r="DJA58" s="136"/>
      <c r="DJB58" s="136"/>
      <c r="DJC58" s="136"/>
      <c r="DJD58" s="136"/>
      <c r="DJE58" s="136"/>
      <c r="DJF58" s="136"/>
      <c r="DJG58" s="136"/>
      <c r="DJH58" s="136"/>
      <c r="DJI58" s="136"/>
      <c r="DJJ58" s="136"/>
      <c r="DJK58" s="136"/>
      <c r="DJL58" s="136"/>
      <c r="DJM58" s="136"/>
      <c r="DJN58" s="136"/>
      <c r="DJO58" s="136"/>
      <c r="DJP58" s="136"/>
      <c r="DJQ58" s="136"/>
      <c r="DJR58" s="136"/>
      <c r="DJS58" s="136"/>
      <c r="DJT58" s="136"/>
      <c r="DJU58" s="136"/>
      <c r="DJV58" s="136"/>
      <c r="DJW58" s="136"/>
      <c r="DJX58" s="136"/>
      <c r="DJY58" s="136"/>
      <c r="DJZ58" s="136"/>
      <c r="DKA58" s="136"/>
      <c r="DKB58" s="136"/>
      <c r="DKC58" s="136"/>
      <c r="DKD58" s="136"/>
      <c r="DKE58" s="136"/>
      <c r="DKF58" s="136"/>
      <c r="DKG58" s="136"/>
      <c r="DKH58" s="136"/>
      <c r="DKI58" s="136"/>
      <c r="DKJ58" s="136"/>
      <c r="DKK58" s="136"/>
      <c r="DKL58" s="136"/>
      <c r="DKM58" s="136"/>
      <c r="DKN58" s="136"/>
      <c r="DKO58" s="136"/>
      <c r="DKP58" s="136"/>
      <c r="DKQ58" s="136"/>
      <c r="DKR58" s="136"/>
      <c r="DKS58" s="136"/>
      <c r="DKT58" s="136"/>
      <c r="DKU58" s="136"/>
      <c r="DKV58" s="136"/>
      <c r="DKW58" s="136"/>
      <c r="DKX58" s="136"/>
      <c r="DKY58" s="136"/>
      <c r="DKZ58" s="136"/>
      <c r="DLA58" s="136"/>
      <c r="DLB58" s="136"/>
      <c r="DLC58" s="136"/>
      <c r="DLD58" s="136"/>
      <c r="DLE58" s="136"/>
      <c r="DLF58" s="136"/>
      <c r="DLG58" s="136"/>
      <c r="DLH58" s="136"/>
      <c r="DLI58" s="136"/>
      <c r="DLJ58" s="136"/>
      <c r="DLK58" s="136"/>
      <c r="DLL58" s="136"/>
      <c r="DLM58" s="136"/>
      <c r="DLN58" s="136"/>
      <c r="DLO58" s="136"/>
      <c r="DLP58" s="136"/>
      <c r="DLQ58" s="136"/>
      <c r="DLR58" s="136"/>
      <c r="DLS58" s="136"/>
      <c r="DLT58" s="136"/>
      <c r="DLU58" s="136"/>
      <c r="DLV58" s="136"/>
      <c r="DLW58" s="136"/>
      <c r="DLX58" s="136"/>
      <c r="DLY58" s="136"/>
      <c r="DLZ58" s="136"/>
      <c r="DMA58" s="136"/>
      <c r="DMB58" s="136"/>
      <c r="DMC58" s="136"/>
      <c r="DMD58" s="136"/>
      <c r="DME58" s="136"/>
      <c r="DMF58" s="136"/>
      <c r="DMG58" s="136"/>
      <c r="DMH58" s="136"/>
      <c r="DMI58" s="136"/>
      <c r="DMJ58" s="136"/>
      <c r="DMK58" s="136"/>
      <c r="DML58" s="136"/>
      <c r="DMM58" s="136"/>
      <c r="DMN58" s="136"/>
      <c r="DMO58" s="136"/>
      <c r="DMP58" s="136"/>
      <c r="DMQ58" s="136"/>
      <c r="DMR58" s="136"/>
      <c r="DMS58" s="136"/>
      <c r="DMT58" s="136"/>
      <c r="DMU58" s="136"/>
      <c r="DMV58" s="136"/>
      <c r="DMW58" s="136"/>
      <c r="DMX58" s="136"/>
      <c r="DMY58" s="136"/>
      <c r="DMZ58" s="136"/>
      <c r="DNA58" s="136"/>
      <c r="DNB58" s="136"/>
      <c r="DNC58" s="136"/>
      <c r="DND58" s="136"/>
      <c r="DNE58" s="136"/>
      <c r="DNF58" s="136"/>
      <c r="DNG58" s="136"/>
      <c r="DNH58" s="136"/>
      <c r="DNI58" s="136"/>
      <c r="DNJ58" s="136"/>
      <c r="DNK58" s="136"/>
      <c r="DNL58" s="136"/>
      <c r="DNM58" s="136"/>
      <c r="DNN58" s="136"/>
      <c r="DNO58" s="136"/>
      <c r="DNP58" s="136"/>
      <c r="DNQ58" s="136"/>
      <c r="DNR58" s="136"/>
      <c r="DNS58" s="136"/>
      <c r="DNT58" s="136"/>
      <c r="DNU58" s="136"/>
      <c r="DNV58" s="136"/>
      <c r="DNW58" s="136"/>
      <c r="DNX58" s="136"/>
      <c r="DNY58" s="136"/>
      <c r="DNZ58" s="136"/>
      <c r="DOA58" s="136"/>
      <c r="DOB58" s="136"/>
      <c r="DOC58" s="136"/>
      <c r="DOD58" s="136"/>
      <c r="DOE58" s="136"/>
      <c r="DOF58" s="136"/>
      <c r="DOG58" s="136"/>
      <c r="DOH58" s="136"/>
      <c r="DOI58" s="136"/>
      <c r="DOJ58" s="136"/>
      <c r="DOK58" s="136"/>
      <c r="DOL58" s="136"/>
      <c r="DOM58" s="136"/>
      <c r="DON58" s="136"/>
      <c r="DOO58" s="136"/>
      <c r="DOP58" s="136"/>
      <c r="DOQ58" s="136"/>
      <c r="DOR58" s="136"/>
      <c r="DOS58" s="136"/>
      <c r="DOT58" s="136"/>
      <c r="DOU58" s="136"/>
      <c r="DOV58" s="136"/>
      <c r="DOW58" s="136"/>
      <c r="DOX58" s="136"/>
      <c r="DOY58" s="136"/>
      <c r="DOZ58" s="136"/>
      <c r="DPA58" s="136"/>
      <c r="DPB58" s="136"/>
      <c r="DPC58" s="136"/>
      <c r="DPD58" s="136"/>
      <c r="DPE58" s="136"/>
      <c r="DPF58" s="136"/>
      <c r="DPG58" s="136"/>
      <c r="DPH58" s="136"/>
      <c r="DPI58" s="136"/>
      <c r="DPJ58" s="136"/>
      <c r="DPK58" s="136"/>
      <c r="DPL58" s="136"/>
      <c r="DPM58" s="136"/>
      <c r="DPN58" s="136"/>
      <c r="DPO58" s="136"/>
      <c r="DPP58" s="136"/>
      <c r="DPQ58" s="136"/>
      <c r="DPR58" s="136"/>
      <c r="DPS58" s="136"/>
      <c r="DPT58" s="136"/>
      <c r="DPU58" s="136"/>
      <c r="DPV58" s="136"/>
      <c r="DPW58" s="136"/>
      <c r="DPX58" s="136"/>
      <c r="DPY58" s="136"/>
      <c r="DPZ58" s="136"/>
      <c r="DQA58" s="136"/>
      <c r="DQB58" s="136"/>
      <c r="DQC58" s="136"/>
      <c r="DQD58" s="136"/>
      <c r="DQE58" s="136"/>
      <c r="DQF58" s="136"/>
      <c r="DQG58" s="136"/>
      <c r="DQH58" s="136"/>
      <c r="DQI58" s="136"/>
      <c r="DQJ58" s="136"/>
      <c r="DQK58" s="136"/>
      <c r="DQL58" s="136"/>
      <c r="DQM58" s="136"/>
      <c r="DQN58" s="136"/>
      <c r="DQO58" s="136"/>
      <c r="DQP58" s="136"/>
      <c r="DQQ58" s="136"/>
      <c r="DQR58" s="136"/>
      <c r="DQS58" s="136"/>
      <c r="DQT58" s="136"/>
      <c r="DQU58" s="136"/>
      <c r="DQV58" s="136"/>
      <c r="DQW58" s="136"/>
      <c r="DQX58" s="136"/>
      <c r="DQY58" s="136"/>
      <c r="DQZ58" s="136"/>
      <c r="DRA58" s="136"/>
      <c r="DRB58" s="136"/>
      <c r="DRC58" s="136"/>
      <c r="DRD58" s="136"/>
      <c r="DRE58" s="136"/>
      <c r="DRF58" s="136"/>
      <c r="DRG58" s="136"/>
      <c r="DRH58" s="136"/>
      <c r="DRI58" s="136"/>
      <c r="DRJ58" s="136"/>
      <c r="DRK58" s="136"/>
      <c r="DRL58" s="136"/>
      <c r="DRM58" s="136"/>
      <c r="DRN58" s="136"/>
      <c r="DRO58" s="136"/>
      <c r="DRP58" s="136"/>
      <c r="DRQ58" s="136"/>
      <c r="DRR58" s="136"/>
      <c r="DRS58" s="136"/>
      <c r="DRT58" s="136"/>
      <c r="DRU58" s="136"/>
      <c r="DRV58" s="136"/>
      <c r="DRW58" s="136"/>
      <c r="DRX58" s="136"/>
      <c r="DRY58" s="136"/>
      <c r="DRZ58" s="136"/>
      <c r="DSA58" s="136"/>
      <c r="DSB58" s="136"/>
      <c r="DSC58" s="136"/>
      <c r="DSD58" s="136"/>
      <c r="DSE58" s="136"/>
      <c r="DSF58" s="136"/>
      <c r="DSG58" s="136"/>
      <c r="DSH58" s="136"/>
      <c r="DSI58" s="136"/>
      <c r="DSJ58" s="136"/>
      <c r="DSK58" s="136"/>
      <c r="DSL58" s="136"/>
      <c r="DSM58" s="136"/>
      <c r="DSN58" s="136"/>
      <c r="DSO58" s="136"/>
      <c r="DSP58" s="136"/>
      <c r="DSQ58" s="136"/>
      <c r="DSR58" s="136"/>
      <c r="DSS58" s="136"/>
      <c r="DST58" s="136"/>
      <c r="DSU58" s="136"/>
      <c r="DSV58" s="136"/>
      <c r="DSW58" s="136"/>
      <c r="DSX58" s="136"/>
      <c r="DSY58" s="136"/>
      <c r="DSZ58" s="136"/>
      <c r="DTA58" s="136"/>
      <c r="DTB58" s="136"/>
      <c r="DTC58" s="136"/>
      <c r="DTD58" s="136"/>
      <c r="DTE58" s="136"/>
      <c r="DTF58" s="136"/>
      <c r="DTG58" s="136"/>
      <c r="DTH58" s="136"/>
      <c r="DTI58" s="136"/>
      <c r="DTJ58" s="136"/>
      <c r="DTK58" s="136"/>
      <c r="DTL58" s="136"/>
      <c r="DTM58" s="136"/>
      <c r="DTN58" s="136"/>
      <c r="DTO58" s="136"/>
      <c r="DTP58" s="136"/>
      <c r="DTQ58" s="136"/>
      <c r="DTR58" s="136"/>
      <c r="DTS58" s="136"/>
      <c r="DTT58" s="136"/>
      <c r="DTU58" s="136"/>
      <c r="DTV58" s="136"/>
      <c r="DTW58" s="136"/>
      <c r="DTX58" s="136"/>
      <c r="DTY58" s="136"/>
      <c r="DTZ58" s="136"/>
      <c r="DUA58" s="136"/>
      <c r="DUB58" s="136"/>
      <c r="DUC58" s="136"/>
      <c r="DUD58" s="136"/>
      <c r="DUE58" s="136"/>
      <c r="DUF58" s="136"/>
      <c r="DUG58" s="136"/>
      <c r="DUH58" s="136"/>
      <c r="DUI58" s="136"/>
      <c r="DUJ58" s="136"/>
      <c r="DUK58" s="136"/>
      <c r="DUL58" s="136"/>
      <c r="DUM58" s="136"/>
      <c r="DUN58" s="136"/>
      <c r="DUO58" s="136"/>
      <c r="DUP58" s="136"/>
      <c r="DUQ58" s="136"/>
      <c r="DUR58" s="136"/>
      <c r="DUS58" s="136"/>
      <c r="DUT58" s="136"/>
      <c r="DUU58" s="136"/>
      <c r="DUV58" s="136"/>
      <c r="DUW58" s="136"/>
      <c r="DUX58" s="136"/>
      <c r="DUY58" s="136"/>
      <c r="DUZ58" s="136"/>
      <c r="DVA58" s="136"/>
      <c r="DVB58" s="136"/>
      <c r="DVC58" s="136"/>
      <c r="DVD58" s="136"/>
      <c r="DVE58" s="136"/>
      <c r="DVF58" s="136"/>
      <c r="DVG58" s="136"/>
      <c r="DVH58" s="136"/>
      <c r="DVI58" s="136"/>
      <c r="DVJ58" s="136"/>
      <c r="DVK58" s="136"/>
      <c r="DVL58" s="136"/>
      <c r="DVM58" s="136"/>
      <c r="DVN58" s="136"/>
      <c r="DVO58" s="136"/>
      <c r="DVP58" s="136"/>
      <c r="DVQ58" s="136"/>
      <c r="DVR58" s="136"/>
      <c r="DVS58" s="136"/>
      <c r="DVT58" s="136"/>
      <c r="DVU58" s="136"/>
      <c r="DVV58" s="136"/>
      <c r="DVW58" s="136"/>
      <c r="DVX58" s="136"/>
      <c r="DVY58" s="136"/>
      <c r="DVZ58" s="136"/>
      <c r="DWA58" s="136"/>
      <c r="DWB58" s="136"/>
      <c r="DWC58" s="136"/>
      <c r="DWD58" s="136"/>
      <c r="DWE58" s="136"/>
      <c r="DWF58" s="136"/>
      <c r="DWG58" s="136"/>
      <c r="DWH58" s="136"/>
      <c r="DWI58" s="136"/>
      <c r="DWJ58" s="136"/>
      <c r="DWK58" s="136"/>
      <c r="DWL58" s="136"/>
      <c r="DWM58" s="136"/>
      <c r="DWN58" s="136"/>
      <c r="DWO58" s="136"/>
      <c r="DWP58" s="136"/>
      <c r="DWQ58" s="136"/>
      <c r="DWR58" s="136"/>
      <c r="DWS58" s="136"/>
      <c r="DWT58" s="136"/>
      <c r="DWU58" s="136"/>
      <c r="DWV58" s="136"/>
      <c r="DWW58" s="136"/>
      <c r="DWX58" s="136"/>
      <c r="DWY58" s="136"/>
      <c r="DWZ58" s="136"/>
      <c r="DXA58" s="136"/>
      <c r="DXB58" s="136"/>
      <c r="DXC58" s="136"/>
      <c r="DXD58" s="136"/>
      <c r="DXE58" s="136"/>
      <c r="DXF58" s="136"/>
      <c r="DXG58" s="136"/>
      <c r="DXH58" s="136"/>
      <c r="DXI58" s="136"/>
      <c r="DXJ58" s="136"/>
      <c r="DXK58" s="136"/>
      <c r="DXL58" s="136"/>
      <c r="DXM58" s="136"/>
      <c r="DXN58" s="136"/>
      <c r="DXO58" s="136"/>
      <c r="DXP58" s="136"/>
      <c r="DXQ58" s="136"/>
      <c r="DXR58" s="136"/>
      <c r="DXS58" s="136"/>
      <c r="DXT58" s="136"/>
      <c r="DXU58" s="136"/>
      <c r="DXV58" s="136"/>
      <c r="DXW58" s="136"/>
      <c r="DXX58" s="136"/>
      <c r="DXY58" s="136"/>
      <c r="DXZ58" s="136"/>
      <c r="DYA58" s="136"/>
      <c r="DYB58" s="136"/>
      <c r="DYC58" s="136"/>
      <c r="DYD58" s="136"/>
      <c r="DYE58" s="136"/>
      <c r="DYF58" s="136"/>
      <c r="DYG58" s="136"/>
      <c r="DYH58" s="136"/>
      <c r="DYI58" s="136"/>
      <c r="DYJ58" s="136"/>
      <c r="DYK58" s="136"/>
      <c r="DYL58" s="136"/>
      <c r="DYM58" s="136"/>
      <c r="DYN58" s="136"/>
      <c r="DYO58" s="136"/>
      <c r="DYP58" s="136"/>
      <c r="DYQ58" s="136"/>
      <c r="DYR58" s="136"/>
      <c r="DYS58" s="136"/>
      <c r="DYT58" s="136"/>
      <c r="DYU58" s="136"/>
      <c r="DYV58" s="136"/>
      <c r="DYW58" s="136"/>
      <c r="DYX58" s="136"/>
      <c r="DYY58" s="136"/>
      <c r="DYZ58" s="136"/>
      <c r="DZA58" s="136"/>
      <c r="DZB58" s="136"/>
      <c r="DZC58" s="136"/>
      <c r="DZD58" s="136"/>
      <c r="DZE58" s="136"/>
      <c r="DZF58" s="136"/>
      <c r="DZG58" s="136"/>
      <c r="DZH58" s="136"/>
      <c r="DZI58" s="136"/>
      <c r="DZJ58" s="136"/>
      <c r="DZK58" s="136"/>
      <c r="DZL58" s="136"/>
      <c r="DZM58" s="136"/>
      <c r="DZN58" s="136"/>
      <c r="DZO58" s="136"/>
      <c r="DZP58" s="136"/>
      <c r="DZQ58" s="136"/>
      <c r="DZR58" s="136"/>
      <c r="DZS58" s="136"/>
      <c r="DZT58" s="136"/>
      <c r="DZU58" s="136"/>
      <c r="DZV58" s="136"/>
      <c r="DZW58" s="136"/>
      <c r="DZX58" s="136"/>
      <c r="DZY58" s="136"/>
      <c r="DZZ58" s="136"/>
      <c r="EAA58" s="136"/>
      <c r="EAB58" s="136"/>
      <c r="EAC58" s="136"/>
      <c r="EAD58" s="136"/>
      <c r="EAE58" s="136"/>
      <c r="EAF58" s="136"/>
      <c r="EAG58" s="136"/>
      <c r="EAH58" s="136"/>
      <c r="EAI58" s="136"/>
      <c r="EAJ58" s="136"/>
      <c r="EAK58" s="136"/>
      <c r="EAL58" s="136"/>
      <c r="EAM58" s="136"/>
      <c r="EAN58" s="136"/>
      <c r="EAO58" s="136"/>
      <c r="EAP58" s="136"/>
      <c r="EAQ58" s="136"/>
      <c r="EAR58" s="136"/>
      <c r="EAS58" s="136"/>
      <c r="EAT58" s="136"/>
      <c r="EAU58" s="136"/>
      <c r="EAV58" s="136"/>
      <c r="EAW58" s="136"/>
      <c r="EAX58" s="136"/>
      <c r="EAY58" s="136"/>
      <c r="EAZ58" s="136"/>
      <c r="EBA58" s="136"/>
      <c r="EBB58" s="136"/>
      <c r="EBC58" s="136"/>
      <c r="EBD58" s="136"/>
      <c r="EBE58" s="136"/>
      <c r="EBF58" s="136"/>
      <c r="EBG58" s="136"/>
      <c r="EBH58" s="136"/>
      <c r="EBI58" s="136"/>
      <c r="EBJ58" s="136"/>
      <c r="EBK58" s="136"/>
      <c r="EBL58" s="136"/>
      <c r="EBM58" s="136"/>
      <c r="EBN58" s="136"/>
      <c r="EBO58" s="136"/>
      <c r="EBP58" s="136"/>
      <c r="EBQ58" s="136"/>
      <c r="EBR58" s="136"/>
      <c r="EBS58" s="136"/>
      <c r="EBT58" s="136"/>
      <c r="EBU58" s="136"/>
      <c r="EBV58" s="136"/>
      <c r="EBW58" s="136"/>
      <c r="EBX58" s="136"/>
      <c r="EBY58" s="136"/>
      <c r="EBZ58" s="136"/>
      <c r="ECA58" s="136"/>
      <c r="ECB58" s="136"/>
      <c r="ECC58" s="136"/>
      <c r="ECD58" s="136"/>
      <c r="ECE58" s="136"/>
      <c r="ECF58" s="136"/>
      <c r="ECG58" s="136"/>
      <c r="ECH58" s="136"/>
      <c r="ECI58" s="136"/>
      <c r="ECJ58" s="136"/>
      <c r="ECK58" s="136"/>
      <c r="ECL58" s="136"/>
      <c r="ECM58" s="136"/>
      <c r="ECN58" s="136"/>
      <c r="ECO58" s="136"/>
      <c r="ECP58" s="136"/>
      <c r="ECQ58" s="136"/>
      <c r="ECR58" s="136"/>
      <c r="ECS58" s="136"/>
      <c r="ECT58" s="136"/>
      <c r="ECU58" s="136"/>
      <c r="ECV58" s="136"/>
      <c r="ECW58" s="136"/>
      <c r="ECX58" s="136"/>
      <c r="ECY58" s="136"/>
      <c r="ECZ58" s="136"/>
      <c r="EDA58" s="136"/>
      <c r="EDB58" s="136"/>
      <c r="EDC58" s="136"/>
      <c r="EDD58" s="136"/>
      <c r="EDE58" s="136"/>
      <c r="EDF58" s="136"/>
      <c r="EDG58" s="136"/>
      <c r="EDH58" s="136"/>
      <c r="EDI58" s="136"/>
      <c r="EDJ58" s="136"/>
      <c r="EDK58" s="136"/>
      <c r="EDL58" s="136"/>
      <c r="EDM58" s="136"/>
      <c r="EDN58" s="136"/>
      <c r="EDO58" s="136"/>
      <c r="EDP58" s="136"/>
      <c r="EDQ58" s="136"/>
      <c r="EDR58" s="136"/>
      <c r="EDS58" s="136"/>
      <c r="EDT58" s="136"/>
      <c r="EDU58" s="136"/>
      <c r="EDV58" s="136"/>
      <c r="EDW58" s="136"/>
      <c r="EDX58" s="136"/>
      <c r="EDY58" s="136"/>
      <c r="EDZ58" s="136"/>
      <c r="EEA58" s="136"/>
      <c r="EEB58" s="136"/>
      <c r="EEC58" s="136"/>
      <c r="EED58" s="136"/>
      <c r="EEE58" s="136"/>
      <c r="EEF58" s="136"/>
      <c r="EEG58" s="136"/>
      <c r="EEH58" s="136"/>
      <c r="EEI58" s="136"/>
      <c r="EEJ58" s="136"/>
      <c r="EEK58" s="136"/>
      <c r="EEL58" s="136"/>
      <c r="EEM58" s="136"/>
      <c r="EEN58" s="136"/>
      <c r="EEO58" s="136"/>
      <c r="EEP58" s="136"/>
      <c r="EEQ58" s="136"/>
      <c r="EER58" s="136"/>
      <c r="EES58" s="136"/>
      <c r="EET58" s="136"/>
      <c r="EEU58" s="136"/>
      <c r="EEV58" s="136"/>
      <c r="EEW58" s="136"/>
      <c r="EEX58" s="136"/>
      <c r="EEY58" s="136"/>
      <c r="EEZ58" s="136"/>
      <c r="EFA58" s="136"/>
      <c r="EFB58" s="136"/>
      <c r="EFC58" s="136"/>
      <c r="EFD58" s="136"/>
      <c r="EFE58" s="136"/>
      <c r="EFF58" s="136"/>
      <c r="EFG58" s="136"/>
      <c r="EFH58" s="136"/>
      <c r="EFI58" s="136"/>
      <c r="EFJ58" s="136"/>
      <c r="EFK58" s="136"/>
      <c r="EFL58" s="136"/>
      <c r="EFM58" s="136"/>
      <c r="EFN58" s="136"/>
      <c r="EFO58" s="136"/>
      <c r="EFP58" s="136"/>
      <c r="EFQ58" s="136"/>
      <c r="EFR58" s="136"/>
      <c r="EFS58" s="136"/>
      <c r="EFT58" s="136"/>
      <c r="EFU58" s="136"/>
      <c r="EFV58" s="136"/>
      <c r="EFW58" s="136"/>
      <c r="EFX58" s="136"/>
      <c r="EFY58" s="136"/>
      <c r="EFZ58" s="136"/>
      <c r="EGA58" s="136"/>
      <c r="EGB58" s="136"/>
      <c r="EGC58" s="136"/>
      <c r="EGD58" s="136"/>
      <c r="EGE58" s="136"/>
      <c r="EGF58" s="136"/>
      <c r="EGG58" s="136"/>
      <c r="EGH58" s="136"/>
      <c r="EGI58" s="136"/>
      <c r="EGJ58" s="136"/>
      <c r="EGK58" s="136"/>
      <c r="EGL58" s="136"/>
      <c r="EGM58" s="136"/>
      <c r="EGN58" s="136"/>
      <c r="EGO58" s="136"/>
      <c r="EGP58" s="136"/>
      <c r="EGQ58" s="136"/>
      <c r="EGR58" s="136"/>
      <c r="EGS58" s="136"/>
      <c r="EGT58" s="136"/>
      <c r="EGU58" s="136"/>
      <c r="EGV58" s="136"/>
      <c r="EGW58" s="136"/>
      <c r="EGX58" s="136"/>
      <c r="EGY58" s="136"/>
      <c r="EGZ58" s="136"/>
      <c r="EHA58" s="136"/>
      <c r="EHB58" s="136"/>
      <c r="EHC58" s="136"/>
      <c r="EHD58" s="136"/>
      <c r="EHE58" s="136"/>
      <c r="EHF58" s="136"/>
      <c r="EHG58" s="136"/>
      <c r="EHH58" s="136"/>
      <c r="EHI58" s="136"/>
      <c r="EHJ58" s="136"/>
      <c r="EHK58" s="136"/>
      <c r="EHL58" s="136"/>
      <c r="EHM58" s="136"/>
      <c r="EHN58" s="136"/>
      <c r="EHO58" s="136"/>
      <c r="EHP58" s="136"/>
      <c r="EHQ58" s="136"/>
      <c r="EHR58" s="136"/>
      <c r="EHS58" s="136"/>
      <c r="EHT58" s="136"/>
      <c r="EHU58" s="136"/>
      <c r="EHV58" s="136"/>
      <c r="EHW58" s="136"/>
      <c r="EHX58" s="136"/>
      <c r="EHY58" s="136"/>
      <c r="EHZ58" s="136"/>
      <c r="EIA58" s="136"/>
      <c r="EIB58" s="136"/>
      <c r="EIC58" s="136"/>
      <c r="EID58" s="136"/>
      <c r="EIE58" s="136"/>
      <c r="EIF58" s="136"/>
      <c r="EIG58" s="136"/>
      <c r="EIH58" s="136"/>
      <c r="EII58" s="136"/>
      <c r="EIJ58" s="136"/>
      <c r="EIK58" s="136"/>
      <c r="EIL58" s="136"/>
      <c r="EIM58" s="136"/>
      <c r="EIN58" s="136"/>
      <c r="EIO58" s="136"/>
      <c r="EIP58" s="136"/>
      <c r="EIQ58" s="136"/>
      <c r="EIR58" s="136"/>
      <c r="EIS58" s="136"/>
      <c r="EIT58" s="136"/>
      <c r="EIU58" s="136"/>
      <c r="EIV58" s="136"/>
      <c r="EIW58" s="136"/>
      <c r="EIX58" s="136"/>
      <c r="EIY58" s="136"/>
      <c r="EIZ58" s="136"/>
      <c r="EJA58" s="136"/>
      <c r="EJB58" s="136"/>
      <c r="EJC58" s="136"/>
      <c r="EJD58" s="136"/>
      <c r="EJE58" s="136"/>
      <c r="EJF58" s="136"/>
      <c r="EJG58" s="136"/>
      <c r="EJH58" s="136"/>
      <c r="EJI58" s="136"/>
      <c r="EJJ58" s="136"/>
      <c r="EJK58" s="136"/>
      <c r="EJL58" s="136"/>
      <c r="EJM58" s="136"/>
      <c r="EJN58" s="136"/>
      <c r="EJO58" s="136"/>
      <c r="EJP58" s="136"/>
      <c r="EJQ58" s="136"/>
      <c r="EJR58" s="136"/>
      <c r="EJS58" s="136"/>
      <c r="EJT58" s="136"/>
      <c r="EJU58" s="136"/>
      <c r="EJV58" s="136"/>
      <c r="EJW58" s="136"/>
      <c r="EJX58" s="136"/>
      <c r="EJY58" s="136"/>
      <c r="EJZ58" s="136"/>
      <c r="EKA58" s="136"/>
      <c r="EKB58" s="136"/>
      <c r="EKC58" s="136"/>
      <c r="EKD58" s="136"/>
      <c r="EKE58" s="136"/>
      <c r="EKF58" s="136"/>
      <c r="EKG58" s="136"/>
      <c r="EKH58" s="136"/>
      <c r="EKI58" s="136"/>
      <c r="EKJ58" s="136"/>
      <c r="EKK58" s="136"/>
      <c r="EKL58" s="136"/>
      <c r="EKM58" s="136"/>
      <c r="EKN58" s="136"/>
      <c r="EKO58" s="136"/>
      <c r="EKP58" s="136"/>
      <c r="EKQ58" s="136"/>
      <c r="EKR58" s="136"/>
      <c r="EKS58" s="136"/>
      <c r="EKT58" s="136"/>
      <c r="EKU58" s="136"/>
      <c r="EKV58" s="136"/>
      <c r="EKW58" s="136"/>
      <c r="EKX58" s="136"/>
      <c r="EKY58" s="136"/>
      <c r="EKZ58" s="136"/>
      <c r="ELA58" s="136"/>
      <c r="ELB58" s="136"/>
      <c r="ELC58" s="136"/>
      <c r="ELD58" s="136"/>
      <c r="ELE58" s="136"/>
      <c r="ELF58" s="136"/>
      <c r="ELG58" s="136"/>
      <c r="ELH58" s="136"/>
      <c r="ELI58" s="136"/>
      <c r="ELJ58" s="136"/>
      <c r="ELK58" s="136"/>
      <c r="ELL58" s="136"/>
      <c r="ELM58" s="136"/>
      <c r="ELN58" s="136"/>
      <c r="ELO58" s="136"/>
      <c r="ELP58" s="136"/>
      <c r="ELQ58" s="136"/>
      <c r="ELR58" s="136"/>
      <c r="ELS58" s="136"/>
      <c r="ELT58" s="136"/>
      <c r="ELU58" s="136"/>
      <c r="ELV58" s="136"/>
      <c r="ELW58" s="136"/>
      <c r="ELX58" s="136"/>
      <c r="ELY58" s="136"/>
      <c r="ELZ58" s="136"/>
      <c r="EMA58" s="136"/>
      <c r="EMB58" s="136"/>
      <c r="EMC58" s="136"/>
      <c r="EMD58" s="136"/>
      <c r="EME58" s="136"/>
      <c r="EMF58" s="136"/>
      <c r="EMG58" s="136"/>
      <c r="EMH58" s="136"/>
      <c r="EMI58" s="136"/>
      <c r="EMJ58" s="136"/>
      <c r="EMK58" s="136"/>
      <c r="EML58" s="136"/>
      <c r="EMM58" s="136"/>
      <c r="EMN58" s="136"/>
      <c r="EMO58" s="136"/>
      <c r="EMP58" s="136"/>
      <c r="EMQ58" s="136"/>
      <c r="EMR58" s="136"/>
      <c r="EMS58" s="136"/>
      <c r="EMT58" s="136"/>
      <c r="EMU58" s="136"/>
      <c r="EMV58" s="136"/>
      <c r="EMW58" s="136"/>
      <c r="EMX58" s="136"/>
      <c r="EMY58" s="136"/>
      <c r="EMZ58" s="136"/>
      <c r="ENA58" s="136"/>
      <c r="ENB58" s="136"/>
      <c r="ENC58" s="136"/>
      <c r="END58" s="136"/>
      <c r="ENE58" s="136"/>
      <c r="ENF58" s="136"/>
      <c r="ENG58" s="136"/>
      <c r="ENH58" s="136"/>
      <c r="ENI58" s="136"/>
      <c r="ENJ58" s="136"/>
      <c r="ENK58" s="136"/>
      <c r="ENL58" s="136"/>
      <c r="ENM58" s="136"/>
      <c r="ENN58" s="136"/>
      <c r="ENO58" s="136"/>
      <c r="ENP58" s="136"/>
      <c r="ENQ58" s="136"/>
      <c r="ENR58" s="136"/>
      <c r="ENS58" s="136"/>
      <c r="ENT58" s="136"/>
      <c r="ENU58" s="136"/>
      <c r="ENV58" s="136"/>
      <c r="ENW58" s="136"/>
      <c r="ENX58" s="136"/>
      <c r="ENY58" s="136"/>
      <c r="ENZ58" s="136"/>
      <c r="EOA58" s="136"/>
      <c r="EOB58" s="136"/>
      <c r="EOC58" s="136"/>
      <c r="EOD58" s="136"/>
      <c r="EOE58" s="136"/>
      <c r="EOF58" s="136"/>
      <c r="EOG58" s="136"/>
      <c r="EOH58" s="136"/>
      <c r="EOI58" s="136"/>
      <c r="EOJ58" s="136"/>
      <c r="EOK58" s="136"/>
      <c r="EOL58" s="136"/>
      <c r="EOM58" s="136"/>
      <c r="EON58" s="136"/>
      <c r="EOO58" s="136"/>
      <c r="EOP58" s="136"/>
      <c r="EOQ58" s="136"/>
      <c r="EOR58" s="136"/>
      <c r="EOS58" s="136"/>
      <c r="EOT58" s="136"/>
      <c r="EOU58" s="136"/>
      <c r="EOV58" s="136"/>
      <c r="EOW58" s="136"/>
      <c r="EOX58" s="136"/>
      <c r="EOY58" s="136"/>
      <c r="EOZ58" s="136"/>
      <c r="EPA58" s="136"/>
      <c r="EPB58" s="136"/>
      <c r="EPC58" s="136"/>
      <c r="EPD58" s="136"/>
      <c r="EPE58" s="136"/>
      <c r="EPF58" s="136"/>
      <c r="EPG58" s="136"/>
      <c r="EPH58" s="136"/>
      <c r="EPI58" s="136"/>
      <c r="EPJ58" s="136"/>
      <c r="EPK58" s="136"/>
      <c r="EPL58" s="136"/>
      <c r="EPM58" s="136"/>
      <c r="EPN58" s="136"/>
      <c r="EPO58" s="136"/>
      <c r="EPP58" s="136"/>
      <c r="EPQ58" s="136"/>
      <c r="EPR58" s="136"/>
      <c r="EPS58" s="136"/>
      <c r="EPT58" s="136"/>
      <c r="EPU58" s="136"/>
      <c r="EPV58" s="136"/>
      <c r="EPW58" s="136"/>
      <c r="EPX58" s="136"/>
      <c r="EPY58" s="136"/>
      <c r="EPZ58" s="136"/>
      <c r="EQA58" s="136"/>
      <c r="EQB58" s="136"/>
      <c r="EQC58" s="136"/>
      <c r="EQD58" s="136"/>
      <c r="EQE58" s="136"/>
      <c r="EQF58" s="136"/>
      <c r="EQG58" s="136"/>
      <c r="EQH58" s="136"/>
      <c r="EQI58" s="136"/>
      <c r="EQJ58" s="136"/>
      <c r="EQK58" s="136"/>
      <c r="EQL58" s="136"/>
      <c r="EQM58" s="136"/>
      <c r="EQN58" s="136"/>
      <c r="EQO58" s="136"/>
      <c r="EQP58" s="136"/>
      <c r="EQQ58" s="136"/>
      <c r="EQR58" s="136"/>
      <c r="EQS58" s="136"/>
      <c r="EQT58" s="136"/>
      <c r="EQU58" s="136"/>
      <c r="EQV58" s="136"/>
      <c r="EQW58" s="136"/>
      <c r="EQX58" s="136"/>
      <c r="EQY58" s="136"/>
      <c r="EQZ58" s="136"/>
      <c r="ERA58" s="136"/>
      <c r="ERB58" s="136"/>
      <c r="ERC58" s="136"/>
      <c r="ERD58" s="136"/>
      <c r="ERE58" s="136"/>
      <c r="ERF58" s="136"/>
      <c r="ERG58" s="136"/>
      <c r="ERH58" s="136"/>
      <c r="ERI58" s="136"/>
      <c r="ERJ58" s="136"/>
      <c r="ERK58" s="136"/>
      <c r="ERL58" s="136"/>
      <c r="ERM58" s="136"/>
      <c r="ERN58" s="136"/>
      <c r="ERO58" s="136"/>
      <c r="ERP58" s="136"/>
      <c r="ERQ58" s="136"/>
      <c r="ERR58" s="136"/>
      <c r="ERS58" s="136"/>
      <c r="ERT58" s="136"/>
      <c r="ERU58" s="136"/>
      <c r="ERV58" s="136"/>
      <c r="ERW58" s="136"/>
      <c r="ERX58" s="136"/>
      <c r="ERY58" s="136"/>
      <c r="ERZ58" s="136"/>
      <c r="ESA58" s="136"/>
      <c r="ESB58" s="136"/>
      <c r="ESC58" s="136"/>
      <c r="ESD58" s="136"/>
      <c r="ESE58" s="136"/>
      <c r="ESF58" s="136"/>
      <c r="ESG58" s="136"/>
      <c r="ESH58" s="136"/>
      <c r="ESI58" s="136"/>
      <c r="ESJ58" s="136"/>
      <c r="ESK58" s="136"/>
      <c r="ESL58" s="136"/>
      <c r="ESM58" s="136"/>
      <c r="ESN58" s="136"/>
      <c r="ESO58" s="136"/>
      <c r="ESP58" s="136"/>
      <c r="ESQ58" s="136"/>
      <c r="ESR58" s="136"/>
      <c r="ESS58" s="136"/>
      <c r="EST58" s="136"/>
      <c r="ESU58" s="136"/>
      <c r="ESV58" s="136"/>
      <c r="ESW58" s="136"/>
      <c r="ESX58" s="136"/>
      <c r="ESY58" s="136"/>
      <c r="ESZ58" s="136"/>
      <c r="ETA58" s="136"/>
      <c r="ETB58" s="136"/>
      <c r="ETC58" s="136"/>
      <c r="ETD58" s="136"/>
      <c r="ETE58" s="136"/>
      <c r="ETF58" s="136"/>
      <c r="ETG58" s="136"/>
      <c r="ETH58" s="136"/>
      <c r="ETI58" s="136"/>
      <c r="ETJ58" s="136"/>
      <c r="ETK58" s="136"/>
      <c r="ETL58" s="136"/>
      <c r="ETM58" s="136"/>
      <c r="ETN58" s="136"/>
      <c r="ETO58" s="136"/>
      <c r="ETP58" s="136"/>
      <c r="ETQ58" s="136"/>
      <c r="ETR58" s="136"/>
      <c r="ETS58" s="136"/>
      <c r="ETT58" s="136"/>
      <c r="ETU58" s="136"/>
      <c r="ETV58" s="136"/>
      <c r="ETW58" s="136"/>
      <c r="ETX58" s="136"/>
      <c r="ETY58" s="136"/>
      <c r="ETZ58" s="136"/>
      <c r="EUA58" s="136"/>
      <c r="EUB58" s="136"/>
      <c r="EUC58" s="136"/>
      <c r="EUD58" s="136"/>
      <c r="EUE58" s="136"/>
      <c r="EUF58" s="136"/>
      <c r="EUG58" s="136"/>
      <c r="EUH58" s="136"/>
      <c r="EUI58" s="136"/>
      <c r="EUJ58" s="136"/>
      <c r="EUK58" s="136"/>
      <c r="EUL58" s="136"/>
      <c r="EUM58" s="136"/>
      <c r="EUN58" s="136"/>
      <c r="EUO58" s="136"/>
      <c r="EUP58" s="136"/>
      <c r="EUQ58" s="136"/>
      <c r="EUR58" s="136"/>
      <c r="EUS58" s="136"/>
      <c r="EUT58" s="136"/>
      <c r="EUU58" s="136"/>
      <c r="EUV58" s="136"/>
      <c r="EUW58" s="136"/>
      <c r="EUX58" s="136"/>
      <c r="EUY58" s="136"/>
      <c r="EUZ58" s="136"/>
      <c r="EVA58" s="136"/>
      <c r="EVB58" s="136"/>
      <c r="EVC58" s="136"/>
      <c r="EVD58" s="136"/>
      <c r="EVE58" s="136"/>
      <c r="EVF58" s="136"/>
      <c r="EVG58" s="136"/>
      <c r="EVH58" s="136"/>
      <c r="EVI58" s="136"/>
      <c r="EVJ58" s="136"/>
      <c r="EVK58" s="136"/>
      <c r="EVL58" s="136"/>
      <c r="EVM58" s="136"/>
      <c r="EVN58" s="136"/>
      <c r="EVO58" s="136"/>
      <c r="EVP58" s="136"/>
      <c r="EVQ58" s="136"/>
      <c r="EVR58" s="136"/>
      <c r="EVS58" s="136"/>
      <c r="EVT58" s="136"/>
      <c r="EVU58" s="136"/>
      <c r="EVV58" s="136"/>
      <c r="EVW58" s="136"/>
      <c r="EVX58" s="136"/>
      <c r="EVY58" s="136"/>
      <c r="EVZ58" s="136"/>
      <c r="EWA58" s="136"/>
      <c r="EWB58" s="136"/>
      <c r="EWC58" s="136"/>
      <c r="EWD58" s="136"/>
      <c r="EWE58" s="136"/>
      <c r="EWF58" s="136"/>
      <c r="EWG58" s="136"/>
      <c r="EWH58" s="136"/>
      <c r="EWI58" s="136"/>
      <c r="EWJ58" s="136"/>
      <c r="EWK58" s="136"/>
      <c r="EWL58" s="136"/>
      <c r="EWM58" s="136"/>
      <c r="EWN58" s="136"/>
      <c r="EWO58" s="136"/>
      <c r="EWP58" s="136"/>
      <c r="EWQ58" s="136"/>
      <c r="EWR58" s="136"/>
      <c r="EWS58" s="136"/>
      <c r="EWT58" s="136"/>
      <c r="EWU58" s="136"/>
      <c r="EWV58" s="136"/>
      <c r="EWW58" s="136"/>
      <c r="EWX58" s="136"/>
      <c r="EWY58" s="136"/>
      <c r="EWZ58" s="136"/>
      <c r="EXA58" s="136"/>
      <c r="EXB58" s="136"/>
      <c r="EXC58" s="136"/>
      <c r="EXD58" s="136"/>
      <c r="EXE58" s="136"/>
      <c r="EXF58" s="136"/>
      <c r="EXG58" s="136"/>
      <c r="EXH58" s="136"/>
      <c r="EXI58" s="136"/>
      <c r="EXJ58" s="136"/>
      <c r="EXK58" s="136"/>
      <c r="EXL58" s="136"/>
      <c r="EXM58" s="136"/>
      <c r="EXN58" s="136"/>
      <c r="EXO58" s="136"/>
      <c r="EXP58" s="136"/>
      <c r="EXQ58" s="136"/>
      <c r="EXR58" s="136"/>
      <c r="EXS58" s="136"/>
      <c r="EXT58" s="136"/>
      <c r="EXU58" s="136"/>
      <c r="EXV58" s="136"/>
      <c r="EXW58" s="136"/>
      <c r="EXX58" s="136"/>
      <c r="EXY58" s="136"/>
      <c r="EXZ58" s="136"/>
      <c r="EYA58" s="136"/>
      <c r="EYB58" s="136"/>
      <c r="EYC58" s="136"/>
      <c r="EYD58" s="136"/>
      <c r="EYE58" s="136"/>
      <c r="EYF58" s="136"/>
      <c r="EYG58" s="136"/>
      <c r="EYH58" s="136"/>
      <c r="EYI58" s="136"/>
      <c r="EYJ58" s="136"/>
      <c r="EYK58" s="136"/>
      <c r="EYL58" s="136"/>
      <c r="EYM58" s="136"/>
      <c r="EYN58" s="136"/>
      <c r="EYO58" s="136"/>
      <c r="EYP58" s="136"/>
      <c r="EYQ58" s="136"/>
      <c r="EYR58" s="136"/>
      <c r="EYS58" s="136"/>
      <c r="EYT58" s="136"/>
      <c r="EYU58" s="136"/>
      <c r="EYV58" s="136"/>
      <c r="EYW58" s="136"/>
      <c r="EYX58" s="136"/>
      <c r="EYY58" s="136"/>
      <c r="EYZ58" s="136"/>
      <c r="EZA58" s="136"/>
      <c r="EZB58" s="136"/>
      <c r="EZC58" s="136"/>
      <c r="EZD58" s="136"/>
      <c r="EZE58" s="136"/>
      <c r="EZF58" s="136"/>
      <c r="EZG58" s="136"/>
      <c r="EZH58" s="136"/>
      <c r="EZI58" s="136"/>
      <c r="EZJ58" s="136"/>
      <c r="EZK58" s="136"/>
      <c r="EZL58" s="136"/>
      <c r="EZM58" s="136"/>
      <c r="EZN58" s="136"/>
      <c r="EZO58" s="136"/>
      <c r="EZP58" s="136"/>
      <c r="EZQ58" s="136"/>
      <c r="EZR58" s="136"/>
      <c r="EZS58" s="136"/>
      <c r="EZT58" s="136"/>
      <c r="EZU58" s="136"/>
      <c r="EZV58" s="136"/>
      <c r="EZW58" s="136"/>
      <c r="EZX58" s="136"/>
      <c r="EZY58" s="136"/>
      <c r="EZZ58" s="136"/>
      <c r="FAA58" s="136"/>
      <c r="FAB58" s="136"/>
      <c r="FAC58" s="136"/>
      <c r="FAD58" s="136"/>
      <c r="FAE58" s="136"/>
      <c r="FAF58" s="136"/>
      <c r="FAG58" s="136"/>
      <c r="FAH58" s="136"/>
      <c r="FAI58" s="136"/>
      <c r="FAJ58" s="136"/>
      <c r="FAK58" s="136"/>
      <c r="FAL58" s="136"/>
      <c r="FAM58" s="136"/>
      <c r="FAN58" s="136"/>
      <c r="FAO58" s="136"/>
      <c r="FAP58" s="136"/>
      <c r="FAQ58" s="136"/>
      <c r="FAR58" s="136"/>
      <c r="FAS58" s="136"/>
      <c r="FAT58" s="136"/>
      <c r="FAU58" s="136"/>
      <c r="FAV58" s="136"/>
      <c r="FAW58" s="136"/>
      <c r="FAX58" s="136"/>
      <c r="FAY58" s="136"/>
      <c r="FAZ58" s="136"/>
      <c r="FBA58" s="136"/>
      <c r="FBB58" s="136"/>
      <c r="FBC58" s="136"/>
      <c r="FBD58" s="136"/>
      <c r="FBE58" s="136"/>
      <c r="FBF58" s="136"/>
      <c r="FBG58" s="136"/>
      <c r="FBH58" s="136"/>
      <c r="FBI58" s="136"/>
      <c r="FBJ58" s="136"/>
      <c r="FBK58" s="136"/>
      <c r="FBL58" s="136"/>
      <c r="FBM58" s="136"/>
      <c r="FBN58" s="136"/>
      <c r="FBO58" s="136"/>
      <c r="FBP58" s="136"/>
      <c r="FBQ58" s="136"/>
      <c r="FBR58" s="136"/>
      <c r="FBS58" s="136"/>
      <c r="FBT58" s="136"/>
      <c r="FBU58" s="136"/>
      <c r="FBV58" s="136"/>
      <c r="FBW58" s="136"/>
      <c r="FBX58" s="136"/>
      <c r="FBY58" s="136"/>
      <c r="FBZ58" s="136"/>
      <c r="FCA58" s="136"/>
      <c r="FCB58" s="136"/>
      <c r="FCC58" s="136"/>
      <c r="FCD58" s="136"/>
      <c r="FCE58" s="136"/>
      <c r="FCF58" s="136"/>
      <c r="FCG58" s="136"/>
      <c r="FCH58" s="136"/>
      <c r="FCI58" s="136"/>
      <c r="FCJ58" s="136"/>
      <c r="FCK58" s="136"/>
      <c r="FCL58" s="136"/>
      <c r="FCM58" s="136"/>
      <c r="FCN58" s="136"/>
      <c r="FCO58" s="136"/>
      <c r="FCP58" s="136"/>
      <c r="FCQ58" s="136"/>
      <c r="FCR58" s="136"/>
      <c r="FCS58" s="136"/>
      <c r="FCT58" s="136"/>
      <c r="FCU58" s="136"/>
      <c r="FCV58" s="136"/>
      <c r="FCW58" s="136"/>
      <c r="FCX58" s="136"/>
      <c r="FCY58" s="136"/>
      <c r="FCZ58" s="136"/>
      <c r="FDA58" s="136"/>
      <c r="FDB58" s="136"/>
      <c r="FDC58" s="136"/>
      <c r="FDD58" s="136"/>
      <c r="FDE58" s="136"/>
      <c r="FDF58" s="136"/>
      <c r="FDG58" s="136"/>
      <c r="FDH58" s="136"/>
      <c r="FDI58" s="136"/>
      <c r="FDJ58" s="136"/>
      <c r="FDK58" s="136"/>
      <c r="FDL58" s="136"/>
      <c r="FDM58" s="136"/>
      <c r="FDN58" s="136"/>
      <c r="FDO58" s="136"/>
      <c r="FDP58" s="136"/>
      <c r="FDQ58" s="136"/>
      <c r="FDR58" s="136"/>
      <c r="FDS58" s="136"/>
      <c r="FDT58" s="136"/>
      <c r="FDU58" s="136"/>
      <c r="FDV58" s="136"/>
      <c r="FDW58" s="136"/>
      <c r="FDX58" s="136"/>
      <c r="FDY58" s="136"/>
      <c r="FDZ58" s="136"/>
      <c r="FEA58" s="136"/>
      <c r="FEB58" s="136"/>
      <c r="FEC58" s="136"/>
      <c r="FED58" s="136"/>
      <c r="FEE58" s="136"/>
      <c r="FEF58" s="136"/>
      <c r="FEG58" s="136"/>
      <c r="FEH58" s="136"/>
      <c r="FEI58" s="136"/>
      <c r="FEJ58" s="136"/>
      <c r="FEK58" s="136"/>
      <c r="FEL58" s="136"/>
      <c r="FEM58" s="136"/>
      <c r="FEN58" s="136"/>
      <c r="FEO58" s="136"/>
      <c r="FEP58" s="136"/>
      <c r="FEQ58" s="136"/>
      <c r="FER58" s="136"/>
      <c r="FES58" s="136"/>
      <c r="FET58" s="136"/>
      <c r="FEU58" s="136"/>
      <c r="FEV58" s="136"/>
      <c r="FEW58" s="136"/>
      <c r="FEX58" s="136"/>
      <c r="FEY58" s="136"/>
      <c r="FEZ58" s="136"/>
      <c r="FFA58" s="136"/>
      <c r="FFB58" s="136"/>
      <c r="FFC58" s="136"/>
      <c r="FFD58" s="136"/>
      <c r="FFE58" s="136"/>
      <c r="FFF58" s="136"/>
      <c r="FFG58" s="136"/>
      <c r="FFH58" s="136"/>
      <c r="FFI58" s="136"/>
      <c r="FFJ58" s="136"/>
      <c r="FFK58" s="136"/>
      <c r="FFL58" s="136"/>
      <c r="FFM58" s="136"/>
      <c r="FFN58" s="136"/>
      <c r="FFO58" s="136"/>
      <c r="FFP58" s="136"/>
      <c r="FFQ58" s="136"/>
      <c r="FFR58" s="136"/>
      <c r="FFS58" s="136"/>
      <c r="FFT58" s="136"/>
      <c r="FFU58" s="136"/>
      <c r="FFV58" s="136"/>
      <c r="FFW58" s="136"/>
      <c r="FFX58" s="136"/>
      <c r="FFY58" s="136"/>
      <c r="FFZ58" s="136"/>
      <c r="FGA58" s="136"/>
      <c r="FGB58" s="136"/>
      <c r="FGC58" s="136"/>
      <c r="FGD58" s="136"/>
      <c r="FGE58" s="136"/>
      <c r="FGF58" s="136"/>
      <c r="FGG58" s="136"/>
      <c r="FGH58" s="136"/>
      <c r="FGI58" s="136"/>
      <c r="FGJ58" s="136"/>
      <c r="FGK58" s="136"/>
      <c r="FGL58" s="136"/>
      <c r="FGM58" s="136"/>
      <c r="FGN58" s="136"/>
      <c r="FGO58" s="136"/>
      <c r="FGP58" s="136"/>
      <c r="FGQ58" s="136"/>
      <c r="FGR58" s="136"/>
      <c r="FGS58" s="136"/>
      <c r="FGT58" s="136"/>
      <c r="FGU58" s="136"/>
      <c r="FGV58" s="136"/>
      <c r="FGW58" s="136"/>
      <c r="FGX58" s="136"/>
      <c r="FGY58" s="136"/>
      <c r="FGZ58" s="136"/>
      <c r="FHA58" s="136"/>
      <c r="FHB58" s="136"/>
      <c r="FHC58" s="136"/>
      <c r="FHD58" s="136"/>
      <c r="FHE58" s="136"/>
      <c r="FHF58" s="136"/>
      <c r="FHG58" s="136"/>
      <c r="FHH58" s="136"/>
      <c r="FHI58" s="136"/>
      <c r="FHJ58" s="136"/>
      <c r="FHK58" s="136"/>
      <c r="FHL58" s="136"/>
      <c r="FHM58" s="136"/>
      <c r="FHN58" s="136"/>
      <c r="FHO58" s="136"/>
      <c r="FHP58" s="136"/>
      <c r="FHQ58" s="136"/>
      <c r="FHR58" s="136"/>
      <c r="FHS58" s="136"/>
      <c r="FHT58" s="136"/>
      <c r="FHU58" s="136"/>
      <c r="FHV58" s="136"/>
      <c r="FHW58" s="136"/>
      <c r="FHX58" s="136"/>
      <c r="FHY58" s="136"/>
      <c r="FHZ58" s="136"/>
      <c r="FIA58" s="136"/>
      <c r="FIB58" s="136"/>
      <c r="FIC58" s="136"/>
      <c r="FID58" s="136"/>
      <c r="FIE58" s="136"/>
      <c r="FIF58" s="136"/>
      <c r="FIG58" s="136"/>
      <c r="FIH58" s="136"/>
      <c r="FII58" s="136"/>
      <c r="FIJ58" s="136"/>
      <c r="FIK58" s="136"/>
      <c r="FIL58" s="136"/>
      <c r="FIM58" s="136"/>
      <c r="FIN58" s="136"/>
      <c r="FIO58" s="136"/>
      <c r="FIP58" s="136"/>
      <c r="FIQ58" s="136"/>
      <c r="FIR58" s="136"/>
      <c r="FIS58" s="136"/>
      <c r="FIT58" s="136"/>
      <c r="FIU58" s="136"/>
      <c r="FIV58" s="136"/>
      <c r="FIW58" s="136"/>
      <c r="FIX58" s="136"/>
      <c r="FIY58" s="136"/>
      <c r="FIZ58" s="136"/>
      <c r="FJA58" s="136"/>
      <c r="FJB58" s="136"/>
      <c r="FJC58" s="136"/>
      <c r="FJD58" s="136"/>
      <c r="FJE58" s="136"/>
      <c r="FJF58" s="136"/>
      <c r="FJG58" s="136"/>
      <c r="FJH58" s="136"/>
      <c r="FJI58" s="136"/>
      <c r="FJJ58" s="136"/>
      <c r="FJK58" s="136"/>
      <c r="FJL58" s="136"/>
      <c r="FJM58" s="136"/>
      <c r="FJN58" s="136"/>
      <c r="FJO58" s="136"/>
      <c r="FJP58" s="136"/>
      <c r="FJQ58" s="136"/>
      <c r="FJR58" s="136"/>
      <c r="FJS58" s="136"/>
      <c r="FJT58" s="136"/>
      <c r="FJU58" s="136"/>
      <c r="FJV58" s="136"/>
      <c r="FJW58" s="136"/>
      <c r="FJX58" s="136"/>
      <c r="FJY58" s="136"/>
      <c r="FJZ58" s="136"/>
      <c r="FKA58" s="136"/>
      <c r="FKB58" s="136"/>
      <c r="FKC58" s="136"/>
      <c r="FKD58" s="136"/>
      <c r="FKE58" s="136"/>
      <c r="FKF58" s="136"/>
      <c r="FKG58" s="136"/>
      <c r="FKH58" s="136"/>
      <c r="FKI58" s="136"/>
      <c r="FKJ58" s="136"/>
      <c r="FKK58" s="136"/>
      <c r="FKL58" s="136"/>
      <c r="FKM58" s="136"/>
      <c r="FKN58" s="136"/>
      <c r="FKO58" s="136"/>
      <c r="FKP58" s="136"/>
      <c r="FKQ58" s="136"/>
      <c r="FKR58" s="136"/>
      <c r="FKS58" s="136"/>
      <c r="FKT58" s="136"/>
      <c r="FKU58" s="136"/>
      <c r="FKV58" s="136"/>
      <c r="FKW58" s="136"/>
      <c r="FKX58" s="136"/>
      <c r="FKY58" s="136"/>
      <c r="FKZ58" s="136"/>
      <c r="FLA58" s="136"/>
      <c r="FLB58" s="136"/>
      <c r="FLC58" s="136"/>
      <c r="FLD58" s="136"/>
      <c r="FLE58" s="136"/>
      <c r="FLF58" s="136"/>
      <c r="FLG58" s="136"/>
      <c r="FLH58" s="136"/>
      <c r="FLI58" s="136"/>
      <c r="FLJ58" s="136"/>
      <c r="FLK58" s="136"/>
      <c r="FLL58" s="136"/>
      <c r="FLM58" s="136"/>
      <c r="FLN58" s="136"/>
      <c r="FLO58" s="136"/>
      <c r="FLP58" s="136"/>
      <c r="FLQ58" s="136"/>
      <c r="FLR58" s="136"/>
      <c r="FLS58" s="136"/>
      <c r="FLT58" s="136"/>
      <c r="FLU58" s="136"/>
      <c r="FLV58" s="136"/>
      <c r="FLW58" s="136"/>
      <c r="FLX58" s="136"/>
      <c r="FLY58" s="136"/>
      <c r="FLZ58" s="136"/>
      <c r="FMA58" s="136"/>
      <c r="FMB58" s="136"/>
      <c r="FMC58" s="136"/>
      <c r="FMD58" s="136"/>
      <c r="FME58" s="136"/>
      <c r="FMF58" s="136"/>
      <c r="FMG58" s="136"/>
      <c r="FMH58" s="136"/>
      <c r="FMI58" s="136"/>
      <c r="FMJ58" s="136"/>
      <c r="FMK58" s="136"/>
      <c r="FML58" s="136"/>
      <c r="FMM58" s="136"/>
      <c r="FMN58" s="136"/>
      <c r="FMO58" s="136"/>
      <c r="FMP58" s="136"/>
      <c r="FMQ58" s="136"/>
      <c r="FMR58" s="136"/>
      <c r="FMS58" s="136"/>
      <c r="FMT58" s="136"/>
      <c r="FMU58" s="136"/>
      <c r="FMV58" s="136"/>
      <c r="FMW58" s="136"/>
      <c r="FMX58" s="136"/>
      <c r="FMY58" s="136"/>
      <c r="FMZ58" s="136"/>
      <c r="FNA58" s="136"/>
      <c r="FNB58" s="136"/>
      <c r="FNC58" s="136"/>
      <c r="FND58" s="136"/>
      <c r="FNE58" s="136"/>
      <c r="FNF58" s="136"/>
      <c r="FNG58" s="136"/>
      <c r="FNH58" s="136"/>
      <c r="FNI58" s="136"/>
      <c r="FNJ58" s="136"/>
      <c r="FNK58" s="136"/>
      <c r="FNL58" s="136"/>
      <c r="FNM58" s="136"/>
      <c r="FNN58" s="136"/>
      <c r="FNO58" s="136"/>
      <c r="FNP58" s="136"/>
      <c r="FNQ58" s="136"/>
      <c r="FNR58" s="136"/>
      <c r="FNS58" s="136"/>
      <c r="FNT58" s="136"/>
      <c r="FNU58" s="136"/>
      <c r="FNV58" s="136"/>
      <c r="FNW58" s="136"/>
      <c r="FNX58" s="136"/>
      <c r="FNY58" s="136"/>
      <c r="FNZ58" s="136"/>
      <c r="FOA58" s="136"/>
      <c r="FOB58" s="136"/>
      <c r="FOC58" s="136"/>
      <c r="FOD58" s="136"/>
      <c r="FOE58" s="136"/>
      <c r="FOF58" s="136"/>
      <c r="FOG58" s="136"/>
      <c r="FOH58" s="136"/>
      <c r="FOI58" s="136"/>
      <c r="FOJ58" s="136"/>
      <c r="FOK58" s="136"/>
      <c r="FOL58" s="136"/>
      <c r="FOM58" s="136"/>
      <c r="FON58" s="136"/>
      <c r="FOO58" s="136"/>
      <c r="FOP58" s="136"/>
      <c r="FOQ58" s="136"/>
      <c r="FOR58" s="136"/>
      <c r="FOS58" s="136"/>
      <c r="FOT58" s="136"/>
      <c r="FOU58" s="136"/>
      <c r="FOV58" s="136"/>
      <c r="FOW58" s="136"/>
      <c r="FOX58" s="136"/>
      <c r="FOY58" s="136"/>
      <c r="FOZ58" s="136"/>
      <c r="FPA58" s="136"/>
      <c r="FPB58" s="136"/>
      <c r="FPC58" s="136"/>
      <c r="FPD58" s="136"/>
      <c r="FPE58" s="136"/>
      <c r="FPF58" s="136"/>
      <c r="FPG58" s="136"/>
      <c r="FPH58" s="136"/>
      <c r="FPI58" s="136"/>
      <c r="FPJ58" s="136"/>
      <c r="FPK58" s="136"/>
      <c r="FPL58" s="136"/>
      <c r="FPM58" s="136"/>
      <c r="FPN58" s="136"/>
      <c r="FPO58" s="136"/>
      <c r="FPP58" s="136"/>
      <c r="FPQ58" s="136"/>
      <c r="FPR58" s="136"/>
      <c r="FPS58" s="136"/>
      <c r="FPT58" s="136"/>
      <c r="FPU58" s="136"/>
      <c r="FPV58" s="136"/>
      <c r="FPW58" s="136"/>
      <c r="FPX58" s="136"/>
      <c r="FPY58" s="136"/>
      <c r="FPZ58" s="136"/>
      <c r="FQA58" s="136"/>
      <c r="FQB58" s="136"/>
      <c r="FQC58" s="136"/>
      <c r="FQD58" s="136"/>
      <c r="FQE58" s="136"/>
      <c r="FQF58" s="136"/>
      <c r="FQG58" s="136"/>
      <c r="FQH58" s="136"/>
      <c r="FQI58" s="136"/>
      <c r="FQJ58" s="136"/>
      <c r="FQK58" s="136"/>
      <c r="FQL58" s="136"/>
      <c r="FQM58" s="136"/>
      <c r="FQN58" s="136"/>
      <c r="FQO58" s="136"/>
      <c r="FQP58" s="136"/>
      <c r="FQQ58" s="136"/>
      <c r="FQR58" s="136"/>
      <c r="FQS58" s="136"/>
      <c r="FQT58" s="136"/>
      <c r="FQU58" s="136"/>
      <c r="FQV58" s="136"/>
      <c r="FQW58" s="136"/>
      <c r="FQX58" s="136"/>
      <c r="FQY58" s="136"/>
      <c r="FQZ58" s="136"/>
      <c r="FRA58" s="136"/>
      <c r="FRB58" s="136"/>
      <c r="FRC58" s="136"/>
      <c r="FRD58" s="136"/>
      <c r="FRE58" s="136"/>
      <c r="FRF58" s="136"/>
      <c r="FRG58" s="136"/>
      <c r="FRH58" s="136"/>
      <c r="FRI58" s="136"/>
      <c r="FRJ58" s="136"/>
      <c r="FRK58" s="136"/>
      <c r="FRL58" s="136"/>
      <c r="FRM58" s="136"/>
      <c r="FRN58" s="136"/>
      <c r="FRO58" s="136"/>
      <c r="FRP58" s="136"/>
      <c r="FRQ58" s="136"/>
      <c r="FRR58" s="136"/>
      <c r="FRS58" s="136"/>
      <c r="FRT58" s="136"/>
      <c r="FRU58" s="136"/>
      <c r="FRV58" s="136"/>
      <c r="FRW58" s="136"/>
      <c r="FRX58" s="136"/>
      <c r="FRY58" s="136"/>
      <c r="FRZ58" s="136"/>
      <c r="FSA58" s="136"/>
      <c r="FSB58" s="136"/>
      <c r="FSC58" s="136"/>
      <c r="FSD58" s="136"/>
      <c r="FSE58" s="136"/>
      <c r="FSF58" s="136"/>
      <c r="FSG58" s="136"/>
      <c r="FSH58" s="136"/>
      <c r="FSI58" s="136"/>
      <c r="FSJ58" s="136"/>
      <c r="FSK58" s="136"/>
      <c r="FSL58" s="136"/>
      <c r="FSM58" s="136"/>
      <c r="FSN58" s="136"/>
      <c r="FSO58" s="136"/>
      <c r="FSP58" s="136"/>
      <c r="FSQ58" s="136"/>
      <c r="FSR58" s="136"/>
      <c r="FSS58" s="136"/>
      <c r="FST58" s="136"/>
      <c r="FSU58" s="136"/>
      <c r="FSV58" s="136"/>
      <c r="FSW58" s="136"/>
      <c r="FSX58" s="136"/>
      <c r="FSY58" s="136"/>
      <c r="FSZ58" s="136"/>
      <c r="FTA58" s="136"/>
      <c r="FTB58" s="136"/>
      <c r="FTC58" s="136"/>
      <c r="FTD58" s="136"/>
      <c r="FTE58" s="136"/>
      <c r="FTF58" s="136"/>
      <c r="FTG58" s="136"/>
      <c r="FTH58" s="136"/>
      <c r="FTI58" s="136"/>
      <c r="FTJ58" s="136"/>
      <c r="FTK58" s="136"/>
      <c r="FTL58" s="136"/>
      <c r="FTM58" s="136"/>
      <c r="FTN58" s="136"/>
      <c r="FTO58" s="136"/>
      <c r="FTP58" s="136"/>
      <c r="FTQ58" s="136"/>
      <c r="FTR58" s="136"/>
      <c r="FTS58" s="136"/>
      <c r="FTT58" s="136"/>
      <c r="FTU58" s="136"/>
      <c r="FTV58" s="136"/>
      <c r="FTW58" s="136"/>
      <c r="FTX58" s="136"/>
      <c r="FTY58" s="136"/>
      <c r="FTZ58" s="136"/>
      <c r="FUA58" s="136"/>
      <c r="FUB58" s="136"/>
      <c r="FUC58" s="136"/>
      <c r="FUD58" s="136"/>
      <c r="FUE58" s="136"/>
      <c r="FUF58" s="136"/>
      <c r="FUG58" s="136"/>
      <c r="FUH58" s="136"/>
      <c r="FUI58" s="136"/>
      <c r="FUJ58" s="136"/>
      <c r="FUK58" s="136"/>
      <c r="FUL58" s="136"/>
      <c r="FUM58" s="136"/>
      <c r="FUN58" s="136"/>
      <c r="FUO58" s="136"/>
      <c r="FUP58" s="136"/>
      <c r="FUQ58" s="136"/>
      <c r="FUR58" s="136"/>
      <c r="FUS58" s="136"/>
      <c r="FUT58" s="136"/>
      <c r="FUU58" s="136"/>
      <c r="FUV58" s="136"/>
      <c r="FUW58" s="136"/>
      <c r="FUX58" s="136"/>
      <c r="FUY58" s="136"/>
      <c r="FUZ58" s="136"/>
      <c r="FVA58" s="136"/>
      <c r="FVB58" s="136"/>
      <c r="FVC58" s="136"/>
      <c r="FVD58" s="136"/>
      <c r="FVE58" s="136"/>
      <c r="FVF58" s="136"/>
      <c r="FVG58" s="136"/>
      <c r="FVH58" s="136"/>
      <c r="FVI58" s="136"/>
      <c r="FVJ58" s="136"/>
      <c r="FVK58" s="136"/>
      <c r="FVL58" s="136"/>
      <c r="FVM58" s="136"/>
      <c r="FVN58" s="136"/>
      <c r="FVO58" s="136"/>
      <c r="FVP58" s="136"/>
      <c r="FVQ58" s="136"/>
      <c r="FVR58" s="136"/>
      <c r="FVS58" s="136"/>
      <c r="FVT58" s="136"/>
      <c r="FVU58" s="136"/>
      <c r="FVV58" s="136"/>
      <c r="FVW58" s="136"/>
      <c r="FVX58" s="136"/>
      <c r="FVY58" s="136"/>
      <c r="FVZ58" s="136"/>
      <c r="FWA58" s="136"/>
      <c r="FWB58" s="136"/>
      <c r="FWC58" s="136"/>
      <c r="FWD58" s="136"/>
      <c r="FWE58" s="136"/>
      <c r="FWF58" s="136"/>
      <c r="FWG58" s="136"/>
      <c r="FWH58" s="136"/>
      <c r="FWI58" s="136"/>
      <c r="FWJ58" s="136"/>
      <c r="FWK58" s="136"/>
      <c r="FWL58" s="136"/>
      <c r="FWM58" s="136"/>
      <c r="FWN58" s="136"/>
      <c r="FWO58" s="136"/>
      <c r="FWP58" s="136"/>
      <c r="FWQ58" s="136"/>
      <c r="FWR58" s="136"/>
      <c r="FWS58" s="136"/>
      <c r="FWT58" s="136"/>
      <c r="FWU58" s="136"/>
      <c r="FWV58" s="136"/>
      <c r="FWW58" s="136"/>
      <c r="FWX58" s="136"/>
      <c r="FWY58" s="136"/>
      <c r="FWZ58" s="136"/>
      <c r="FXA58" s="136"/>
      <c r="FXB58" s="136"/>
      <c r="FXC58" s="136"/>
      <c r="FXD58" s="136"/>
      <c r="FXE58" s="136"/>
      <c r="FXF58" s="136"/>
      <c r="FXG58" s="136"/>
      <c r="FXH58" s="136"/>
      <c r="FXI58" s="136"/>
      <c r="FXJ58" s="136"/>
      <c r="FXK58" s="136"/>
      <c r="FXL58" s="136"/>
      <c r="FXM58" s="136"/>
      <c r="FXN58" s="136"/>
      <c r="FXO58" s="136"/>
      <c r="FXP58" s="136"/>
      <c r="FXQ58" s="136"/>
      <c r="FXR58" s="136"/>
      <c r="FXS58" s="136"/>
      <c r="FXT58" s="136"/>
      <c r="FXU58" s="136"/>
      <c r="FXV58" s="136"/>
      <c r="FXW58" s="136"/>
      <c r="FXX58" s="136"/>
      <c r="FXY58" s="136"/>
      <c r="FXZ58" s="136"/>
      <c r="FYA58" s="136"/>
      <c r="FYB58" s="136"/>
      <c r="FYC58" s="136"/>
      <c r="FYD58" s="136"/>
      <c r="FYE58" s="136"/>
      <c r="FYF58" s="136"/>
      <c r="FYG58" s="136"/>
      <c r="FYH58" s="136"/>
      <c r="FYI58" s="136"/>
      <c r="FYJ58" s="136"/>
      <c r="FYK58" s="136"/>
      <c r="FYL58" s="136"/>
      <c r="FYM58" s="136"/>
      <c r="FYN58" s="136"/>
      <c r="FYO58" s="136"/>
      <c r="FYP58" s="136"/>
      <c r="FYQ58" s="136"/>
      <c r="FYR58" s="136"/>
      <c r="FYS58" s="136"/>
      <c r="FYT58" s="136"/>
      <c r="FYU58" s="136"/>
      <c r="FYV58" s="136"/>
      <c r="FYW58" s="136"/>
      <c r="FYX58" s="136"/>
      <c r="FYY58" s="136"/>
      <c r="FYZ58" s="136"/>
      <c r="FZA58" s="136"/>
      <c r="FZB58" s="136"/>
      <c r="FZC58" s="136"/>
      <c r="FZD58" s="136"/>
      <c r="FZE58" s="136"/>
      <c r="FZF58" s="136"/>
      <c r="FZG58" s="136"/>
      <c r="FZH58" s="136"/>
      <c r="FZI58" s="136"/>
      <c r="FZJ58" s="136"/>
      <c r="FZK58" s="136"/>
      <c r="FZL58" s="136"/>
      <c r="FZM58" s="136"/>
      <c r="FZN58" s="136"/>
      <c r="FZO58" s="136"/>
      <c r="FZP58" s="136"/>
      <c r="FZQ58" s="136"/>
      <c r="FZR58" s="136"/>
      <c r="FZS58" s="136"/>
      <c r="FZT58" s="136"/>
      <c r="FZU58" s="136"/>
      <c r="FZV58" s="136"/>
      <c r="FZW58" s="136"/>
      <c r="FZX58" s="136"/>
      <c r="FZY58" s="136"/>
      <c r="FZZ58" s="136"/>
      <c r="GAA58" s="136"/>
      <c r="GAB58" s="136"/>
      <c r="GAC58" s="136"/>
      <c r="GAD58" s="136"/>
      <c r="GAE58" s="136"/>
      <c r="GAF58" s="136"/>
      <c r="GAG58" s="136"/>
      <c r="GAH58" s="136"/>
      <c r="GAI58" s="136"/>
      <c r="GAJ58" s="136"/>
      <c r="GAK58" s="136"/>
      <c r="GAL58" s="136"/>
      <c r="GAM58" s="136"/>
      <c r="GAN58" s="136"/>
      <c r="GAO58" s="136"/>
      <c r="GAP58" s="136"/>
      <c r="GAQ58" s="136"/>
      <c r="GAR58" s="136"/>
      <c r="GAS58" s="136"/>
      <c r="GAT58" s="136"/>
      <c r="GAU58" s="136"/>
      <c r="GAV58" s="136"/>
      <c r="GAW58" s="136"/>
      <c r="GAX58" s="136"/>
      <c r="GAY58" s="136"/>
      <c r="GAZ58" s="136"/>
      <c r="GBA58" s="136"/>
      <c r="GBB58" s="136"/>
      <c r="GBC58" s="136"/>
      <c r="GBD58" s="136"/>
      <c r="GBE58" s="136"/>
      <c r="GBF58" s="136"/>
      <c r="GBG58" s="136"/>
      <c r="GBH58" s="136"/>
      <c r="GBI58" s="136"/>
      <c r="GBJ58" s="136"/>
      <c r="GBK58" s="136"/>
      <c r="GBL58" s="136"/>
      <c r="GBM58" s="136"/>
      <c r="GBN58" s="136"/>
      <c r="GBO58" s="136"/>
      <c r="GBP58" s="136"/>
      <c r="GBQ58" s="136"/>
      <c r="GBR58" s="136"/>
      <c r="GBS58" s="136"/>
      <c r="GBT58" s="136"/>
      <c r="GBU58" s="136"/>
      <c r="GBV58" s="136"/>
      <c r="GBW58" s="136"/>
      <c r="GBX58" s="136"/>
      <c r="GBY58" s="136"/>
      <c r="GBZ58" s="136"/>
      <c r="GCA58" s="136"/>
      <c r="GCB58" s="136"/>
      <c r="GCC58" s="136"/>
      <c r="GCD58" s="136"/>
      <c r="GCE58" s="136"/>
      <c r="GCF58" s="136"/>
      <c r="GCG58" s="136"/>
      <c r="GCH58" s="136"/>
      <c r="GCI58" s="136"/>
      <c r="GCJ58" s="136"/>
      <c r="GCK58" s="136"/>
      <c r="GCL58" s="136"/>
      <c r="GCM58" s="136"/>
      <c r="GCN58" s="136"/>
      <c r="GCO58" s="136"/>
      <c r="GCP58" s="136"/>
      <c r="GCQ58" s="136"/>
      <c r="GCR58" s="136"/>
      <c r="GCS58" s="136"/>
      <c r="GCT58" s="136"/>
      <c r="GCU58" s="136"/>
      <c r="GCV58" s="136"/>
      <c r="GCW58" s="136"/>
      <c r="GCX58" s="136"/>
      <c r="GCY58" s="136"/>
      <c r="GCZ58" s="136"/>
      <c r="GDA58" s="136"/>
      <c r="GDB58" s="136"/>
      <c r="GDC58" s="136"/>
      <c r="GDD58" s="136"/>
      <c r="GDE58" s="136"/>
      <c r="GDF58" s="136"/>
      <c r="GDG58" s="136"/>
      <c r="GDH58" s="136"/>
      <c r="GDI58" s="136"/>
      <c r="GDJ58" s="136"/>
      <c r="GDK58" s="136"/>
      <c r="GDL58" s="136"/>
      <c r="GDM58" s="136"/>
      <c r="GDN58" s="136"/>
      <c r="GDO58" s="136"/>
      <c r="GDP58" s="136"/>
      <c r="GDQ58" s="136"/>
      <c r="GDR58" s="136"/>
      <c r="GDS58" s="136"/>
      <c r="GDT58" s="136"/>
      <c r="GDU58" s="136"/>
      <c r="GDV58" s="136"/>
      <c r="GDW58" s="136"/>
      <c r="GDX58" s="136"/>
      <c r="GDY58" s="136"/>
      <c r="GDZ58" s="136"/>
      <c r="GEA58" s="136"/>
      <c r="GEB58" s="136"/>
      <c r="GEC58" s="136"/>
      <c r="GED58" s="136"/>
      <c r="GEE58" s="136"/>
      <c r="GEF58" s="136"/>
      <c r="GEG58" s="136"/>
      <c r="GEH58" s="136"/>
      <c r="GEI58" s="136"/>
      <c r="GEJ58" s="136"/>
      <c r="GEK58" s="136"/>
      <c r="GEL58" s="136"/>
      <c r="GEM58" s="136"/>
      <c r="GEN58" s="136"/>
      <c r="GEO58" s="136"/>
      <c r="GEP58" s="136"/>
      <c r="GEQ58" s="136"/>
      <c r="GER58" s="136"/>
      <c r="GES58" s="136"/>
      <c r="GET58" s="136"/>
      <c r="GEU58" s="136"/>
      <c r="GEV58" s="136"/>
      <c r="GEW58" s="136"/>
      <c r="GEX58" s="136"/>
      <c r="GEY58" s="136"/>
      <c r="GEZ58" s="136"/>
      <c r="GFA58" s="136"/>
      <c r="GFB58" s="136"/>
      <c r="GFC58" s="136"/>
      <c r="GFD58" s="136"/>
      <c r="GFE58" s="136"/>
      <c r="GFF58" s="136"/>
      <c r="GFG58" s="136"/>
      <c r="GFH58" s="136"/>
      <c r="GFI58" s="136"/>
      <c r="GFJ58" s="136"/>
      <c r="GFK58" s="136"/>
      <c r="GFL58" s="136"/>
      <c r="GFM58" s="136"/>
      <c r="GFN58" s="136"/>
      <c r="GFO58" s="136"/>
      <c r="GFP58" s="136"/>
      <c r="GFQ58" s="136"/>
      <c r="GFR58" s="136"/>
      <c r="GFS58" s="136"/>
      <c r="GFT58" s="136"/>
      <c r="GFU58" s="136"/>
      <c r="GFV58" s="136"/>
      <c r="GFW58" s="136"/>
      <c r="GFX58" s="136"/>
      <c r="GFY58" s="136"/>
      <c r="GFZ58" s="136"/>
      <c r="GGA58" s="136"/>
      <c r="GGB58" s="136"/>
      <c r="GGC58" s="136"/>
      <c r="GGD58" s="136"/>
      <c r="GGE58" s="136"/>
      <c r="GGF58" s="136"/>
      <c r="GGG58" s="136"/>
      <c r="GGH58" s="136"/>
      <c r="GGI58" s="136"/>
      <c r="GGJ58" s="136"/>
      <c r="GGK58" s="136"/>
      <c r="GGL58" s="136"/>
      <c r="GGM58" s="136"/>
      <c r="GGN58" s="136"/>
      <c r="GGO58" s="136"/>
      <c r="GGP58" s="136"/>
      <c r="GGQ58" s="136"/>
      <c r="GGR58" s="136"/>
      <c r="GGS58" s="136"/>
      <c r="GGT58" s="136"/>
      <c r="GGU58" s="136"/>
      <c r="GGV58" s="136"/>
      <c r="GGW58" s="136"/>
      <c r="GGX58" s="136"/>
      <c r="GGY58" s="136"/>
      <c r="GGZ58" s="136"/>
      <c r="GHA58" s="136"/>
      <c r="GHB58" s="136"/>
      <c r="GHC58" s="136"/>
      <c r="GHD58" s="136"/>
      <c r="GHE58" s="136"/>
      <c r="GHF58" s="136"/>
      <c r="GHG58" s="136"/>
      <c r="GHH58" s="136"/>
      <c r="GHI58" s="136"/>
      <c r="GHJ58" s="136"/>
      <c r="GHK58" s="136"/>
      <c r="GHL58" s="136"/>
      <c r="GHM58" s="136"/>
      <c r="GHN58" s="136"/>
      <c r="GHO58" s="136"/>
      <c r="GHP58" s="136"/>
      <c r="GHQ58" s="136"/>
      <c r="GHR58" s="136"/>
      <c r="GHS58" s="136"/>
      <c r="GHT58" s="136"/>
      <c r="GHU58" s="136"/>
      <c r="GHV58" s="136"/>
      <c r="GHW58" s="136"/>
      <c r="GHX58" s="136"/>
      <c r="GHY58" s="136"/>
      <c r="GHZ58" s="136"/>
      <c r="GIA58" s="136"/>
      <c r="GIB58" s="136"/>
      <c r="GIC58" s="136"/>
      <c r="GID58" s="136"/>
      <c r="GIE58" s="136"/>
      <c r="GIF58" s="136"/>
      <c r="GIG58" s="136"/>
      <c r="GIH58" s="136"/>
      <c r="GII58" s="136"/>
      <c r="GIJ58" s="136"/>
      <c r="GIK58" s="136"/>
      <c r="GIL58" s="136"/>
      <c r="GIM58" s="136"/>
      <c r="GIN58" s="136"/>
      <c r="GIO58" s="136"/>
      <c r="GIP58" s="136"/>
      <c r="GIQ58" s="136"/>
      <c r="GIR58" s="136"/>
      <c r="GIS58" s="136"/>
      <c r="GIT58" s="136"/>
      <c r="GIU58" s="136"/>
      <c r="GIV58" s="136"/>
      <c r="GIW58" s="136"/>
      <c r="GIX58" s="136"/>
      <c r="GIY58" s="136"/>
      <c r="GIZ58" s="136"/>
      <c r="GJA58" s="136"/>
      <c r="GJB58" s="136"/>
      <c r="GJC58" s="136"/>
      <c r="GJD58" s="136"/>
      <c r="GJE58" s="136"/>
      <c r="GJF58" s="136"/>
      <c r="GJG58" s="136"/>
      <c r="GJH58" s="136"/>
      <c r="GJI58" s="136"/>
      <c r="GJJ58" s="136"/>
      <c r="GJK58" s="136"/>
      <c r="GJL58" s="136"/>
      <c r="GJM58" s="136"/>
      <c r="GJN58" s="136"/>
      <c r="GJO58" s="136"/>
      <c r="GJP58" s="136"/>
      <c r="GJQ58" s="136"/>
      <c r="GJR58" s="136"/>
      <c r="GJS58" s="136"/>
      <c r="GJT58" s="136"/>
      <c r="GJU58" s="136"/>
      <c r="GJV58" s="136"/>
      <c r="GJW58" s="136"/>
      <c r="GJX58" s="136"/>
      <c r="GJY58" s="136"/>
      <c r="GJZ58" s="136"/>
      <c r="GKA58" s="136"/>
      <c r="GKB58" s="136"/>
      <c r="GKC58" s="136"/>
      <c r="GKD58" s="136"/>
      <c r="GKE58" s="136"/>
      <c r="GKF58" s="136"/>
      <c r="GKG58" s="136"/>
      <c r="GKH58" s="136"/>
      <c r="GKI58" s="136"/>
      <c r="GKJ58" s="136"/>
      <c r="GKK58" s="136"/>
      <c r="GKL58" s="136"/>
      <c r="GKM58" s="136"/>
      <c r="GKN58" s="136"/>
      <c r="GKO58" s="136"/>
      <c r="GKP58" s="136"/>
      <c r="GKQ58" s="136"/>
      <c r="GKR58" s="136"/>
      <c r="GKS58" s="136"/>
      <c r="GKT58" s="136"/>
      <c r="GKU58" s="136"/>
      <c r="GKV58" s="136"/>
      <c r="GKW58" s="136"/>
      <c r="GKX58" s="136"/>
      <c r="GKY58" s="136"/>
      <c r="GKZ58" s="136"/>
      <c r="GLA58" s="136"/>
      <c r="GLB58" s="136"/>
      <c r="GLC58" s="136"/>
      <c r="GLD58" s="136"/>
      <c r="GLE58" s="136"/>
      <c r="GLF58" s="136"/>
      <c r="GLG58" s="136"/>
      <c r="GLH58" s="136"/>
      <c r="GLI58" s="136"/>
      <c r="GLJ58" s="136"/>
      <c r="GLK58" s="136"/>
      <c r="GLL58" s="136"/>
      <c r="GLM58" s="136"/>
      <c r="GLN58" s="136"/>
      <c r="GLO58" s="136"/>
      <c r="GLP58" s="136"/>
      <c r="GLQ58" s="136"/>
      <c r="GLR58" s="136"/>
      <c r="GLS58" s="136"/>
      <c r="GLT58" s="136"/>
      <c r="GLU58" s="136"/>
      <c r="GLV58" s="136"/>
      <c r="GLW58" s="136"/>
      <c r="GLX58" s="136"/>
      <c r="GLY58" s="136"/>
      <c r="GLZ58" s="136"/>
      <c r="GMA58" s="136"/>
      <c r="GMB58" s="136"/>
      <c r="GMC58" s="136"/>
      <c r="GMD58" s="136"/>
      <c r="GME58" s="136"/>
      <c r="GMF58" s="136"/>
      <c r="GMG58" s="136"/>
      <c r="GMH58" s="136"/>
      <c r="GMI58" s="136"/>
      <c r="GMJ58" s="136"/>
      <c r="GMK58" s="136"/>
      <c r="GML58" s="136"/>
      <c r="GMM58" s="136"/>
      <c r="GMN58" s="136"/>
      <c r="GMO58" s="136"/>
      <c r="GMP58" s="136"/>
      <c r="GMQ58" s="136"/>
      <c r="GMR58" s="136"/>
      <c r="GMS58" s="136"/>
      <c r="GMT58" s="136"/>
      <c r="GMU58" s="136"/>
      <c r="GMV58" s="136"/>
      <c r="GMW58" s="136"/>
      <c r="GMX58" s="136"/>
      <c r="GMY58" s="136"/>
      <c r="GMZ58" s="136"/>
      <c r="GNA58" s="136"/>
      <c r="GNB58" s="136"/>
      <c r="GNC58" s="136"/>
      <c r="GND58" s="136"/>
      <c r="GNE58" s="136"/>
      <c r="GNF58" s="136"/>
      <c r="GNG58" s="136"/>
      <c r="GNH58" s="136"/>
      <c r="GNI58" s="136"/>
      <c r="GNJ58" s="136"/>
      <c r="GNK58" s="136"/>
      <c r="GNL58" s="136"/>
      <c r="GNM58" s="136"/>
      <c r="GNN58" s="136"/>
      <c r="GNO58" s="136"/>
      <c r="GNP58" s="136"/>
      <c r="GNQ58" s="136"/>
      <c r="GNR58" s="136"/>
      <c r="GNS58" s="136"/>
      <c r="GNT58" s="136"/>
      <c r="GNU58" s="136"/>
      <c r="GNV58" s="136"/>
      <c r="GNW58" s="136"/>
      <c r="GNX58" s="136"/>
      <c r="GNY58" s="136"/>
      <c r="GNZ58" s="136"/>
      <c r="GOA58" s="136"/>
      <c r="GOB58" s="136"/>
      <c r="GOC58" s="136"/>
      <c r="GOD58" s="136"/>
      <c r="GOE58" s="136"/>
      <c r="GOF58" s="136"/>
      <c r="GOG58" s="136"/>
      <c r="GOH58" s="136"/>
      <c r="GOI58" s="136"/>
      <c r="GOJ58" s="136"/>
      <c r="GOK58" s="136"/>
      <c r="GOL58" s="136"/>
      <c r="GOM58" s="136"/>
      <c r="GON58" s="136"/>
      <c r="GOO58" s="136"/>
      <c r="GOP58" s="136"/>
      <c r="GOQ58" s="136"/>
      <c r="GOR58" s="136"/>
      <c r="GOS58" s="136"/>
      <c r="GOT58" s="136"/>
      <c r="GOU58" s="136"/>
      <c r="GOV58" s="136"/>
      <c r="GOW58" s="136"/>
      <c r="GOX58" s="136"/>
      <c r="GOY58" s="136"/>
      <c r="GOZ58" s="136"/>
      <c r="GPA58" s="136"/>
      <c r="GPB58" s="136"/>
      <c r="GPC58" s="136"/>
      <c r="GPD58" s="136"/>
      <c r="GPE58" s="136"/>
      <c r="GPF58" s="136"/>
      <c r="GPG58" s="136"/>
      <c r="GPH58" s="136"/>
      <c r="GPI58" s="136"/>
      <c r="GPJ58" s="136"/>
      <c r="GPK58" s="136"/>
      <c r="GPL58" s="136"/>
      <c r="GPM58" s="136"/>
      <c r="GPN58" s="136"/>
      <c r="GPO58" s="136"/>
      <c r="GPP58" s="136"/>
      <c r="GPQ58" s="136"/>
      <c r="GPR58" s="136"/>
      <c r="GPS58" s="136"/>
      <c r="GPT58" s="136"/>
      <c r="GPU58" s="136"/>
      <c r="GPV58" s="136"/>
      <c r="GPW58" s="136"/>
      <c r="GPX58" s="136"/>
      <c r="GPY58" s="136"/>
      <c r="GPZ58" s="136"/>
      <c r="GQA58" s="136"/>
      <c r="GQB58" s="136"/>
      <c r="GQC58" s="136"/>
      <c r="GQD58" s="136"/>
      <c r="GQE58" s="136"/>
      <c r="GQF58" s="136"/>
      <c r="GQG58" s="136"/>
      <c r="GQH58" s="136"/>
      <c r="GQI58" s="136"/>
      <c r="GQJ58" s="136"/>
      <c r="GQK58" s="136"/>
      <c r="GQL58" s="136"/>
      <c r="GQM58" s="136"/>
      <c r="GQN58" s="136"/>
      <c r="GQO58" s="136"/>
      <c r="GQP58" s="136"/>
      <c r="GQQ58" s="136"/>
      <c r="GQR58" s="136"/>
      <c r="GQS58" s="136"/>
      <c r="GQT58" s="136"/>
      <c r="GQU58" s="136"/>
      <c r="GQV58" s="136"/>
      <c r="GQW58" s="136"/>
      <c r="GQX58" s="136"/>
      <c r="GQY58" s="136"/>
      <c r="GQZ58" s="136"/>
      <c r="GRA58" s="136"/>
      <c r="GRB58" s="136"/>
      <c r="GRC58" s="136"/>
      <c r="GRD58" s="136"/>
      <c r="GRE58" s="136"/>
      <c r="GRF58" s="136"/>
      <c r="GRG58" s="136"/>
      <c r="GRH58" s="136"/>
      <c r="GRI58" s="136"/>
      <c r="GRJ58" s="136"/>
      <c r="GRK58" s="136"/>
      <c r="GRL58" s="136"/>
      <c r="GRM58" s="136"/>
      <c r="GRN58" s="136"/>
      <c r="GRO58" s="136"/>
      <c r="GRP58" s="136"/>
      <c r="GRQ58" s="136"/>
      <c r="GRR58" s="136"/>
      <c r="GRS58" s="136"/>
      <c r="GRT58" s="136"/>
      <c r="GRU58" s="136"/>
      <c r="GRV58" s="136"/>
      <c r="GRW58" s="136"/>
      <c r="GRX58" s="136"/>
      <c r="GRY58" s="136"/>
      <c r="GRZ58" s="136"/>
      <c r="GSA58" s="136"/>
      <c r="GSB58" s="136"/>
      <c r="GSC58" s="136"/>
      <c r="GSD58" s="136"/>
      <c r="GSE58" s="136"/>
      <c r="GSF58" s="136"/>
      <c r="GSG58" s="136"/>
      <c r="GSH58" s="136"/>
      <c r="GSI58" s="136"/>
      <c r="GSJ58" s="136"/>
      <c r="GSK58" s="136"/>
      <c r="GSL58" s="136"/>
      <c r="GSM58" s="136"/>
      <c r="GSN58" s="136"/>
      <c r="GSO58" s="136"/>
      <c r="GSP58" s="136"/>
      <c r="GSQ58" s="136"/>
      <c r="GSR58" s="136"/>
      <c r="GSS58" s="136"/>
      <c r="GST58" s="136"/>
      <c r="GSU58" s="136"/>
      <c r="GSV58" s="136"/>
      <c r="GSW58" s="136"/>
      <c r="GSX58" s="136"/>
      <c r="GSY58" s="136"/>
      <c r="GSZ58" s="136"/>
      <c r="GTA58" s="136"/>
      <c r="GTB58" s="136"/>
      <c r="GTC58" s="136"/>
      <c r="GTD58" s="136"/>
      <c r="GTE58" s="136"/>
      <c r="GTF58" s="136"/>
      <c r="GTG58" s="136"/>
      <c r="GTH58" s="136"/>
      <c r="GTI58" s="136"/>
      <c r="GTJ58" s="136"/>
      <c r="GTK58" s="136"/>
      <c r="GTL58" s="136"/>
      <c r="GTM58" s="136"/>
      <c r="GTN58" s="136"/>
      <c r="GTO58" s="136"/>
      <c r="GTP58" s="136"/>
      <c r="GTQ58" s="136"/>
      <c r="GTR58" s="136"/>
      <c r="GTS58" s="136"/>
      <c r="GTT58" s="136"/>
      <c r="GTU58" s="136"/>
      <c r="GTV58" s="136"/>
      <c r="GTW58" s="136"/>
      <c r="GTX58" s="136"/>
      <c r="GTY58" s="136"/>
      <c r="GTZ58" s="136"/>
      <c r="GUA58" s="136"/>
      <c r="GUB58" s="136"/>
      <c r="GUC58" s="136"/>
      <c r="GUD58" s="136"/>
      <c r="GUE58" s="136"/>
      <c r="GUF58" s="136"/>
      <c r="GUG58" s="136"/>
      <c r="GUH58" s="136"/>
      <c r="GUI58" s="136"/>
      <c r="GUJ58" s="136"/>
      <c r="GUK58" s="136"/>
      <c r="GUL58" s="136"/>
      <c r="GUM58" s="136"/>
      <c r="GUN58" s="136"/>
      <c r="GUO58" s="136"/>
      <c r="GUP58" s="136"/>
      <c r="GUQ58" s="136"/>
      <c r="GUR58" s="136"/>
      <c r="GUS58" s="136"/>
      <c r="GUT58" s="136"/>
      <c r="GUU58" s="136"/>
      <c r="GUV58" s="136"/>
      <c r="GUW58" s="136"/>
      <c r="GUX58" s="136"/>
      <c r="GUY58" s="136"/>
      <c r="GUZ58" s="136"/>
      <c r="GVA58" s="136"/>
      <c r="GVB58" s="136"/>
      <c r="GVC58" s="136"/>
      <c r="GVD58" s="136"/>
      <c r="GVE58" s="136"/>
      <c r="GVF58" s="136"/>
      <c r="GVG58" s="136"/>
      <c r="GVH58" s="136"/>
      <c r="GVI58" s="136"/>
      <c r="GVJ58" s="136"/>
      <c r="GVK58" s="136"/>
      <c r="GVL58" s="136"/>
      <c r="GVM58" s="136"/>
      <c r="GVN58" s="136"/>
      <c r="GVO58" s="136"/>
      <c r="GVP58" s="136"/>
      <c r="GVQ58" s="136"/>
      <c r="GVR58" s="136"/>
      <c r="GVS58" s="136"/>
      <c r="GVT58" s="136"/>
      <c r="GVU58" s="136"/>
      <c r="GVV58" s="136"/>
      <c r="GVW58" s="136"/>
      <c r="GVX58" s="136"/>
      <c r="GVY58" s="136"/>
      <c r="GVZ58" s="136"/>
      <c r="GWA58" s="136"/>
      <c r="GWB58" s="136"/>
      <c r="GWC58" s="136"/>
      <c r="GWD58" s="136"/>
      <c r="GWE58" s="136"/>
      <c r="GWF58" s="136"/>
      <c r="GWG58" s="136"/>
      <c r="GWH58" s="136"/>
      <c r="GWI58" s="136"/>
      <c r="GWJ58" s="136"/>
      <c r="GWK58" s="136"/>
      <c r="GWL58" s="136"/>
      <c r="GWM58" s="136"/>
      <c r="GWN58" s="136"/>
      <c r="GWO58" s="136"/>
      <c r="GWP58" s="136"/>
      <c r="GWQ58" s="136"/>
      <c r="GWR58" s="136"/>
      <c r="GWS58" s="136"/>
      <c r="GWT58" s="136"/>
      <c r="GWU58" s="136"/>
      <c r="GWV58" s="136"/>
      <c r="GWW58" s="136"/>
      <c r="GWX58" s="136"/>
      <c r="GWY58" s="136"/>
      <c r="GWZ58" s="136"/>
      <c r="GXA58" s="136"/>
      <c r="GXB58" s="136"/>
      <c r="GXC58" s="136"/>
      <c r="GXD58" s="136"/>
      <c r="GXE58" s="136"/>
      <c r="GXF58" s="136"/>
      <c r="GXG58" s="136"/>
      <c r="GXH58" s="136"/>
      <c r="GXI58" s="136"/>
      <c r="GXJ58" s="136"/>
      <c r="GXK58" s="136"/>
      <c r="GXL58" s="136"/>
      <c r="GXM58" s="136"/>
      <c r="GXN58" s="136"/>
      <c r="GXO58" s="136"/>
      <c r="GXP58" s="136"/>
      <c r="GXQ58" s="136"/>
      <c r="GXR58" s="136"/>
      <c r="GXS58" s="136"/>
      <c r="GXT58" s="136"/>
      <c r="GXU58" s="136"/>
      <c r="GXV58" s="136"/>
      <c r="GXW58" s="136"/>
      <c r="GXX58" s="136"/>
      <c r="GXY58" s="136"/>
      <c r="GXZ58" s="136"/>
      <c r="GYA58" s="136"/>
      <c r="GYB58" s="136"/>
      <c r="GYC58" s="136"/>
      <c r="GYD58" s="136"/>
      <c r="GYE58" s="136"/>
      <c r="GYF58" s="136"/>
      <c r="GYG58" s="136"/>
      <c r="GYH58" s="136"/>
      <c r="GYI58" s="136"/>
      <c r="GYJ58" s="136"/>
      <c r="GYK58" s="136"/>
      <c r="GYL58" s="136"/>
      <c r="GYM58" s="136"/>
      <c r="GYN58" s="136"/>
      <c r="GYO58" s="136"/>
      <c r="GYP58" s="136"/>
      <c r="GYQ58" s="136"/>
      <c r="GYR58" s="136"/>
      <c r="GYS58" s="136"/>
      <c r="GYT58" s="136"/>
      <c r="GYU58" s="136"/>
      <c r="GYV58" s="136"/>
      <c r="GYW58" s="136"/>
      <c r="GYX58" s="136"/>
      <c r="GYY58" s="136"/>
      <c r="GYZ58" s="136"/>
      <c r="GZA58" s="136"/>
      <c r="GZB58" s="136"/>
      <c r="GZC58" s="136"/>
      <c r="GZD58" s="136"/>
      <c r="GZE58" s="136"/>
      <c r="GZF58" s="136"/>
      <c r="GZG58" s="136"/>
      <c r="GZH58" s="136"/>
      <c r="GZI58" s="136"/>
      <c r="GZJ58" s="136"/>
      <c r="GZK58" s="136"/>
      <c r="GZL58" s="136"/>
      <c r="GZM58" s="136"/>
      <c r="GZN58" s="136"/>
      <c r="GZO58" s="136"/>
      <c r="GZP58" s="136"/>
      <c r="GZQ58" s="136"/>
      <c r="GZR58" s="136"/>
      <c r="GZS58" s="136"/>
      <c r="GZT58" s="136"/>
      <c r="GZU58" s="136"/>
      <c r="GZV58" s="136"/>
      <c r="GZW58" s="136"/>
      <c r="GZX58" s="136"/>
      <c r="GZY58" s="136"/>
      <c r="GZZ58" s="136"/>
      <c r="HAA58" s="136"/>
      <c r="HAB58" s="136"/>
      <c r="HAC58" s="136"/>
      <c r="HAD58" s="136"/>
      <c r="HAE58" s="136"/>
      <c r="HAF58" s="136"/>
      <c r="HAG58" s="136"/>
      <c r="HAH58" s="136"/>
      <c r="HAI58" s="136"/>
      <c r="HAJ58" s="136"/>
      <c r="HAK58" s="136"/>
      <c r="HAL58" s="136"/>
      <c r="HAM58" s="136"/>
      <c r="HAN58" s="136"/>
      <c r="HAO58" s="136"/>
      <c r="HAP58" s="136"/>
      <c r="HAQ58" s="136"/>
      <c r="HAR58" s="136"/>
      <c r="HAS58" s="136"/>
      <c r="HAT58" s="136"/>
      <c r="HAU58" s="136"/>
      <c r="HAV58" s="136"/>
      <c r="HAW58" s="136"/>
      <c r="HAX58" s="136"/>
      <c r="HAY58" s="136"/>
      <c r="HAZ58" s="136"/>
      <c r="HBA58" s="136"/>
      <c r="HBB58" s="136"/>
      <c r="HBC58" s="136"/>
      <c r="HBD58" s="136"/>
      <c r="HBE58" s="136"/>
      <c r="HBF58" s="136"/>
      <c r="HBG58" s="136"/>
      <c r="HBH58" s="136"/>
      <c r="HBI58" s="136"/>
      <c r="HBJ58" s="136"/>
      <c r="HBK58" s="136"/>
      <c r="HBL58" s="136"/>
      <c r="HBM58" s="136"/>
      <c r="HBN58" s="136"/>
      <c r="HBO58" s="136"/>
      <c r="HBP58" s="136"/>
      <c r="HBQ58" s="136"/>
      <c r="HBR58" s="136"/>
      <c r="HBS58" s="136"/>
      <c r="HBT58" s="136"/>
      <c r="HBU58" s="136"/>
      <c r="HBV58" s="136"/>
      <c r="HBW58" s="136"/>
      <c r="HBX58" s="136"/>
      <c r="HBY58" s="136"/>
      <c r="HBZ58" s="136"/>
      <c r="HCA58" s="136"/>
      <c r="HCB58" s="136"/>
      <c r="HCC58" s="136"/>
      <c r="HCD58" s="136"/>
      <c r="HCE58" s="136"/>
      <c r="HCF58" s="136"/>
      <c r="HCG58" s="136"/>
      <c r="HCH58" s="136"/>
      <c r="HCI58" s="136"/>
      <c r="HCJ58" s="136"/>
      <c r="HCK58" s="136"/>
      <c r="HCL58" s="136"/>
      <c r="HCM58" s="136"/>
      <c r="HCN58" s="136"/>
      <c r="HCO58" s="136"/>
      <c r="HCP58" s="136"/>
      <c r="HCQ58" s="136"/>
      <c r="HCR58" s="136"/>
      <c r="HCS58" s="136"/>
      <c r="HCT58" s="136"/>
      <c r="HCU58" s="136"/>
      <c r="HCV58" s="136"/>
      <c r="HCW58" s="136"/>
      <c r="HCX58" s="136"/>
      <c r="HCY58" s="136"/>
      <c r="HCZ58" s="136"/>
      <c r="HDA58" s="136"/>
      <c r="HDB58" s="136"/>
      <c r="HDC58" s="136"/>
      <c r="HDD58" s="136"/>
      <c r="HDE58" s="136"/>
      <c r="HDF58" s="136"/>
      <c r="HDG58" s="136"/>
      <c r="HDH58" s="136"/>
      <c r="HDI58" s="136"/>
      <c r="HDJ58" s="136"/>
      <c r="HDK58" s="136"/>
      <c r="HDL58" s="136"/>
      <c r="HDM58" s="136"/>
      <c r="HDN58" s="136"/>
      <c r="HDO58" s="136"/>
      <c r="HDP58" s="136"/>
      <c r="HDQ58" s="136"/>
      <c r="HDR58" s="136"/>
      <c r="HDS58" s="136"/>
      <c r="HDT58" s="136"/>
      <c r="HDU58" s="136"/>
      <c r="HDV58" s="136"/>
      <c r="HDW58" s="136"/>
      <c r="HDX58" s="136"/>
      <c r="HDY58" s="136"/>
      <c r="HDZ58" s="136"/>
      <c r="HEA58" s="136"/>
      <c r="HEB58" s="136"/>
      <c r="HEC58" s="136"/>
      <c r="HED58" s="136"/>
      <c r="HEE58" s="136"/>
      <c r="HEF58" s="136"/>
      <c r="HEG58" s="136"/>
      <c r="HEH58" s="136"/>
      <c r="HEI58" s="136"/>
      <c r="HEJ58" s="136"/>
      <c r="HEK58" s="136"/>
      <c r="HEL58" s="136"/>
      <c r="HEM58" s="136"/>
      <c r="HEN58" s="136"/>
      <c r="HEO58" s="136"/>
      <c r="HEP58" s="136"/>
      <c r="HEQ58" s="136"/>
      <c r="HER58" s="136"/>
      <c r="HES58" s="136"/>
      <c r="HET58" s="136"/>
      <c r="HEU58" s="136"/>
      <c r="HEV58" s="136"/>
      <c r="HEW58" s="136"/>
      <c r="HEX58" s="136"/>
      <c r="HEY58" s="136"/>
      <c r="HEZ58" s="136"/>
      <c r="HFA58" s="136"/>
      <c r="HFB58" s="136"/>
      <c r="HFC58" s="136"/>
      <c r="HFD58" s="136"/>
      <c r="HFE58" s="136"/>
      <c r="HFF58" s="136"/>
      <c r="HFG58" s="136"/>
      <c r="HFH58" s="136"/>
      <c r="HFI58" s="136"/>
      <c r="HFJ58" s="136"/>
      <c r="HFK58" s="136"/>
      <c r="HFL58" s="136"/>
      <c r="HFM58" s="136"/>
      <c r="HFN58" s="136"/>
      <c r="HFO58" s="136"/>
      <c r="HFP58" s="136"/>
      <c r="HFQ58" s="136"/>
      <c r="HFR58" s="136"/>
      <c r="HFS58" s="136"/>
      <c r="HFT58" s="136"/>
      <c r="HFU58" s="136"/>
      <c r="HFV58" s="136"/>
      <c r="HFW58" s="136"/>
      <c r="HFX58" s="136"/>
      <c r="HFY58" s="136"/>
      <c r="HFZ58" s="136"/>
      <c r="HGA58" s="136"/>
      <c r="HGB58" s="136"/>
      <c r="HGC58" s="136"/>
      <c r="HGD58" s="136"/>
      <c r="HGE58" s="136"/>
      <c r="HGF58" s="136"/>
      <c r="HGG58" s="136"/>
      <c r="HGH58" s="136"/>
      <c r="HGI58" s="136"/>
      <c r="HGJ58" s="136"/>
      <c r="HGK58" s="136"/>
      <c r="HGL58" s="136"/>
      <c r="HGM58" s="136"/>
      <c r="HGN58" s="136"/>
      <c r="HGO58" s="136"/>
      <c r="HGP58" s="136"/>
      <c r="HGQ58" s="136"/>
      <c r="HGR58" s="136"/>
      <c r="HGS58" s="136"/>
      <c r="HGT58" s="136"/>
      <c r="HGU58" s="136"/>
      <c r="HGV58" s="136"/>
      <c r="HGW58" s="136"/>
      <c r="HGX58" s="136"/>
      <c r="HGY58" s="136"/>
      <c r="HGZ58" s="136"/>
      <c r="HHA58" s="136"/>
      <c r="HHB58" s="136"/>
      <c r="HHC58" s="136"/>
      <c r="HHD58" s="136"/>
      <c r="HHE58" s="136"/>
      <c r="HHF58" s="136"/>
      <c r="HHG58" s="136"/>
      <c r="HHH58" s="136"/>
      <c r="HHI58" s="136"/>
      <c r="HHJ58" s="136"/>
      <c r="HHK58" s="136"/>
      <c r="HHL58" s="136"/>
      <c r="HHM58" s="136"/>
      <c r="HHN58" s="136"/>
      <c r="HHO58" s="136"/>
      <c r="HHP58" s="136"/>
      <c r="HHQ58" s="136"/>
      <c r="HHR58" s="136"/>
      <c r="HHS58" s="136"/>
      <c r="HHT58" s="136"/>
      <c r="HHU58" s="136"/>
      <c r="HHV58" s="136"/>
      <c r="HHW58" s="136"/>
      <c r="HHX58" s="136"/>
      <c r="HHY58" s="136"/>
      <c r="HHZ58" s="136"/>
      <c r="HIA58" s="136"/>
      <c r="HIB58" s="136"/>
      <c r="HIC58" s="136"/>
      <c r="HID58" s="136"/>
      <c r="HIE58" s="136"/>
      <c r="HIF58" s="136"/>
      <c r="HIG58" s="136"/>
      <c r="HIH58" s="136"/>
      <c r="HII58" s="136"/>
      <c r="HIJ58" s="136"/>
      <c r="HIK58" s="136"/>
      <c r="HIL58" s="136"/>
      <c r="HIM58" s="136"/>
      <c r="HIN58" s="136"/>
      <c r="HIO58" s="136"/>
      <c r="HIP58" s="136"/>
      <c r="HIQ58" s="136"/>
      <c r="HIR58" s="136"/>
      <c r="HIS58" s="136"/>
      <c r="HIT58" s="136"/>
      <c r="HIU58" s="136"/>
      <c r="HIV58" s="136"/>
      <c r="HIW58" s="136"/>
      <c r="HIX58" s="136"/>
      <c r="HIY58" s="136"/>
      <c r="HIZ58" s="136"/>
      <c r="HJA58" s="136"/>
      <c r="HJB58" s="136"/>
      <c r="HJC58" s="136"/>
      <c r="HJD58" s="136"/>
      <c r="HJE58" s="136"/>
      <c r="HJF58" s="136"/>
      <c r="HJG58" s="136"/>
      <c r="HJH58" s="136"/>
      <c r="HJI58" s="136"/>
      <c r="HJJ58" s="136"/>
      <c r="HJK58" s="136"/>
      <c r="HJL58" s="136"/>
      <c r="HJM58" s="136"/>
      <c r="HJN58" s="136"/>
      <c r="HJO58" s="136"/>
      <c r="HJP58" s="136"/>
      <c r="HJQ58" s="136"/>
      <c r="HJR58" s="136"/>
      <c r="HJS58" s="136"/>
      <c r="HJT58" s="136"/>
      <c r="HJU58" s="136"/>
      <c r="HJV58" s="136"/>
      <c r="HJW58" s="136"/>
      <c r="HJX58" s="136"/>
      <c r="HJY58" s="136"/>
      <c r="HJZ58" s="136"/>
      <c r="HKA58" s="136"/>
      <c r="HKB58" s="136"/>
      <c r="HKC58" s="136"/>
      <c r="HKD58" s="136"/>
      <c r="HKE58" s="136"/>
      <c r="HKF58" s="136"/>
      <c r="HKG58" s="136"/>
      <c r="HKH58" s="136"/>
      <c r="HKI58" s="136"/>
      <c r="HKJ58" s="136"/>
      <c r="HKK58" s="136"/>
      <c r="HKL58" s="136"/>
      <c r="HKM58" s="136"/>
      <c r="HKN58" s="136"/>
      <c r="HKO58" s="136"/>
      <c r="HKP58" s="136"/>
      <c r="HKQ58" s="136"/>
      <c r="HKR58" s="136"/>
      <c r="HKS58" s="136"/>
      <c r="HKT58" s="136"/>
      <c r="HKU58" s="136"/>
      <c r="HKV58" s="136"/>
      <c r="HKW58" s="136"/>
      <c r="HKX58" s="136"/>
      <c r="HKY58" s="136"/>
      <c r="HKZ58" s="136"/>
      <c r="HLA58" s="136"/>
      <c r="HLB58" s="136"/>
      <c r="HLC58" s="136"/>
      <c r="HLD58" s="136"/>
      <c r="HLE58" s="136"/>
      <c r="HLF58" s="136"/>
      <c r="HLG58" s="136"/>
      <c r="HLH58" s="136"/>
      <c r="HLI58" s="136"/>
      <c r="HLJ58" s="136"/>
      <c r="HLK58" s="136"/>
      <c r="HLL58" s="136"/>
      <c r="HLM58" s="136"/>
      <c r="HLN58" s="136"/>
      <c r="HLO58" s="136"/>
      <c r="HLP58" s="136"/>
      <c r="HLQ58" s="136"/>
      <c r="HLR58" s="136"/>
      <c r="HLS58" s="136"/>
      <c r="HLT58" s="136"/>
      <c r="HLU58" s="136"/>
      <c r="HLV58" s="136"/>
      <c r="HLW58" s="136"/>
      <c r="HLX58" s="136"/>
      <c r="HLY58" s="136"/>
      <c r="HLZ58" s="136"/>
      <c r="HMA58" s="136"/>
      <c r="HMB58" s="136"/>
      <c r="HMC58" s="136"/>
      <c r="HMD58" s="136"/>
      <c r="HME58" s="136"/>
      <c r="HMF58" s="136"/>
      <c r="HMG58" s="136"/>
      <c r="HMH58" s="136"/>
      <c r="HMI58" s="136"/>
      <c r="HMJ58" s="136"/>
      <c r="HMK58" s="136"/>
      <c r="HML58" s="136"/>
      <c r="HMM58" s="136"/>
      <c r="HMN58" s="136"/>
      <c r="HMO58" s="136"/>
      <c r="HMP58" s="136"/>
      <c r="HMQ58" s="136"/>
      <c r="HMR58" s="136"/>
      <c r="HMS58" s="136"/>
      <c r="HMT58" s="136"/>
      <c r="HMU58" s="136"/>
      <c r="HMV58" s="136"/>
      <c r="HMW58" s="136"/>
      <c r="HMX58" s="136"/>
      <c r="HMY58" s="136"/>
      <c r="HMZ58" s="136"/>
      <c r="HNA58" s="136"/>
      <c r="HNB58" s="136"/>
      <c r="HNC58" s="136"/>
      <c r="HND58" s="136"/>
      <c r="HNE58" s="136"/>
      <c r="HNF58" s="136"/>
      <c r="HNG58" s="136"/>
      <c r="HNH58" s="136"/>
      <c r="HNI58" s="136"/>
      <c r="HNJ58" s="136"/>
      <c r="HNK58" s="136"/>
      <c r="HNL58" s="136"/>
      <c r="HNM58" s="136"/>
      <c r="HNN58" s="136"/>
      <c r="HNO58" s="136"/>
      <c r="HNP58" s="136"/>
      <c r="HNQ58" s="136"/>
      <c r="HNR58" s="136"/>
      <c r="HNS58" s="136"/>
      <c r="HNT58" s="136"/>
      <c r="HNU58" s="136"/>
      <c r="HNV58" s="136"/>
      <c r="HNW58" s="136"/>
      <c r="HNX58" s="136"/>
      <c r="HNY58" s="136"/>
      <c r="HNZ58" s="136"/>
      <c r="HOA58" s="136"/>
      <c r="HOB58" s="136"/>
      <c r="HOC58" s="136"/>
      <c r="HOD58" s="136"/>
      <c r="HOE58" s="136"/>
      <c r="HOF58" s="136"/>
      <c r="HOG58" s="136"/>
      <c r="HOH58" s="136"/>
      <c r="HOI58" s="136"/>
      <c r="HOJ58" s="136"/>
      <c r="HOK58" s="136"/>
      <c r="HOL58" s="136"/>
      <c r="HOM58" s="136"/>
      <c r="HON58" s="136"/>
      <c r="HOO58" s="136"/>
      <c r="HOP58" s="136"/>
      <c r="HOQ58" s="136"/>
      <c r="HOR58" s="136"/>
      <c r="HOS58" s="136"/>
      <c r="HOT58" s="136"/>
      <c r="HOU58" s="136"/>
      <c r="HOV58" s="136"/>
      <c r="HOW58" s="136"/>
      <c r="HOX58" s="136"/>
      <c r="HOY58" s="136"/>
      <c r="HOZ58" s="136"/>
      <c r="HPA58" s="136"/>
      <c r="HPB58" s="136"/>
      <c r="HPC58" s="136"/>
      <c r="HPD58" s="136"/>
      <c r="HPE58" s="136"/>
      <c r="HPF58" s="136"/>
      <c r="HPG58" s="136"/>
      <c r="HPH58" s="136"/>
      <c r="HPI58" s="136"/>
      <c r="HPJ58" s="136"/>
      <c r="HPK58" s="136"/>
      <c r="HPL58" s="136"/>
      <c r="HPM58" s="136"/>
      <c r="HPN58" s="136"/>
      <c r="HPO58" s="136"/>
      <c r="HPP58" s="136"/>
      <c r="HPQ58" s="136"/>
      <c r="HPR58" s="136"/>
      <c r="HPS58" s="136"/>
      <c r="HPT58" s="136"/>
      <c r="HPU58" s="136"/>
      <c r="HPV58" s="136"/>
      <c r="HPW58" s="136"/>
      <c r="HPX58" s="136"/>
      <c r="HPY58" s="136"/>
      <c r="HPZ58" s="136"/>
      <c r="HQA58" s="136"/>
      <c r="HQB58" s="136"/>
      <c r="HQC58" s="136"/>
      <c r="HQD58" s="136"/>
      <c r="HQE58" s="136"/>
      <c r="HQF58" s="136"/>
      <c r="HQG58" s="136"/>
      <c r="HQH58" s="136"/>
      <c r="HQI58" s="136"/>
      <c r="HQJ58" s="136"/>
      <c r="HQK58" s="136"/>
      <c r="HQL58" s="136"/>
      <c r="HQM58" s="136"/>
      <c r="HQN58" s="136"/>
      <c r="HQO58" s="136"/>
      <c r="HQP58" s="136"/>
      <c r="HQQ58" s="136"/>
      <c r="HQR58" s="136"/>
      <c r="HQS58" s="136"/>
      <c r="HQT58" s="136"/>
      <c r="HQU58" s="136"/>
      <c r="HQV58" s="136"/>
      <c r="HQW58" s="136"/>
      <c r="HQX58" s="136"/>
      <c r="HQY58" s="136"/>
      <c r="HQZ58" s="136"/>
      <c r="HRA58" s="136"/>
      <c r="HRB58" s="136"/>
      <c r="HRC58" s="136"/>
      <c r="HRD58" s="136"/>
      <c r="HRE58" s="136"/>
      <c r="HRF58" s="136"/>
      <c r="HRG58" s="136"/>
      <c r="HRH58" s="136"/>
      <c r="HRI58" s="136"/>
      <c r="HRJ58" s="136"/>
      <c r="HRK58" s="136"/>
      <c r="HRL58" s="136"/>
      <c r="HRM58" s="136"/>
      <c r="HRN58" s="136"/>
      <c r="HRO58" s="136"/>
      <c r="HRP58" s="136"/>
      <c r="HRQ58" s="136"/>
      <c r="HRR58" s="136"/>
      <c r="HRS58" s="136"/>
      <c r="HRT58" s="136"/>
      <c r="HRU58" s="136"/>
      <c r="HRV58" s="136"/>
      <c r="HRW58" s="136"/>
      <c r="HRX58" s="136"/>
      <c r="HRY58" s="136"/>
      <c r="HRZ58" s="136"/>
      <c r="HSA58" s="136"/>
      <c r="HSB58" s="136"/>
      <c r="HSC58" s="136"/>
      <c r="HSD58" s="136"/>
      <c r="HSE58" s="136"/>
      <c r="HSF58" s="136"/>
      <c r="HSG58" s="136"/>
      <c r="HSH58" s="136"/>
      <c r="HSI58" s="136"/>
      <c r="HSJ58" s="136"/>
      <c r="HSK58" s="136"/>
      <c r="HSL58" s="136"/>
      <c r="HSM58" s="136"/>
      <c r="HSN58" s="136"/>
      <c r="HSO58" s="136"/>
      <c r="HSP58" s="136"/>
      <c r="HSQ58" s="136"/>
      <c r="HSR58" s="136"/>
      <c r="HSS58" s="136"/>
      <c r="HST58" s="136"/>
      <c r="HSU58" s="136"/>
      <c r="HSV58" s="136"/>
      <c r="HSW58" s="136"/>
      <c r="HSX58" s="136"/>
      <c r="HSY58" s="136"/>
      <c r="HSZ58" s="136"/>
      <c r="HTA58" s="136"/>
      <c r="HTB58" s="136"/>
      <c r="HTC58" s="136"/>
      <c r="HTD58" s="136"/>
      <c r="HTE58" s="136"/>
      <c r="HTF58" s="136"/>
      <c r="HTG58" s="136"/>
      <c r="HTH58" s="136"/>
      <c r="HTI58" s="136"/>
      <c r="HTJ58" s="136"/>
      <c r="HTK58" s="136"/>
      <c r="HTL58" s="136"/>
      <c r="HTM58" s="136"/>
      <c r="HTN58" s="136"/>
      <c r="HTO58" s="136"/>
      <c r="HTP58" s="136"/>
      <c r="HTQ58" s="136"/>
      <c r="HTR58" s="136"/>
      <c r="HTS58" s="136"/>
      <c r="HTT58" s="136"/>
      <c r="HTU58" s="136"/>
      <c r="HTV58" s="136"/>
      <c r="HTW58" s="136"/>
      <c r="HTX58" s="136"/>
      <c r="HTY58" s="136"/>
      <c r="HTZ58" s="136"/>
      <c r="HUA58" s="136"/>
      <c r="HUB58" s="136"/>
      <c r="HUC58" s="136"/>
      <c r="HUD58" s="136"/>
      <c r="HUE58" s="136"/>
      <c r="HUF58" s="136"/>
      <c r="HUG58" s="136"/>
      <c r="HUH58" s="136"/>
      <c r="HUI58" s="136"/>
      <c r="HUJ58" s="136"/>
      <c r="HUK58" s="136"/>
      <c r="HUL58" s="136"/>
      <c r="HUM58" s="136"/>
      <c r="HUN58" s="136"/>
      <c r="HUO58" s="136"/>
      <c r="HUP58" s="136"/>
      <c r="HUQ58" s="136"/>
      <c r="HUR58" s="136"/>
      <c r="HUS58" s="136"/>
      <c r="HUT58" s="136"/>
      <c r="HUU58" s="136"/>
      <c r="HUV58" s="136"/>
      <c r="HUW58" s="136"/>
      <c r="HUX58" s="136"/>
      <c r="HUY58" s="136"/>
      <c r="HUZ58" s="136"/>
      <c r="HVA58" s="136"/>
      <c r="HVB58" s="136"/>
      <c r="HVC58" s="136"/>
      <c r="HVD58" s="136"/>
      <c r="HVE58" s="136"/>
      <c r="HVF58" s="136"/>
      <c r="HVG58" s="136"/>
      <c r="HVH58" s="136"/>
      <c r="HVI58" s="136"/>
      <c r="HVJ58" s="136"/>
      <c r="HVK58" s="136"/>
      <c r="HVL58" s="136"/>
      <c r="HVM58" s="136"/>
      <c r="HVN58" s="136"/>
      <c r="HVO58" s="136"/>
      <c r="HVP58" s="136"/>
      <c r="HVQ58" s="136"/>
      <c r="HVR58" s="136"/>
      <c r="HVS58" s="136"/>
      <c r="HVT58" s="136"/>
      <c r="HVU58" s="136"/>
      <c r="HVV58" s="136"/>
      <c r="HVW58" s="136"/>
      <c r="HVX58" s="136"/>
      <c r="HVY58" s="136"/>
      <c r="HVZ58" s="136"/>
      <c r="HWA58" s="136"/>
      <c r="HWB58" s="136"/>
      <c r="HWC58" s="136"/>
      <c r="HWD58" s="136"/>
      <c r="HWE58" s="136"/>
      <c r="HWF58" s="136"/>
      <c r="HWG58" s="136"/>
      <c r="HWH58" s="136"/>
      <c r="HWI58" s="136"/>
      <c r="HWJ58" s="136"/>
      <c r="HWK58" s="136"/>
      <c r="HWL58" s="136"/>
      <c r="HWM58" s="136"/>
      <c r="HWN58" s="136"/>
      <c r="HWO58" s="136"/>
      <c r="HWP58" s="136"/>
      <c r="HWQ58" s="136"/>
      <c r="HWR58" s="136"/>
      <c r="HWS58" s="136"/>
      <c r="HWT58" s="136"/>
      <c r="HWU58" s="136"/>
      <c r="HWV58" s="136"/>
      <c r="HWW58" s="136"/>
      <c r="HWX58" s="136"/>
      <c r="HWY58" s="136"/>
      <c r="HWZ58" s="136"/>
      <c r="HXA58" s="136"/>
      <c r="HXB58" s="136"/>
      <c r="HXC58" s="136"/>
      <c r="HXD58" s="136"/>
      <c r="HXE58" s="136"/>
      <c r="HXF58" s="136"/>
      <c r="HXG58" s="136"/>
      <c r="HXH58" s="136"/>
      <c r="HXI58" s="136"/>
      <c r="HXJ58" s="136"/>
      <c r="HXK58" s="136"/>
      <c r="HXL58" s="136"/>
      <c r="HXM58" s="136"/>
      <c r="HXN58" s="136"/>
      <c r="HXO58" s="136"/>
      <c r="HXP58" s="136"/>
      <c r="HXQ58" s="136"/>
      <c r="HXR58" s="136"/>
      <c r="HXS58" s="136"/>
      <c r="HXT58" s="136"/>
      <c r="HXU58" s="136"/>
      <c r="HXV58" s="136"/>
      <c r="HXW58" s="136"/>
      <c r="HXX58" s="136"/>
      <c r="HXY58" s="136"/>
      <c r="HXZ58" s="136"/>
      <c r="HYA58" s="136"/>
      <c r="HYB58" s="136"/>
      <c r="HYC58" s="136"/>
      <c r="HYD58" s="136"/>
      <c r="HYE58" s="136"/>
      <c r="HYF58" s="136"/>
      <c r="HYG58" s="136"/>
      <c r="HYH58" s="136"/>
      <c r="HYI58" s="136"/>
      <c r="HYJ58" s="136"/>
      <c r="HYK58" s="136"/>
      <c r="HYL58" s="136"/>
      <c r="HYM58" s="136"/>
      <c r="HYN58" s="136"/>
      <c r="HYO58" s="136"/>
      <c r="HYP58" s="136"/>
      <c r="HYQ58" s="136"/>
      <c r="HYR58" s="136"/>
      <c r="HYS58" s="136"/>
      <c r="HYT58" s="136"/>
      <c r="HYU58" s="136"/>
      <c r="HYV58" s="136"/>
      <c r="HYW58" s="136"/>
      <c r="HYX58" s="136"/>
      <c r="HYY58" s="136"/>
      <c r="HYZ58" s="136"/>
      <c r="HZA58" s="136"/>
      <c r="HZB58" s="136"/>
      <c r="HZC58" s="136"/>
      <c r="HZD58" s="136"/>
      <c r="HZE58" s="136"/>
      <c r="HZF58" s="136"/>
      <c r="HZG58" s="136"/>
      <c r="HZH58" s="136"/>
      <c r="HZI58" s="136"/>
      <c r="HZJ58" s="136"/>
      <c r="HZK58" s="136"/>
      <c r="HZL58" s="136"/>
      <c r="HZM58" s="136"/>
      <c r="HZN58" s="136"/>
      <c r="HZO58" s="136"/>
      <c r="HZP58" s="136"/>
      <c r="HZQ58" s="136"/>
      <c r="HZR58" s="136"/>
      <c r="HZS58" s="136"/>
      <c r="HZT58" s="136"/>
      <c r="HZU58" s="136"/>
      <c r="HZV58" s="136"/>
      <c r="HZW58" s="136"/>
      <c r="HZX58" s="136"/>
      <c r="HZY58" s="136"/>
      <c r="HZZ58" s="136"/>
      <c r="IAA58" s="136"/>
      <c r="IAB58" s="136"/>
      <c r="IAC58" s="136"/>
      <c r="IAD58" s="136"/>
      <c r="IAE58" s="136"/>
      <c r="IAF58" s="136"/>
      <c r="IAG58" s="136"/>
      <c r="IAH58" s="136"/>
      <c r="IAI58" s="136"/>
      <c r="IAJ58" s="136"/>
      <c r="IAK58" s="136"/>
      <c r="IAL58" s="136"/>
      <c r="IAM58" s="136"/>
      <c r="IAN58" s="136"/>
      <c r="IAO58" s="136"/>
      <c r="IAP58" s="136"/>
      <c r="IAQ58" s="136"/>
      <c r="IAR58" s="136"/>
      <c r="IAS58" s="136"/>
      <c r="IAT58" s="136"/>
      <c r="IAU58" s="136"/>
      <c r="IAV58" s="136"/>
      <c r="IAW58" s="136"/>
      <c r="IAX58" s="136"/>
      <c r="IAY58" s="136"/>
      <c r="IAZ58" s="136"/>
      <c r="IBA58" s="136"/>
      <c r="IBB58" s="136"/>
      <c r="IBC58" s="136"/>
      <c r="IBD58" s="136"/>
      <c r="IBE58" s="136"/>
      <c r="IBF58" s="136"/>
      <c r="IBG58" s="136"/>
      <c r="IBH58" s="136"/>
      <c r="IBI58" s="136"/>
      <c r="IBJ58" s="136"/>
      <c r="IBK58" s="136"/>
      <c r="IBL58" s="136"/>
      <c r="IBM58" s="136"/>
      <c r="IBN58" s="136"/>
      <c r="IBO58" s="136"/>
      <c r="IBP58" s="136"/>
      <c r="IBQ58" s="136"/>
      <c r="IBR58" s="136"/>
      <c r="IBS58" s="136"/>
      <c r="IBT58" s="136"/>
      <c r="IBU58" s="136"/>
      <c r="IBV58" s="136"/>
      <c r="IBW58" s="136"/>
      <c r="IBX58" s="136"/>
      <c r="IBY58" s="136"/>
      <c r="IBZ58" s="136"/>
      <c r="ICA58" s="136"/>
      <c r="ICB58" s="136"/>
      <c r="ICC58" s="136"/>
      <c r="ICD58" s="136"/>
      <c r="ICE58" s="136"/>
      <c r="ICF58" s="136"/>
      <c r="ICG58" s="136"/>
      <c r="ICH58" s="136"/>
      <c r="ICI58" s="136"/>
      <c r="ICJ58" s="136"/>
      <c r="ICK58" s="136"/>
      <c r="ICL58" s="136"/>
      <c r="ICM58" s="136"/>
      <c r="ICN58" s="136"/>
      <c r="ICO58" s="136"/>
      <c r="ICP58" s="136"/>
      <c r="ICQ58" s="136"/>
      <c r="ICR58" s="136"/>
      <c r="ICS58" s="136"/>
      <c r="ICT58" s="136"/>
      <c r="ICU58" s="136"/>
      <c r="ICV58" s="136"/>
      <c r="ICW58" s="136"/>
      <c r="ICX58" s="136"/>
      <c r="ICY58" s="136"/>
      <c r="ICZ58" s="136"/>
      <c r="IDA58" s="136"/>
      <c r="IDB58" s="136"/>
      <c r="IDC58" s="136"/>
      <c r="IDD58" s="136"/>
      <c r="IDE58" s="136"/>
      <c r="IDF58" s="136"/>
      <c r="IDG58" s="136"/>
      <c r="IDH58" s="136"/>
      <c r="IDI58" s="136"/>
      <c r="IDJ58" s="136"/>
      <c r="IDK58" s="136"/>
      <c r="IDL58" s="136"/>
      <c r="IDM58" s="136"/>
      <c r="IDN58" s="136"/>
      <c r="IDO58" s="136"/>
      <c r="IDP58" s="136"/>
      <c r="IDQ58" s="136"/>
      <c r="IDR58" s="136"/>
      <c r="IDS58" s="136"/>
      <c r="IDT58" s="136"/>
      <c r="IDU58" s="136"/>
      <c r="IDV58" s="136"/>
      <c r="IDW58" s="136"/>
      <c r="IDX58" s="136"/>
      <c r="IDY58" s="136"/>
      <c r="IDZ58" s="136"/>
      <c r="IEA58" s="136"/>
      <c r="IEB58" s="136"/>
      <c r="IEC58" s="136"/>
      <c r="IED58" s="136"/>
      <c r="IEE58" s="136"/>
      <c r="IEF58" s="136"/>
      <c r="IEG58" s="136"/>
      <c r="IEH58" s="136"/>
      <c r="IEI58" s="136"/>
      <c r="IEJ58" s="136"/>
      <c r="IEK58" s="136"/>
      <c r="IEL58" s="136"/>
      <c r="IEM58" s="136"/>
      <c r="IEN58" s="136"/>
      <c r="IEO58" s="136"/>
      <c r="IEP58" s="136"/>
      <c r="IEQ58" s="136"/>
      <c r="IER58" s="136"/>
      <c r="IES58" s="136"/>
      <c r="IET58" s="136"/>
      <c r="IEU58" s="136"/>
      <c r="IEV58" s="136"/>
      <c r="IEW58" s="136"/>
      <c r="IEX58" s="136"/>
      <c r="IEY58" s="136"/>
      <c r="IEZ58" s="136"/>
      <c r="IFA58" s="136"/>
      <c r="IFB58" s="136"/>
      <c r="IFC58" s="136"/>
      <c r="IFD58" s="136"/>
      <c r="IFE58" s="136"/>
      <c r="IFF58" s="136"/>
      <c r="IFG58" s="136"/>
      <c r="IFH58" s="136"/>
      <c r="IFI58" s="136"/>
      <c r="IFJ58" s="136"/>
      <c r="IFK58" s="136"/>
      <c r="IFL58" s="136"/>
      <c r="IFM58" s="136"/>
      <c r="IFN58" s="136"/>
      <c r="IFO58" s="136"/>
      <c r="IFP58" s="136"/>
      <c r="IFQ58" s="136"/>
      <c r="IFR58" s="136"/>
      <c r="IFS58" s="136"/>
      <c r="IFT58" s="136"/>
      <c r="IFU58" s="136"/>
      <c r="IFV58" s="136"/>
      <c r="IFW58" s="136"/>
      <c r="IFX58" s="136"/>
      <c r="IFY58" s="136"/>
      <c r="IFZ58" s="136"/>
      <c r="IGA58" s="136"/>
      <c r="IGB58" s="136"/>
      <c r="IGC58" s="136"/>
      <c r="IGD58" s="136"/>
      <c r="IGE58" s="136"/>
      <c r="IGF58" s="136"/>
      <c r="IGG58" s="136"/>
      <c r="IGH58" s="136"/>
      <c r="IGI58" s="136"/>
      <c r="IGJ58" s="136"/>
      <c r="IGK58" s="136"/>
      <c r="IGL58" s="136"/>
      <c r="IGM58" s="136"/>
      <c r="IGN58" s="136"/>
      <c r="IGO58" s="136"/>
      <c r="IGP58" s="136"/>
      <c r="IGQ58" s="136"/>
      <c r="IGR58" s="136"/>
      <c r="IGS58" s="136"/>
      <c r="IGT58" s="136"/>
      <c r="IGU58" s="136"/>
      <c r="IGV58" s="136"/>
      <c r="IGW58" s="136"/>
      <c r="IGX58" s="136"/>
      <c r="IGY58" s="136"/>
      <c r="IGZ58" s="136"/>
      <c r="IHA58" s="136"/>
      <c r="IHB58" s="136"/>
      <c r="IHC58" s="136"/>
      <c r="IHD58" s="136"/>
      <c r="IHE58" s="136"/>
      <c r="IHF58" s="136"/>
      <c r="IHG58" s="136"/>
      <c r="IHH58" s="136"/>
      <c r="IHI58" s="136"/>
      <c r="IHJ58" s="136"/>
      <c r="IHK58" s="136"/>
      <c r="IHL58" s="136"/>
      <c r="IHM58" s="136"/>
      <c r="IHN58" s="136"/>
      <c r="IHO58" s="136"/>
      <c r="IHP58" s="136"/>
      <c r="IHQ58" s="136"/>
      <c r="IHR58" s="136"/>
      <c r="IHS58" s="136"/>
      <c r="IHT58" s="136"/>
      <c r="IHU58" s="136"/>
      <c r="IHV58" s="136"/>
      <c r="IHW58" s="136"/>
      <c r="IHX58" s="136"/>
      <c r="IHY58" s="136"/>
      <c r="IHZ58" s="136"/>
      <c r="IIA58" s="136"/>
      <c r="IIB58" s="136"/>
      <c r="IIC58" s="136"/>
      <c r="IID58" s="136"/>
      <c r="IIE58" s="136"/>
      <c r="IIF58" s="136"/>
      <c r="IIG58" s="136"/>
      <c r="IIH58" s="136"/>
      <c r="III58" s="136"/>
      <c r="IIJ58" s="136"/>
      <c r="IIK58" s="136"/>
      <c r="IIL58" s="136"/>
      <c r="IIM58" s="136"/>
      <c r="IIN58" s="136"/>
      <c r="IIO58" s="136"/>
      <c r="IIP58" s="136"/>
      <c r="IIQ58" s="136"/>
      <c r="IIR58" s="136"/>
      <c r="IIS58" s="136"/>
      <c r="IIT58" s="136"/>
      <c r="IIU58" s="136"/>
      <c r="IIV58" s="136"/>
      <c r="IIW58" s="136"/>
      <c r="IIX58" s="136"/>
      <c r="IIY58" s="136"/>
      <c r="IIZ58" s="136"/>
      <c r="IJA58" s="136"/>
      <c r="IJB58" s="136"/>
      <c r="IJC58" s="136"/>
      <c r="IJD58" s="136"/>
      <c r="IJE58" s="136"/>
      <c r="IJF58" s="136"/>
      <c r="IJG58" s="136"/>
      <c r="IJH58" s="136"/>
      <c r="IJI58" s="136"/>
      <c r="IJJ58" s="136"/>
      <c r="IJK58" s="136"/>
      <c r="IJL58" s="136"/>
      <c r="IJM58" s="136"/>
      <c r="IJN58" s="136"/>
      <c r="IJO58" s="136"/>
      <c r="IJP58" s="136"/>
      <c r="IJQ58" s="136"/>
      <c r="IJR58" s="136"/>
      <c r="IJS58" s="136"/>
      <c r="IJT58" s="136"/>
      <c r="IJU58" s="136"/>
      <c r="IJV58" s="136"/>
      <c r="IJW58" s="136"/>
      <c r="IJX58" s="136"/>
      <c r="IJY58" s="136"/>
      <c r="IJZ58" s="136"/>
      <c r="IKA58" s="136"/>
      <c r="IKB58" s="136"/>
      <c r="IKC58" s="136"/>
      <c r="IKD58" s="136"/>
      <c r="IKE58" s="136"/>
      <c r="IKF58" s="136"/>
      <c r="IKG58" s="136"/>
      <c r="IKH58" s="136"/>
      <c r="IKI58" s="136"/>
      <c r="IKJ58" s="136"/>
      <c r="IKK58" s="136"/>
      <c r="IKL58" s="136"/>
      <c r="IKM58" s="136"/>
      <c r="IKN58" s="136"/>
      <c r="IKO58" s="136"/>
      <c r="IKP58" s="136"/>
      <c r="IKQ58" s="136"/>
      <c r="IKR58" s="136"/>
      <c r="IKS58" s="136"/>
      <c r="IKT58" s="136"/>
      <c r="IKU58" s="136"/>
      <c r="IKV58" s="136"/>
      <c r="IKW58" s="136"/>
      <c r="IKX58" s="136"/>
      <c r="IKY58" s="136"/>
      <c r="IKZ58" s="136"/>
      <c r="ILA58" s="136"/>
      <c r="ILB58" s="136"/>
      <c r="ILC58" s="136"/>
      <c r="ILD58" s="136"/>
      <c r="ILE58" s="136"/>
      <c r="ILF58" s="136"/>
      <c r="ILG58" s="136"/>
      <c r="ILH58" s="136"/>
      <c r="ILI58" s="136"/>
      <c r="ILJ58" s="136"/>
      <c r="ILK58" s="136"/>
      <c r="ILL58" s="136"/>
      <c r="ILM58" s="136"/>
      <c r="ILN58" s="136"/>
      <c r="ILO58" s="136"/>
      <c r="ILP58" s="136"/>
      <c r="ILQ58" s="136"/>
      <c r="ILR58" s="136"/>
      <c r="ILS58" s="136"/>
      <c r="ILT58" s="136"/>
      <c r="ILU58" s="136"/>
      <c r="ILV58" s="136"/>
      <c r="ILW58" s="136"/>
      <c r="ILX58" s="136"/>
      <c r="ILY58" s="136"/>
      <c r="ILZ58" s="136"/>
      <c r="IMA58" s="136"/>
      <c r="IMB58" s="136"/>
      <c r="IMC58" s="136"/>
      <c r="IMD58" s="136"/>
      <c r="IME58" s="136"/>
      <c r="IMF58" s="136"/>
      <c r="IMG58" s="136"/>
      <c r="IMH58" s="136"/>
      <c r="IMI58" s="136"/>
      <c r="IMJ58" s="136"/>
      <c r="IMK58" s="136"/>
      <c r="IML58" s="136"/>
      <c r="IMM58" s="136"/>
      <c r="IMN58" s="136"/>
      <c r="IMO58" s="136"/>
      <c r="IMP58" s="136"/>
      <c r="IMQ58" s="136"/>
      <c r="IMR58" s="136"/>
      <c r="IMS58" s="136"/>
      <c r="IMT58" s="136"/>
      <c r="IMU58" s="136"/>
      <c r="IMV58" s="136"/>
      <c r="IMW58" s="136"/>
      <c r="IMX58" s="136"/>
      <c r="IMY58" s="136"/>
      <c r="IMZ58" s="136"/>
      <c r="INA58" s="136"/>
      <c r="INB58" s="136"/>
      <c r="INC58" s="136"/>
      <c r="IND58" s="136"/>
      <c r="INE58" s="136"/>
      <c r="INF58" s="136"/>
      <c r="ING58" s="136"/>
      <c r="INH58" s="136"/>
      <c r="INI58" s="136"/>
      <c r="INJ58" s="136"/>
      <c r="INK58" s="136"/>
      <c r="INL58" s="136"/>
      <c r="INM58" s="136"/>
      <c r="INN58" s="136"/>
      <c r="INO58" s="136"/>
      <c r="INP58" s="136"/>
      <c r="INQ58" s="136"/>
      <c r="INR58" s="136"/>
      <c r="INS58" s="136"/>
      <c r="INT58" s="136"/>
      <c r="INU58" s="136"/>
      <c r="INV58" s="136"/>
      <c r="INW58" s="136"/>
      <c r="INX58" s="136"/>
      <c r="INY58" s="136"/>
      <c r="INZ58" s="136"/>
      <c r="IOA58" s="136"/>
      <c r="IOB58" s="136"/>
      <c r="IOC58" s="136"/>
      <c r="IOD58" s="136"/>
      <c r="IOE58" s="136"/>
      <c r="IOF58" s="136"/>
      <c r="IOG58" s="136"/>
      <c r="IOH58" s="136"/>
      <c r="IOI58" s="136"/>
      <c r="IOJ58" s="136"/>
      <c r="IOK58" s="136"/>
      <c r="IOL58" s="136"/>
      <c r="IOM58" s="136"/>
      <c r="ION58" s="136"/>
      <c r="IOO58" s="136"/>
      <c r="IOP58" s="136"/>
      <c r="IOQ58" s="136"/>
      <c r="IOR58" s="136"/>
      <c r="IOS58" s="136"/>
      <c r="IOT58" s="136"/>
      <c r="IOU58" s="136"/>
      <c r="IOV58" s="136"/>
      <c r="IOW58" s="136"/>
      <c r="IOX58" s="136"/>
      <c r="IOY58" s="136"/>
      <c r="IOZ58" s="136"/>
      <c r="IPA58" s="136"/>
      <c r="IPB58" s="136"/>
      <c r="IPC58" s="136"/>
      <c r="IPD58" s="136"/>
      <c r="IPE58" s="136"/>
      <c r="IPF58" s="136"/>
      <c r="IPG58" s="136"/>
      <c r="IPH58" s="136"/>
      <c r="IPI58" s="136"/>
      <c r="IPJ58" s="136"/>
      <c r="IPK58" s="136"/>
      <c r="IPL58" s="136"/>
      <c r="IPM58" s="136"/>
      <c r="IPN58" s="136"/>
      <c r="IPO58" s="136"/>
      <c r="IPP58" s="136"/>
      <c r="IPQ58" s="136"/>
      <c r="IPR58" s="136"/>
      <c r="IPS58" s="136"/>
      <c r="IPT58" s="136"/>
      <c r="IPU58" s="136"/>
      <c r="IPV58" s="136"/>
      <c r="IPW58" s="136"/>
      <c r="IPX58" s="136"/>
      <c r="IPY58" s="136"/>
      <c r="IPZ58" s="136"/>
      <c r="IQA58" s="136"/>
      <c r="IQB58" s="136"/>
      <c r="IQC58" s="136"/>
      <c r="IQD58" s="136"/>
      <c r="IQE58" s="136"/>
      <c r="IQF58" s="136"/>
      <c r="IQG58" s="136"/>
      <c r="IQH58" s="136"/>
      <c r="IQI58" s="136"/>
      <c r="IQJ58" s="136"/>
      <c r="IQK58" s="136"/>
      <c r="IQL58" s="136"/>
      <c r="IQM58" s="136"/>
      <c r="IQN58" s="136"/>
      <c r="IQO58" s="136"/>
      <c r="IQP58" s="136"/>
      <c r="IQQ58" s="136"/>
      <c r="IQR58" s="136"/>
      <c r="IQS58" s="136"/>
      <c r="IQT58" s="136"/>
      <c r="IQU58" s="136"/>
      <c r="IQV58" s="136"/>
      <c r="IQW58" s="136"/>
      <c r="IQX58" s="136"/>
      <c r="IQY58" s="136"/>
      <c r="IQZ58" s="136"/>
      <c r="IRA58" s="136"/>
      <c r="IRB58" s="136"/>
      <c r="IRC58" s="136"/>
      <c r="IRD58" s="136"/>
      <c r="IRE58" s="136"/>
      <c r="IRF58" s="136"/>
      <c r="IRG58" s="136"/>
      <c r="IRH58" s="136"/>
      <c r="IRI58" s="136"/>
      <c r="IRJ58" s="136"/>
      <c r="IRK58" s="136"/>
      <c r="IRL58" s="136"/>
      <c r="IRM58" s="136"/>
      <c r="IRN58" s="136"/>
      <c r="IRO58" s="136"/>
      <c r="IRP58" s="136"/>
      <c r="IRQ58" s="136"/>
      <c r="IRR58" s="136"/>
      <c r="IRS58" s="136"/>
      <c r="IRT58" s="136"/>
      <c r="IRU58" s="136"/>
      <c r="IRV58" s="136"/>
      <c r="IRW58" s="136"/>
      <c r="IRX58" s="136"/>
      <c r="IRY58" s="136"/>
      <c r="IRZ58" s="136"/>
      <c r="ISA58" s="136"/>
      <c r="ISB58" s="136"/>
      <c r="ISC58" s="136"/>
      <c r="ISD58" s="136"/>
      <c r="ISE58" s="136"/>
      <c r="ISF58" s="136"/>
      <c r="ISG58" s="136"/>
      <c r="ISH58" s="136"/>
      <c r="ISI58" s="136"/>
      <c r="ISJ58" s="136"/>
      <c r="ISK58" s="136"/>
      <c r="ISL58" s="136"/>
      <c r="ISM58" s="136"/>
      <c r="ISN58" s="136"/>
      <c r="ISO58" s="136"/>
      <c r="ISP58" s="136"/>
      <c r="ISQ58" s="136"/>
      <c r="ISR58" s="136"/>
      <c r="ISS58" s="136"/>
      <c r="IST58" s="136"/>
      <c r="ISU58" s="136"/>
      <c r="ISV58" s="136"/>
      <c r="ISW58" s="136"/>
      <c r="ISX58" s="136"/>
      <c r="ISY58" s="136"/>
      <c r="ISZ58" s="136"/>
      <c r="ITA58" s="136"/>
      <c r="ITB58" s="136"/>
      <c r="ITC58" s="136"/>
      <c r="ITD58" s="136"/>
      <c r="ITE58" s="136"/>
      <c r="ITF58" s="136"/>
      <c r="ITG58" s="136"/>
      <c r="ITH58" s="136"/>
      <c r="ITI58" s="136"/>
      <c r="ITJ58" s="136"/>
      <c r="ITK58" s="136"/>
      <c r="ITL58" s="136"/>
      <c r="ITM58" s="136"/>
      <c r="ITN58" s="136"/>
      <c r="ITO58" s="136"/>
      <c r="ITP58" s="136"/>
      <c r="ITQ58" s="136"/>
      <c r="ITR58" s="136"/>
      <c r="ITS58" s="136"/>
      <c r="ITT58" s="136"/>
      <c r="ITU58" s="136"/>
      <c r="ITV58" s="136"/>
      <c r="ITW58" s="136"/>
      <c r="ITX58" s="136"/>
      <c r="ITY58" s="136"/>
      <c r="ITZ58" s="136"/>
      <c r="IUA58" s="136"/>
      <c r="IUB58" s="136"/>
      <c r="IUC58" s="136"/>
      <c r="IUD58" s="136"/>
      <c r="IUE58" s="136"/>
      <c r="IUF58" s="136"/>
      <c r="IUG58" s="136"/>
      <c r="IUH58" s="136"/>
      <c r="IUI58" s="136"/>
      <c r="IUJ58" s="136"/>
      <c r="IUK58" s="136"/>
      <c r="IUL58" s="136"/>
      <c r="IUM58" s="136"/>
      <c r="IUN58" s="136"/>
      <c r="IUO58" s="136"/>
      <c r="IUP58" s="136"/>
      <c r="IUQ58" s="136"/>
      <c r="IUR58" s="136"/>
      <c r="IUS58" s="136"/>
      <c r="IUT58" s="136"/>
      <c r="IUU58" s="136"/>
      <c r="IUV58" s="136"/>
      <c r="IUW58" s="136"/>
      <c r="IUX58" s="136"/>
      <c r="IUY58" s="136"/>
      <c r="IUZ58" s="136"/>
      <c r="IVA58" s="136"/>
      <c r="IVB58" s="136"/>
      <c r="IVC58" s="136"/>
      <c r="IVD58" s="136"/>
      <c r="IVE58" s="136"/>
      <c r="IVF58" s="136"/>
      <c r="IVG58" s="136"/>
      <c r="IVH58" s="136"/>
      <c r="IVI58" s="136"/>
      <c r="IVJ58" s="136"/>
      <c r="IVK58" s="136"/>
      <c r="IVL58" s="136"/>
      <c r="IVM58" s="136"/>
      <c r="IVN58" s="136"/>
      <c r="IVO58" s="136"/>
      <c r="IVP58" s="136"/>
      <c r="IVQ58" s="136"/>
      <c r="IVR58" s="136"/>
      <c r="IVS58" s="136"/>
      <c r="IVT58" s="136"/>
      <c r="IVU58" s="136"/>
      <c r="IVV58" s="136"/>
      <c r="IVW58" s="136"/>
      <c r="IVX58" s="136"/>
      <c r="IVY58" s="136"/>
      <c r="IVZ58" s="136"/>
      <c r="IWA58" s="136"/>
      <c r="IWB58" s="136"/>
      <c r="IWC58" s="136"/>
      <c r="IWD58" s="136"/>
      <c r="IWE58" s="136"/>
      <c r="IWF58" s="136"/>
      <c r="IWG58" s="136"/>
      <c r="IWH58" s="136"/>
      <c r="IWI58" s="136"/>
      <c r="IWJ58" s="136"/>
      <c r="IWK58" s="136"/>
      <c r="IWL58" s="136"/>
      <c r="IWM58" s="136"/>
      <c r="IWN58" s="136"/>
      <c r="IWO58" s="136"/>
      <c r="IWP58" s="136"/>
      <c r="IWQ58" s="136"/>
      <c r="IWR58" s="136"/>
      <c r="IWS58" s="136"/>
      <c r="IWT58" s="136"/>
      <c r="IWU58" s="136"/>
      <c r="IWV58" s="136"/>
      <c r="IWW58" s="136"/>
      <c r="IWX58" s="136"/>
      <c r="IWY58" s="136"/>
      <c r="IWZ58" s="136"/>
      <c r="IXA58" s="136"/>
      <c r="IXB58" s="136"/>
      <c r="IXC58" s="136"/>
      <c r="IXD58" s="136"/>
      <c r="IXE58" s="136"/>
      <c r="IXF58" s="136"/>
      <c r="IXG58" s="136"/>
      <c r="IXH58" s="136"/>
      <c r="IXI58" s="136"/>
      <c r="IXJ58" s="136"/>
      <c r="IXK58" s="136"/>
      <c r="IXL58" s="136"/>
      <c r="IXM58" s="136"/>
      <c r="IXN58" s="136"/>
      <c r="IXO58" s="136"/>
      <c r="IXP58" s="136"/>
      <c r="IXQ58" s="136"/>
      <c r="IXR58" s="136"/>
      <c r="IXS58" s="136"/>
      <c r="IXT58" s="136"/>
      <c r="IXU58" s="136"/>
      <c r="IXV58" s="136"/>
      <c r="IXW58" s="136"/>
      <c r="IXX58" s="136"/>
      <c r="IXY58" s="136"/>
      <c r="IXZ58" s="136"/>
      <c r="IYA58" s="136"/>
      <c r="IYB58" s="136"/>
      <c r="IYC58" s="136"/>
      <c r="IYD58" s="136"/>
      <c r="IYE58" s="136"/>
      <c r="IYF58" s="136"/>
      <c r="IYG58" s="136"/>
      <c r="IYH58" s="136"/>
      <c r="IYI58" s="136"/>
      <c r="IYJ58" s="136"/>
      <c r="IYK58" s="136"/>
      <c r="IYL58" s="136"/>
      <c r="IYM58" s="136"/>
      <c r="IYN58" s="136"/>
      <c r="IYO58" s="136"/>
      <c r="IYP58" s="136"/>
      <c r="IYQ58" s="136"/>
      <c r="IYR58" s="136"/>
      <c r="IYS58" s="136"/>
      <c r="IYT58" s="136"/>
      <c r="IYU58" s="136"/>
      <c r="IYV58" s="136"/>
      <c r="IYW58" s="136"/>
      <c r="IYX58" s="136"/>
      <c r="IYY58" s="136"/>
      <c r="IYZ58" s="136"/>
      <c r="IZA58" s="136"/>
      <c r="IZB58" s="136"/>
      <c r="IZC58" s="136"/>
      <c r="IZD58" s="136"/>
      <c r="IZE58" s="136"/>
      <c r="IZF58" s="136"/>
      <c r="IZG58" s="136"/>
      <c r="IZH58" s="136"/>
      <c r="IZI58" s="136"/>
      <c r="IZJ58" s="136"/>
      <c r="IZK58" s="136"/>
      <c r="IZL58" s="136"/>
      <c r="IZM58" s="136"/>
      <c r="IZN58" s="136"/>
      <c r="IZO58" s="136"/>
      <c r="IZP58" s="136"/>
      <c r="IZQ58" s="136"/>
      <c r="IZR58" s="136"/>
      <c r="IZS58" s="136"/>
      <c r="IZT58" s="136"/>
      <c r="IZU58" s="136"/>
      <c r="IZV58" s="136"/>
      <c r="IZW58" s="136"/>
      <c r="IZX58" s="136"/>
      <c r="IZY58" s="136"/>
      <c r="IZZ58" s="136"/>
      <c r="JAA58" s="136"/>
      <c r="JAB58" s="136"/>
      <c r="JAC58" s="136"/>
      <c r="JAD58" s="136"/>
      <c r="JAE58" s="136"/>
      <c r="JAF58" s="136"/>
      <c r="JAG58" s="136"/>
      <c r="JAH58" s="136"/>
      <c r="JAI58" s="136"/>
      <c r="JAJ58" s="136"/>
      <c r="JAK58" s="136"/>
      <c r="JAL58" s="136"/>
      <c r="JAM58" s="136"/>
      <c r="JAN58" s="136"/>
      <c r="JAO58" s="136"/>
      <c r="JAP58" s="136"/>
      <c r="JAQ58" s="136"/>
      <c r="JAR58" s="136"/>
      <c r="JAS58" s="136"/>
      <c r="JAT58" s="136"/>
      <c r="JAU58" s="136"/>
      <c r="JAV58" s="136"/>
      <c r="JAW58" s="136"/>
      <c r="JAX58" s="136"/>
      <c r="JAY58" s="136"/>
      <c r="JAZ58" s="136"/>
      <c r="JBA58" s="136"/>
      <c r="JBB58" s="136"/>
      <c r="JBC58" s="136"/>
      <c r="JBD58" s="136"/>
      <c r="JBE58" s="136"/>
      <c r="JBF58" s="136"/>
      <c r="JBG58" s="136"/>
      <c r="JBH58" s="136"/>
      <c r="JBI58" s="136"/>
      <c r="JBJ58" s="136"/>
      <c r="JBK58" s="136"/>
      <c r="JBL58" s="136"/>
      <c r="JBM58" s="136"/>
      <c r="JBN58" s="136"/>
      <c r="JBO58" s="136"/>
      <c r="JBP58" s="136"/>
      <c r="JBQ58" s="136"/>
      <c r="JBR58" s="136"/>
      <c r="JBS58" s="136"/>
      <c r="JBT58" s="136"/>
      <c r="JBU58" s="136"/>
      <c r="JBV58" s="136"/>
      <c r="JBW58" s="136"/>
      <c r="JBX58" s="136"/>
      <c r="JBY58" s="136"/>
      <c r="JBZ58" s="136"/>
      <c r="JCA58" s="136"/>
      <c r="JCB58" s="136"/>
      <c r="JCC58" s="136"/>
      <c r="JCD58" s="136"/>
      <c r="JCE58" s="136"/>
      <c r="JCF58" s="136"/>
      <c r="JCG58" s="136"/>
      <c r="JCH58" s="136"/>
      <c r="JCI58" s="136"/>
      <c r="JCJ58" s="136"/>
      <c r="JCK58" s="136"/>
      <c r="JCL58" s="136"/>
      <c r="JCM58" s="136"/>
      <c r="JCN58" s="136"/>
      <c r="JCO58" s="136"/>
      <c r="JCP58" s="136"/>
      <c r="JCQ58" s="136"/>
      <c r="JCR58" s="136"/>
      <c r="JCS58" s="136"/>
      <c r="JCT58" s="136"/>
      <c r="JCU58" s="136"/>
      <c r="JCV58" s="136"/>
      <c r="JCW58" s="136"/>
      <c r="JCX58" s="136"/>
      <c r="JCY58" s="136"/>
      <c r="JCZ58" s="136"/>
      <c r="JDA58" s="136"/>
      <c r="JDB58" s="136"/>
      <c r="JDC58" s="136"/>
      <c r="JDD58" s="136"/>
      <c r="JDE58" s="136"/>
      <c r="JDF58" s="136"/>
      <c r="JDG58" s="136"/>
      <c r="JDH58" s="136"/>
      <c r="JDI58" s="136"/>
      <c r="JDJ58" s="136"/>
      <c r="JDK58" s="136"/>
      <c r="JDL58" s="136"/>
      <c r="JDM58" s="136"/>
      <c r="JDN58" s="136"/>
      <c r="JDO58" s="136"/>
      <c r="JDP58" s="136"/>
      <c r="JDQ58" s="136"/>
      <c r="JDR58" s="136"/>
      <c r="JDS58" s="136"/>
      <c r="JDT58" s="136"/>
      <c r="JDU58" s="136"/>
      <c r="JDV58" s="136"/>
      <c r="JDW58" s="136"/>
      <c r="JDX58" s="136"/>
      <c r="JDY58" s="136"/>
      <c r="JDZ58" s="136"/>
      <c r="JEA58" s="136"/>
      <c r="JEB58" s="136"/>
      <c r="JEC58" s="136"/>
      <c r="JED58" s="136"/>
      <c r="JEE58" s="136"/>
      <c r="JEF58" s="136"/>
      <c r="JEG58" s="136"/>
      <c r="JEH58" s="136"/>
      <c r="JEI58" s="136"/>
      <c r="JEJ58" s="136"/>
      <c r="JEK58" s="136"/>
      <c r="JEL58" s="136"/>
      <c r="JEM58" s="136"/>
      <c r="JEN58" s="136"/>
      <c r="JEO58" s="136"/>
      <c r="JEP58" s="136"/>
      <c r="JEQ58" s="136"/>
      <c r="JER58" s="136"/>
      <c r="JES58" s="136"/>
      <c r="JET58" s="136"/>
      <c r="JEU58" s="136"/>
      <c r="JEV58" s="136"/>
      <c r="JEW58" s="136"/>
      <c r="JEX58" s="136"/>
      <c r="JEY58" s="136"/>
      <c r="JEZ58" s="136"/>
      <c r="JFA58" s="136"/>
      <c r="JFB58" s="136"/>
      <c r="JFC58" s="136"/>
      <c r="JFD58" s="136"/>
      <c r="JFE58" s="136"/>
      <c r="JFF58" s="136"/>
      <c r="JFG58" s="136"/>
      <c r="JFH58" s="136"/>
      <c r="JFI58" s="136"/>
      <c r="JFJ58" s="136"/>
      <c r="JFK58" s="136"/>
      <c r="JFL58" s="136"/>
      <c r="JFM58" s="136"/>
      <c r="JFN58" s="136"/>
      <c r="JFO58" s="136"/>
      <c r="JFP58" s="136"/>
      <c r="JFQ58" s="136"/>
      <c r="JFR58" s="136"/>
      <c r="JFS58" s="136"/>
      <c r="JFT58" s="136"/>
      <c r="JFU58" s="136"/>
      <c r="JFV58" s="136"/>
      <c r="JFW58" s="136"/>
      <c r="JFX58" s="136"/>
      <c r="JFY58" s="136"/>
      <c r="JFZ58" s="136"/>
      <c r="JGA58" s="136"/>
      <c r="JGB58" s="136"/>
      <c r="JGC58" s="136"/>
      <c r="JGD58" s="136"/>
      <c r="JGE58" s="136"/>
      <c r="JGF58" s="136"/>
      <c r="JGG58" s="136"/>
      <c r="JGH58" s="136"/>
      <c r="JGI58" s="136"/>
      <c r="JGJ58" s="136"/>
      <c r="JGK58" s="136"/>
      <c r="JGL58" s="136"/>
      <c r="JGM58" s="136"/>
      <c r="JGN58" s="136"/>
      <c r="JGO58" s="136"/>
      <c r="JGP58" s="136"/>
      <c r="JGQ58" s="136"/>
      <c r="JGR58" s="136"/>
      <c r="JGS58" s="136"/>
      <c r="JGT58" s="136"/>
      <c r="JGU58" s="136"/>
      <c r="JGV58" s="136"/>
      <c r="JGW58" s="136"/>
      <c r="JGX58" s="136"/>
      <c r="JGY58" s="136"/>
      <c r="JGZ58" s="136"/>
      <c r="JHA58" s="136"/>
      <c r="JHB58" s="136"/>
      <c r="JHC58" s="136"/>
      <c r="JHD58" s="136"/>
      <c r="JHE58" s="136"/>
      <c r="JHF58" s="136"/>
      <c r="JHG58" s="136"/>
      <c r="JHH58" s="136"/>
      <c r="JHI58" s="136"/>
      <c r="JHJ58" s="136"/>
      <c r="JHK58" s="136"/>
      <c r="JHL58" s="136"/>
      <c r="JHM58" s="136"/>
      <c r="JHN58" s="136"/>
      <c r="JHO58" s="136"/>
      <c r="JHP58" s="136"/>
      <c r="JHQ58" s="136"/>
      <c r="JHR58" s="136"/>
      <c r="JHS58" s="136"/>
      <c r="JHT58" s="136"/>
      <c r="JHU58" s="136"/>
      <c r="JHV58" s="136"/>
      <c r="JHW58" s="136"/>
      <c r="JHX58" s="136"/>
      <c r="JHY58" s="136"/>
      <c r="JHZ58" s="136"/>
      <c r="JIA58" s="136"/>
      <c r="JIB58" s="136"/>
      <c r="JIC58" s="136"/>
      <c r="JID58" s="136"/>
      <c r="JIE58" s="136"/>
      <c r="JIF58" s="136"/>
      <c r="JIG58" s="136"/>
      <c r="JIH58" s="136"/>
      <c r="JII58" s="136"/>
      <c r="JIJ58" s="136"/>
      <c r="JIK58" s="136"/>
      <c r="JIL58" s="136"/>
      <c r="JIM58" s="136"/>
      <c r="JIN58" s="136"/>
      <c r="JIO58" s="136"/>
      <c r="JIP58" s="136"/>
      <c r="JIQ58" s="136"/>
      <c r="JIR58" s="136"/>
      <c r="JIS58" s="136"/>
      <c r="JIT58" s="136"/>
      <c r="JIU58" s="136"/>
      <c r="JIV58" s="136"/>
      <c r="JIW58" s="136"/>
      <c r="JIX58" s="136"/>
      <c r="JIY58" s="136"/>
      <c r="JIZ58" s="136"/>
      <c r="JJA58" s="136"/>
      <c r="JJB58" s="136"/>
      <c r="JJC58" s="136"/>
      <c r="JJD58" s="136"/>
      <c r="JJE58" s="136"/>
      <c r="JJF58" s="136"/>
      <c r="JJG58" s="136"/>
      <c r="JJH58" s="136"/>
      <c r="JJI58" s="136"/>
      <c r="JJJ58" s="136"/>
      <c r="JJK58" s="136"/>
      <c r="JJL58" s="136"/>
      <c r="JJM58" s="136"/>
      <c r="JJN58" s="136"/>
      <c r="JJO58" s="136"/>
      <c r="JJP58" s="136"/>
      <c r="JJQ58" s="136"/>
      <c r="JJR58" s="136"/>
      <c r="JJS58" s="136"/>
      <c r="JJT58" s="136"/>
      <c r="JJU58" s="136"/>
      <c r="JJV58" s="136"/>
      <c r="JJW58" s="136"/>
      <c r="JJX58" s="136"/>
      <c r="JJY58" s="136"/>
      <c r="JJZ58" s="136"/>
      <c r="JKA58" s="136"/>
      <c r="JKB58" s="136"/>
      <c r="JKC58" s="136"/>
      <c r="JKD58" s="136"/>
      <c r="JKE58" s="136"/>
      <c r="JKF58" s="136"/>
      <c r="JKG58" s="136"/>
      <c r="JKH58" s="136"/>
      <c r="JKI58" s="136"/>
      <c r="JKJ58" s="136"/>
      <c r="JKK58" s="136"/>
      <c r="JKL58" s="136"/>
      <c r="JKM58" s="136"/>
      <c r="JKN58" s="136"/>
      <c r="JKO58" s="136"/>
      <c r="JKP58" s="136"/>
      <c r="JKQ58" s="136"/>
      <c r="JKR58" s="136"/>
      <c r="JKS58" s="136"/>
      <c r="JKT58" s="136"/>
      <c r="JKU58" s="136"/>
      <c r="JKV58" s="136"/>
      <c r="JKW58" s="136"/>
      <c r="JKX58" s="136"/>
      <c r="JKY58" s="136"/>
      <c r="JKZ58" s="136"/>
      <c r="JLA58" s="136"/>
      <c r="JLB58" s="136"/>
      <c r="JLC58" s="136"/>
      <c r="JLD58" s="136"/>
      <c r="JLE58" s="136"/>
      <c r="JLF58" s="136"/>
      <c r="JLG58" s="136"/>
      <c r="JLH58" s="136"/>
      <c r="JLI58" s="136"/>
      <c r="JLJ58" s="136"/>
      <c r="JLK58" s="136"/>
      <c r="JLL58" s="136"/>
      <c r="JLM58" s="136"/>
      <c r="JLN58" s="136"/>
      <c r="JLO58" s="136"/>
      <c r="JLP58" s="136"/>
      <c r="JLQ58" s="136"/>
      <c r="JLR58" s="136"/>
      <c r="JLS58" s="136"/>
      <c r="JLT58" s="136"/>
      <c r="JLU58" s="136"/>
      <c r="JLV58" s="136"/>
      <c r="JLW58" s="136"/>
      <c r="JLX58" s="136"/>
      <c r="JLY58" s="136"/>
      <c r="JLZ58" s="136"/>
      <c r="JMA58" s="136"/>
      <c r="JMB58" s="136"/>
      <c r="JMC58" s="136"/>
      <c r="JMD58" s="136"/>
      <c r="JME58" s="136"/>
      <c r="JMF58" s="136"/>
      <c r="JMG58" s="136"/>
      <c r="JMH58" s="136"/>
      <c r="JMI58" s="136"/>
      <c r="JMJ58" s="136"/>
      <c r="JMK58" s="136"/>
      <c r="JML58" s="136"/>
      <c r="JMM58" s="136"/>
      <c r="JMN58" s="136"/>
      <c r="JMO58" s="136"/>
      <c r="JMP58" s="136"/>
      <c r="JMQ58" s="136"/>
      <c r="JMR58" s="136"/>
      <c r="JMS58" s="136"/>
      <c r="JMT58" s="136"/>
      <c r="JMU58" s="136"/>
      <c r="JMV58" s="136"/>
      <c r="JMW58" s="136"/>
      <c r="JMX58" s="136"/>
      <c r="JMY58" s="136"/>
      <c r="JMZ58" s="136"/>
      <c r="JNA58" s="136"/>
      <c r="JNB58" s="136"/>
      <c r="JNC58" s="136"/>
      <c r="JND58" s="136"/>
      <c r="JNE58" s="136"/>
      <c r="JNF58" s="136"/>
      <c r="JNG58" s="136"/>
      <c r="JNH58" s="136"/>
      <c r="JNI58" s="136"/>
      <c r="JNJ58" s="136"/>
      <c r="JNK58" s="136"/>
      <c r="JNL58" s="136"/>
      <c r="JNM58" s="136"/>
      <c r="JNN58" s="136"/>
      <c r="JNO58" s="136"/>
      <c r="JNP58" s="136"/>
      <c r="JNQ58" s="136"/>
      <c r="JNR58" s="136"/>
      <c r="JNS58" s="136"/>
      <c r="JNT58" s="136"/>
      <c r="JNU58" s="136"/>
      <c r="JNV58" s="136"/>
      <c r="JNW58" s="136"/>
      <c r="JNX58" s="136"/>
      <c r="JNY58" s="136"/>
      <c r="JNZ58" s="136"/>
      <c r="JOA58" s="136"/>
      <c r="JOB58" s="136"/>
      <c r="JOC58" s="136"/>
      <c r="JOD58" s="136"/>
      <c r="JOE58" s="136"/>
      <c r="JOF58" s="136"/>
      <c r="JOG58" s="136"/>
      <c r="JOH58" s="136"/>
      <c r="JOI58" s="136"/>
      <c r="JOJ58" s="136"/>
      <c r="JOK58" s="136"/>
      <c r="JOL58" s="136"/>
      <c r="JOM58" s="136"/>
      <c r="JON58" s="136"/>
      <c r="JOO58" s="136"/>
      <c r="JOP58" s="136"/>
      <c r="JOQ58" s="136"/>
      <c r="JOR58" s="136"/>
      <c r="JOS58" s="136"/>
      <c r="JOT58" s="136"/>
      <c r="JOU58" s="136"/>
      <c r="JOV58" s="136"/>
      <c r="JOW58" s="136"/>
      <c r="JOX58" s="136"/>
      <c r="JOY58" s="136"/>
      <c r="JOZ58" s="136"/>
      <c r="JPA58" s="136"/>
      <c r="JPB58" s="136"/>
      <c r="JPC58" s="136"/>
      <c r="JPD58" s="136"/>
      <c r="JPE58" s="136"/>
      <c r="JPF58" s="136"/>
      <c r="JPG58" s="136"/>
      <c r="JPH58" s="136"/>
      <c r="JPI58" s="136"/>
      <c r="JPJ58" s="136"/>
      <c r="JPK58" s="136"/>
      <c r="JPL58" s="136"/>
      <c r="JPM58" s="136"/>
      <c r="JPN58" s="136"/>
      <c r="JPO58" s="136"/>
      <c r="JPP58" s="136"/>
      <c r="JPQ58" s="136"/>
      <c r="JPR58" s="136"/>
      <c r="JPS58" s="136"/>
      <c r="JPT58" s="136"/>
      <c r="JPU58" s="136"/>
      <c r="JPV58" s="136"/>
      <c r="JPW58" s="136"/>
      <c r="JPX58" s="136"/>
      <c r="JPY58" s="136"/>
      <c r="JPZ58" s="136"/>
      <c r="JQA58" s="136"/>
      <c r="JQB58" s="136"/>
      <c r="JQC58" s="136"/>
      <c r="JQD58" s="136"/>
      <c r="JQE58" s="136"/>
      <c r="JQF58" s="136"/>
      <c r="JQG58" s="136"/>
      <c r="JQH58" s="136"/>
      <c r="JQI58" s="136"/>
      <c r="JQJ58" s="136"/>
      <c r="JQK58" s="136"/>
      <c r="JQL58" s="136"/>
      <c r="JQM58" s="136"/>
      <c r="JQN58" s="136"/>
      <c r="JQO58" s="136"/>
      <c r="JQP58" s="136"/>
      <c r="JQQ58" s="136"/>
      <c r="JQR58" s="136"/>
      <c r="JQS58" s="136"/>
      <c r="JQT58" s="136"/>
      <c r="JQU58" s="136"/>
      <c r="JQV58" s="136"/>
      <c r="JQW58" s="136"/>
      <c r="JQX58" s="136"/>
      <c r="JQY58" s="136"/>
      <c r="JQZ58" s="136"/>
      <c r="JRA58" s="136"/>
      <c r="JRB58" s="136"/>
      <c r="JRC58" s="136"/>
      <c r="JRD58" s="136"/>
      <c r="JRE58" s="136"/>
      <c r="JRF58" s="136"/>
      <c r="JRG58" s="136"/>
      <c r="JRH58" s="136"/>
      <c r="JRI58" s="136"/>
      <c r="JRJ58" s="136"/>
      <c r="JRK58" s="136"/>
      <c r="JRL58" s="136"/>
      <c r="JRM58" s="136"/>
      <c r="JRN58" s="136"/>
      <c r="JRO58" s="136"/>
      <c r="JRP58" s="136"/>
      <c r="JRQ58" s="136"/>
      <c r="JRR58" s="136"/>
      <c r="JRS58" s="136"/>
      <c r="JRT58" s="136"/>
      <c r="JRU58" s="136"/>
      <c r="JRV58" s="136"/>
      <c r="JRW58" s="136"/>
      <c r="JRX58" s="136"/>
      <c r="JRY58" s="136"/>
      <c r="JRZ58" s="136"/>
      <c r="JSA58" s="136"/>
      <c r="JSB58" s="136"/>
      <c r="JSC58" s="136"/>
      <c r="JSD58" s="136"/>
      <c r="JSE58" s="136"/>
      <c r="JSF58" s="136"/>
      <c r="JSG58" s="136"/>
      <c r="JSH58" s="136"/>
      <c r="JSI58" s="136"/>
      <c r="JSJ58" s="136"/>
      <c r="JSK58" s="136"/>
      <c r="JSL58" s="136"/>
      <c r="JSM58" s="136"/>
      <c r="JSN58" s="136"/>
      <c r="JSO58" s="136"/>
      <c r="JSP58" s="136"/>
      <c r="JSQ58" s="136"/>
      <c r="JSR58" s="136"/>
      <c r="JSS58" s="136"/>
      <c r="JST58" s="136"/>
      <c r="JSU58" s="136"/>
      <c r="JSV58" s="136"/>
      <c r="JSW58" s="136"/>
      <c r="JSX58" s="136"/>
      <c r="JSY58" s="136"/>
      <c r="JSZ58" s="136"/>
      <c r="JTA58" s="136"/>
      <c r="JTB58" s="136"/>
      <c r="JTC58" s="136"/>
      <c r="JTD58" s="136"/>
      <c r="JTE58" s="136"/>
      <c r="JTF58" s="136"/>
      <c r="JTG58" s="136"/>
      <c r="JTH58" s="136"/>
      <c r="JTI58" s="136"/>
      <c r="JTJ58" s="136"/>
      <c r="JTK58" s="136"/>
      <c r="JTL58" s="136"/>
      <c r="JTM58" s="136"/>
      <c r="JTN58" s="136"/>
      <c r="JTO58" s="136"/>
      <c r="JTP58" s="136"/>
      <c r="JTQ58" s="136"/>
      <c r="JTR58" s="136"/>
      <c r="JTS58" s="136"/>
      <c r="JTT58" s="136"/>
      <c r="JTU58" s="136"/>
      <c r="JTV58" s="136"/>
      <c r="JTW58" s="136"/>
      <c r="JTX58" s="136"/>
      <c r="JTY58" s="136"/>
      <c r="JTZ58" s="136"/>
      <c r="JUA58" s="136"/>
      <c r="JUB58" s="136"/>
      <c r="JUC58" s="136"/>
      <c r="JUD58" s="136"/>
      <c r="JUE58" s="136"/>
      <c r="JUF58" s="136"/>
      <c r="JUG58" s="136"/>
      <c r="JUH58" s="136"/>
      <c r="JUI58" s="136"/>
      <c r="JUJ58" s="136"/>
      <c r="JUK58" s="136"/>
      <c r="JUL58" s="136"/>
      <c r="JUM58" s="136"/>
      <c r="JUN58" s="136"/>
      <c r="JUO58" s="136"/>
      <c r="JUP58" s="136"/>
      <c r="JUQ58" s="136"/>
      <c r="JUR58" s="136"/>
      <c r="JUS58" s="136"/>
      <c r="JUT58" s="136"/>
      <c r="JUU58" s="136"/>
      <c r="JUV58" s="136"/>
      <c r="JUW58" s="136"/>
      <c r="JUX58" s="136"/>
      <c r="JUY58" s="136"/>
      <c r="JUZ58" s="136"/>
      <c r="JVA58" s="136"/>
      <c r="JVB58" s="136"/>
      <c r="JVC58" s="136"/>
      <c r="JVD58" s="136"/>
      <c r="JVE58" s="136"/>
      <c r="JVF58" s="136"/>
      <c r="JVG58" s="136"/>
      <c r="JVH58" s="136"/>
      <c r="JVI58" s="136"/>
      <c r="JVJ58" s="136"/>
      <c r="JVK58" s="136"/>
      <c r="JVL58" s="136"/>
      <c r="JVM58" s="136"/>
      <c r="JVN58" s="136"/>
      <c r="JVO58" s="136"/>
      <c r="JVP58" s="136"/>
      <c r="JVQ58" s="136"/>
      <c r="JVR58" s="136"/>
      <c r="JVS58" s="136"/>
      <c r="JVT58" s="136"/>
      <c r="JVU58" s="136"/>
      <c r="JVV58" s="136"/>
      <c r="JVW58" s="136"/>
      <c r="JVX58" s="136"/>
      <c r="JVY58" s="136"/>
      <c r="JVZ58" s="136"/>
      <c r="JWA58" s="136"/>
      <c r="JWB58" s="136"/>
      <c r="JWC58" s="136"/>
      <c r="JWD58" s="136"/>
      <c r="JWE58" s="136"/>
      <c r="JWF58" s="136"/>
      <c r="JWG58" s="136"/>
      <c r="JWH58" s="136"/>
      <c r="JWI58" s="136"/>
      <c r="JWJ58" s="136"/>
      <c r="JWK58" s="136"/>
      <c r="JWL58" s="136"/>
      <c r="JWM58" s="136"/>
      <c r="JWN58" s="136"/>
      <c r="JWO58" s="136"/>
      <c r="JWP58" s="136"/>
      <c r="JWQ58" s="136"/>
      <c r="JWR58" s="136"/>
      <c r="JWS58" s="136"/>
      <c r="JWT58" s="136"/>
      <c r="JWU58" s="136"/>
      <c r="JWV58" s="136"/>
      <c r="JWW58" s="136"/>
      <c r="JWX58" s="136"/>
      <c r="JWY58" s="136"/>
      <c r="JWZ58" s="136"/>
      <c r="JXA58" s="136"/>
      <c r="JXB58" s="136"/>
      <c r="JXC58" s="136"/>
      <c r="JXD58" s="136"/>
      <c r="JXE58" s="136"/>
      <c r="JXF58" s="136"/>
      <c r="JXG58" s="136"/>
      <c r="JXH58" s="136"/>
      <c r="JXI58" s="136"/>
      <c r="JXJ58" s="136"/>
      <c r="JXK58" s="136"/>
      <c r="JXL58" s="136"/>
      <c r="JXM58" s="136"/>
      <c r="JXN58" s="136"/>
      <c r="JXO58" s="136"/>
      <c r="JXP58" s="136"/>
      <c r="JXQ58" s="136"/>
      <c r="JXR58" s="136"/>
      <c r="JXS58" s="136"/>
      <c r="JXT58" s="136"/>
      <c r="JXU58" s="136"/>
      <c r="JXV58" s="136"/>
      <c r="JXW58" s="136"/>
      <c r="JXX58" s="136"/>
      <c r="JXY58" s="136"/>
      <c r="JXZ58" s="136"/>
      <c r="JYA58" s="136"/>
      <c r="JYB58" s="136"/>
      <c r="JYC58" s="136"/>
      <c r="JYD58" s="136"/>
      <c r="JYE58" s="136"/>
      <c r="JYF58" s="136"/>
      <c r="JYG58" s="136"/>
      <c r="JYH58" s="136"/>
      <c r="JYI58" s="136"/>
      <c r="JYJ58" s="136"/>
      <c r="JYK58" s="136"/>
      <c r="JYL58" s="136"/>
      <c r="JYM58" s="136"/>
      <c r="JYN58" s="136"/>
      <c r="JYO58" s="136"/>
      <c r="JYP58" s="136"/>
      <c r="JYQ58" s="136"/>
      <c r="JYR58" s="136"/>
      <c r="JYS58" s="136"/>
      <c r="JYT58" s="136"/>
      <c r="JYU58" s="136"/>
      <c r="JYV58" s="136"/>
      <c r="JYW58" s="136"/>
      <c r="JYX58" s="136"/>
      <c r="JYY58" s="136"/>
      <c r="JYZ58" s="136"/>
      <c r="JZA58" s="136"/>
      <c r="JZB58" s="136"/>
      <c r="JZC58" s="136"/>
      <c r="JZD58" s="136"/>
      <c r="JZE58" s="136"/>
      <c r="JZF58" s="136"/>
      <c r="JZG58" s="136"/>
      <c r="JZH58" s="136"/>
      <c r="JZI58" s="136"/>
      <c r="JZJ58" s="136"/>
      <c r="JZK58" s="136"/>
      <c r="JZL58" s="136"/>
      <c r="JZM58" s="136"/>
      <c r="JZN58" s="136"/>
      <c r="JZO58" s="136"/>
      <c r="JZP58" s="136"/>
      <c r="JZQ58" s="136"/>
      <c r="JZR58" s="136"/>
      <c r="JZS58" s="136"/>
      <c r="JZT58" s="136"/>
      <c r="JZU58" s="136"/>
      <c r="JZV58" s="136"/>
      <c r="JZW58" s="136"/>
      <c r="JZX58" s="136"/>
      <c r="JZY58" s="136"/>
      <c r="JZZ58" s="136"/>
      <c r="KAA58" s="136"/>
      <c r="KAB58" s="136"/>
      <c r="KAC58" s="136"/>
      <c r="KAD58" s="136"/>
      <c r="KAE58" s="136"/>
      <c r="KAF58" s="136"/>
      <c r="KAG58" s="136"/>
      <c r="KAH58" s="136"/>
      <c r="KAI58" s="136"/>
      <c r="KAJ58" s="136"/>
      <c r="KAK58" s="136"/>
      <c r="KAL58" s="136"/>
      <c r="KAM58" s="136"/>
      <c r="KAN58" s="136"/>
      <c r="KAO58" s="136"/>
      <c r="KAP58" s="136"/>
      <c r="KAQ58" s="136"/>
      <c r="KAR58" s="136"/>
      <c r="KAS58" s="136"/>
      <c r="KAT58" s="136"/>
      <c r="KAU58" s="136"/>
      <c r="KAV58" s="136"/>
      <c r="KAW58" s="136"/>
      <c r="KAX58" s="136"/>
      <c r="KAY58" s="136"/>
      <c r="KAZ58" s="136"/>
      <c r="KBA58" s="136"/>
      <c r="KBB58" s="136"/>
      <c r="KBC58" s="136"/>
      <c r="KBD58" s="136"/>
      <c r="KBE58" s="136"/>
      <c r="KBF58" s="136"/>
      <c r="KBG58" s="136"/>
      <c r="KBH58" s="136"/>
      <c r="KBI58" s="136"/>
      <c r="KBJ58" s="136"/>
      <c r="KBK58" s="136"/>
      <c r="KBL58" s="136"/>
      <c r="KBM58" s="136"/>
      <c r="KBN58" s="136"/>
      <c r="KBO58" s="136"/>
      <c r="KBP58" s="136"/>
      <c r="KBQ58" s="136"/>
      <c r="KBR58" s="136"/>
      <c r="KBS58" s="136"/>
      <c r="KBT58" s="136"/>
      <c r="KBU58" s="136"/>
      <c r="KBV58" s="136"/>
      <c r="KBW58" s="136"/>
      <c r="KBX58" s="136"/>
      <c r="KBY58" s="136"/>
      <c r="KBZ58" s="136"/>
      <c r="KCA58" s="136"/>
      <c r="KCB58" s="136"/>
      <c r="KCC58" s="136"/>
      <c r="KCD58" s="136"/>
      <c r="KCE58" s="136"/>
      <c r="KCF58" s="136"/>
      <c r="KCG58" s="136"/>
      <c r="KCH58" s="136"/>
      <c r="KCI58" s="136"/>
      <c r="KCJ58" s="136"/>
      <c r="KCK58" s="136"/>
      <c r="KCL58" s="136"/>
      <c r="KCM58" s="136"/>
      <c r="KCN58" s="136"/>
      <c r="KCO58" s="136"/>
      <c r="KCP58" s="136"/>
      <c r="KCQ58" s="136"/>
      <c r="KCR58" s="136"/>
      <c r="KCS58" s="136"/>
      <c r="KCT58" s="136"/>
      <c r="KCU58" s="136"/>
      <c r="KCV58" s="136"/>
      <c r="KCW58" s="136"/>
      <c r="KCX58" s="136"/>
      <c r="KCY58" s="136"/>
      <c r="KCZ58" s="136"/>
      <c r="KDA58" s="136"/>
      <c r="KDB58" s="136"/>
      <c r="KDC58" s="136"/>
      <c r="KDD58" s="136"/>
      <c r="KDE58" s="136"/>
      <c r="KDF58" s="136"/>
      <c r="KDG58" s="136"/>
      <c r="KDH58" s="136"/>
      <c r="KDI58" s="136"/>
      <c r="KDJ58" s="136"/>
      <c r="KDK58" s="136"/>
      <c r="KDL58" s="136"/>
      <c r="KDM58" s="136"/>
      <c r="KDN58" s="136"/>
      <c r="KDO58" s="136"/>
      <c r="KDP58" s="136"/>
      <c r="KDQ58" s="136"/>
      <c r="KDR58" s="136"/>
      <c r="KDS58" s="136"/>
      <c r="KDT58" s="136"/>
      <c r="KDU58" s="136"/>
      <c r="KDV58" s="136"/>
      <c r="KDW58" s="136"/>
      <c r="KDX58" s="136"/>
      <c r="KDY58" s="136"/>
      <c r="KDZ58" s="136"/>
      <c r="KEA58" s="136"/>
      <c r="KEB58" s="136"/>
      <c r="KEC58" s="136"/>
      <c r="KED58" s="136"/>
      <c r="KEE58" s="136"/>
      <c r="KEF58" s="136"/>
      <c r="KEG58" s="136"/>
      <c r="KEH58" s="136"/>
      <c r="KEI58" s="136"/>
      <c r="KEJ58" s="136"/>
      <c r="KEK58" s="136"/>
      <c r="KEL58" s="136"/>
      <c r="KEM58" s="136"/>
      <c r="KEN58" s="136"/>
      <c r="KEO58" s="136"/>
      <c r="KEP58" s="136"/>
      <c r="KEQ58" s="136"/>
      <c r="KER58" s="136"/>
      <c r="KES58" s="136"/>
      <c r="KET58" s="136"/>
      <c r="KEU58" s="136"/>
      <c r="KEV58" s="136"/>
      <c r="KEW58" s="136"/>
      <c r="KEX58" s="136"/>
      <c r="KEY58" s="136"/>
      <c r="KEZ58" s="136"/>
      <c r="KFA58" s="136"/>
      <c r="KFB58" s="136"/>
      <c r="KFC58" s="136"/>
      <c r="KFD58" s="136"/>
      <c r="KFE58" s="136"/>
      <c r="KFF58" s="136"/>
      <c r="KFG58" s="136"/>
      <c r="KFH58" s="136"/>
      <c r="KFI58" s="136"/>
      <c r="KFJ58" s="136"/>
      <c r="KFK58" s="136"/>
      <c r="KFL58" s="136"/>
      <c r="KFM58" s="136"/>
      <c r="KFN58" s="136"/>
      <c r="KFO58" s="136"/>
      <c r="KFP58" s="136"/>
      <c r="KFQ58" s="136"/>
      <c r="KFR58" s="136"/>
      <c r="KFS58" s="136"/>
      <c r="KFT58" s="136"/>
      <c r="KFU58" s="136"/>
      <c r="KFV58" s="136"/>
      <c r="KFW58" s="136"/>
      <c r="KFX58" s="136"/>
      <c r="KFY58" s="136"/>
      <c r="KFZ58" s="136"/>
      <c r="KGA58" s="136"/>
      <c r="KGB58" s="136"/>
      <c r="KGC58" s="136"/>
      <c r="KGD58" s="136"/>
      <c r="KGE58" s="136"/>
      <c r="KGF58" s="136"/>
      <c r="KGG58" s="136"/>
      <c r="KGH58" s="136"/>
      <c r="KGI58" s="136"/>
      <c r="KGJ58" s="136"/>
      <c r="KGK58" s="136"/>
      <c r="KGL58" s="136"/>
      <c r="KGM58" s="136"/>
      <c r="KGN58" s="136"/>
      <c r="KGO58" s="136"/>
      <c r="KGP58" s="136"/>
      <c r="KGQ58" s="136"/>
      <c r="KGR58" s="136"/>
      <c r="KGS58" s="136"/>
      <c r="KGT58" s="136"/>
      <c r="KGU58" s="136"/>
      <c r="KGV58" s="136"/>
      <c r="KGW58" s="136"/>
      <c r="KGX58" s="136"/>
      <c r="KGY58" s="136"/>
      <c r="KGZ58" s="136"/>
      <c r="KHA58" s="136"/>
      <c r="KHB58" s="136"/>
      <c r="KHC58" s="136"/>
      <c r="KHD58" s="136"/>
      <c r="KHE58" s="136"/>
      <c r="KHF58" s="136"/>
      <c r="KHG58" s="136"/>
      <c r="KHH58" s="136"/>
      <c r="KHI58" s="136"/>
      <c r="KHJ58" s="136"/>
      <c r="KHK58" s="136"/>
      <c r="KHL58" s="136"/>
      <c r="KHM58" s="136"/>
      <c r="KHN58" s="136"/>
      <c r="KHO58" s="136"/>
      <c r="KHP58" s="136"/>
      <c r="KHQ58" s="136"/>
      <c r="KHR58" s="136"/>
      <c r="KHS58" s="136"/>
      <c r="KHT58" s="136"/>
      <c r="KHU58" s="136"/>
      <c r="KHV58" s="136"/>
      <c r="KHW58" s="136"/>
      <c r="KHX58" s="136"/>
      <c r="KHY58" s="136"/>
      <c r="KHZ58" s="136"/>
      <c r="KIA58" s="136"/>
      <c r="KIB58" s="136"/>
      <c r="KIC58" s="136"/>
      <c r="KID58" s="136"/>
      <c r="KIE58" s="136"/>
      <c r="KIF58" s="136"/>
      <c r="KIG58" s="136"/>
      <c r="KIH58" s="136"/>
      <c r="KII58" s="136"/>
      <c r="KIJ58" s="136"/>
      <c r="KIK58" s="136"/>
      <c r="KIL58" s="136"/>
      <c r="KIM58" s="136"/>
      <c r="KIN58" s="136"/>
      <c r="KIO58" s="136"/>
      <c r="KIP58" s="136"/>
      <c r="KIQ58" s="136"/>
      <c r="KIR58" s="136"/>
      <c r="KIS58" s="136"/>
      <c r="KIT58" s="136"/>
      <c r="KIU58" s="136"/>
      <c r="KIV58" s="136"/>
      <c r="KIW58" s="136"/>
      <c r="KIX58" s="136"/>
      <c r="KIY58" s="136"/>
      <c r="KIZ58" s="136"/>
      <c r="KJA58" s="136"/>
      <c r="KJB58" s="136"/>
      <c r="KJC58" s="136"/>
      <c r="KJD58" s="136"/>
      <c r="KJE58" s="136"/>
      <c r="KJF58" s="136"/>
      <c r="KJG58" s="136"/>
      <c r="KJH58" s="136"/>
      <c r="KJI58" s="136"/>
      <c r="KJJ58" s="136"/>
      <c r="KJK58" s="136"/>
      <c r="KJL58" s="136"/>
      <c r="KJM58" s="136"/>
      <c r="KJN58" s="136"/>
      <c r="KJO58" s="136"/>
      <c r="KJP58" s="136"/>
      <c r="KJQ58" s="136"/>
      <c r="KJR58" s="136"/>
      <c r="KJS58" s="136"/>
      <c r="KJT58" s="136"/>
      <c r="KJU58" s="136"/>
      <c r="KJV58" s="136"/>
      <c r="KJW58" s="136"/>
      <c r="KJX58" s="136"/>
      <c r="KJY58" s="136"/>
      <c r="KJZ58" s="136"/>
      <c r="KKA58" s="136"/>
      <c r="KKB58" s="136"/>
      <c r="KKC58" s="136"/>
      <c r="KKD58" s="136"/>
      <c r="KKE58" s="136"/>
      <c r="KKF58" s="136"/>
      <c r="KKG58" s="136"/>
      <c r="KKH58" s="136"/>
      <c r="KKI58" s="136"/>
      <c r="KKJ58" s="136"/>
      <c r="KKK58" s="136"/>
      <c r="KKL58" s="136"/>
      <c r="KKM58" s="136"/>
      <c r="KKN58" s="136"/>
      <c r="KKO58" s="136"/>
      <c r="KKP58" s="136"/>
      <c r="KKQ58" s="136"/>
      <c r="KKR58" s="136"/>
      <c r="KKS58" s="136"/>
      <c r="KKT58" s="136"/>
      <c r="KKU58" s="136"/>
      <c r="KKV58" s="136"/>
      <c r="KKW58" s="136"/>
      <c r="KKX58" s="136"/>
      <c r="KKY58" s="136"/>
      <c r="KKZ58" s="136"/>
      <c r="KLA58" s="136"/>
      <c r="KLB58" s="136"/>
      <c r="KLC58" s="136"/>
      <c r="KLD58" s="136"/>
      <c r="KLE58" s="136"/>
      <c r="KLF58" s="136"/>
      <c r="KLG58" s="136"/>
      <c r="KLH58" s="136"/>
      <c r="KLI58" s="136"/>
      <c r="KLJ58" s="136"/>
      <c r="KLK58" s="136"/>
      <c r="KLL58" s="136"/>
      <c r="KLM58" s="136"/>
      <c r="KLN58" s="136"/>
      <c r="KLO58" s="136"/>
      <c r="KLP58" s="136"/>
      <c r="KLQ58" s="136"/>
      <c r="KLR58" s="136"/>
      <c r="KLS58" s="136"/>
      <c r="KLT58" s="136"/>
      <c r="KLU58" s="136"/>
      <c r="KLV58" s="136"/>
      <c r="KLW58" s="136"/>
      <c r="KLX58" s="136"/>
      <c r="KLY58" s="136"/>
      <c r="KLZ58" s="136"/>
      <c r="KMA58" s="136"/>
      <c r="KMB58" s="136"/>
      <c r="KMC58" s="136"/>
      <c r="KMD58" s="136"/>
      <c r="KME58" s="136"/>
      <c r="KMF58" s="136"/>
      <c r="KMG58" s="136"/>
      <c r="KMH58" s="136"/>
      <c r="KMI58" s="136"/>
      <c r="KMJ58" s="136"/>
      <c r="KMK58" s="136"/>
      <c r="KML58" s="136"/>
      <c r="KMM58" s="136"/>
      <c r="KMN58" s="136"/>
      <c r="KMO58" s="136"/>
      <c r="KMP58" s="136"/>
      <c r="KMQ58" s="136"/>
      <c r="KMR58" s="136"/>
      <c r="KMS58" s="136"/>
      <c r="KMT58" s="136"/>
      <c r="KMU58" s="136"/>
      <c r="KMV58" s="136"/>
      <c r="KMW58" s="136"/>
      <c r="KMX58" s="136"/>
      <c r="KMY58" s="136"/>
      <c r="KMZ58" s="136"/>
      <c r="KNA58" s="136"/>
      <c r="KNB58" s="136"/>
      <c r="KNC58" s="136"/>
      <c r="KND58" s="136"/>
      <c r="KNE58" s="136"/>
      <c r="KNF58" s="136"/>
      <c r="KNG58" s="136"/>
      <c r="KNH58" s="136"/>
      <c r="KNI58" s="136"/>
      <c r="KNJ58" s="136"/>
      <c r="KNK58" s="136"/>
      <c r="KNL58" s="136"/>
      <c r="KNM58" s="136"/>
      <c r="KNN58" s="136"/>
      <c r="KNO58" s="136"/>
      <c r="KNP58" s="136"/>
      <c r="KNQ58" s="136"/>
      <c r="KNR58" s="136"/>
      <c r="KNS58" s="136"/>
      <c r="KNT58" s="136"/>
      <c r="KNU58" s="136"/>
      <c r="KNV58" s="136"/>
      <c r="KNW58" s="136"/>
      <c r="KNX58" s="136"/>
      <c r="KNY58" s="136"/>
      <c r="KNZ58" s="136"/>
      <c r="KOA58" s="136"/>
      <c r="KOB58" s="136"/>
      <c r="KOC58" s="136"/>
      <c r="KOD58" s="136"/>
      <c r="KOE58" s="136"/>
      <c r="KOF58" s="136"/>
      <c r="KOG58" s="136"/>
      <c r="KOH58" s="136"/>
      <c r="KOI58" s="136"/>
      <c r="KOJ58" s="136"/>
      <c r="KOK58" s="136"/>
      <c r="KOL58" s="136"/>
      <c r="KOM58" s="136"/>
      <c r="KON58" s="136"/>
      <c r="KOO58" s="136"/>
      <c r="KOP58" s="136"/>
      <c r="KOQ58" s="136"/>
      <c r="KOR58" s="136"/>
      <c r="KOS58" s="136"/>
      <c r="KOT58" s="136"/>
      <c r="KOU58" s="136"/>
      <c r="KOV58" s="136"/>
      <c r="KOW58" s="136"/>
      <c r="KOX58" s="136"/>
      <c r="KOY58" s="136"/>
      <c r="KOZ58" s="136"/>
      <c r="KPA58" s="136"/>
      <c r="KPB58" s="136"/>
      <c r="KPC58" s="136"/>
      <c r="KPD58" s="136"/>
      <c r="KPE58" s="136"/>
      <c r="KPF58" s="136"/>
      <c r="KPG58" s="136"/>
      <c r="KPH58" s="136"/>
      <c r="KPI58" s="136"/>
      <c r="KPJ58" s="136"/>
      <c r="KPK58" s="136"/>
      <c r="KPL58" s="136"/>
      <c r="KPM58" s="136"/>
      <c r="KPN58" s="136"/>
      <c r="KPO58" s="136"/>
      <c r="KPP58" s="136"/>
      <c r="KPQ58" s="136"/>
      <c r="KPR58" s="136"/>
      <c r="KPS58" s="136"/>
      <c r="KPT58" s="136"/>
      <c r="KPU58" s="136"/>
      <c r="KPV58" s="136"/>
      <c r="KPW58" s="136"/>
      <c r="KPX58" s="136"/>
      <c r="KPY58" s="136"/>
      <c r="KPZ58" s="136"/>
      <c r="KQA58" s="136"/>
      <c r="KQB58" s="136"/>
      <c r="KQC58" s="136"/>
      <c r="KQD58" s="136"/>
      <c r="KQE58" s="136"/>
      <c r="KQF58" s="136"/>
      <c r="KQG58" s="136"/>
      <c r="KQH58" s="136"/>
      <c r="KQI58" s="136"/>
      <c r="KQJ58" s="136"/>
      <c r="KQK58" s="136"/>
      <c r="KQL58" s="136"/>
      <c r="KQM58" s="136"/>
      <c r="KQN58" s="136"/>
      <c r="KQO58" s="136"/>
      <c r="KQP58" s="136"/>
      <c r="KQQ58" s="136"/>
      <c r="KQR58" s="136"/>
      <c r="KQS58" s="136"/>
      <c r="KQT58" s="136"/>
      <c r="KQU58" s="136"/>
      <c r="KQV58" s="136"/>
      <c r="KQW58" s="136"/>
      <c r="KQX58" s="136"/>
      <c r="KQY58" s="136"/>
      <c r="KQZ58" s="136"/>
      <c r="KRA58" s="136"/>
      <c r="KRB58" s="136"/>
      <c r="KRC58" s="136"/>
      <c r="KRD58" s="136"/>
      <c r="KRE58" s="136"/>
      <c r="KRF58" s="136"/>
      <c r="KRG58" s="136"/>
      <c r="KRH58" s="136"/>
      <c r="KRI58" s="136"/>
      <c r="KRJ58" s="136"/>
      <c r="KRK58" s="136"/>
      <c r="KRL58" s="136"/>
      <c r="KRM58" s="136"/>
      <c r="KRN58" s="136"/>
      <c r="KRO58" s="136"/>
      <c r="KRP58" s="136"/>
      <c r="KRQ58" s="136"/>
      <c r="KRR58" s="136"/>
      <c r="KRS58" s="136"/>
      <c r="KRT58" s="136"/>
      <c r="KRU58" s="136"/>
      <c r="KRV58" s="136"/>
      <c r="KRW58" s="136"/>
      <c r="KRX58" s="136"/>
      <c r="KRY58" s="136"/>
      <c r="KRZ58" s="136"/>
      <c r="KSA58" s="136"/>
      <c r="KSB58" s="136"/>
      <c r="KSC58" s="136"/>
      <c r="KSD58" s="136"/>
      <c r="KSE58" s="136"/>
      <c r="KSF58" s="136"/>
      <c r="KSG58" s="136"/>
      <c r="KSH58" s="136"/>
      <c r="KSI58" s="136"/>
      <c r="KSJ58" s="136"/>
      <c r="KSK58" s="136"/>
      <c r="KSL58" s="136"/>
      <c r="KSM58" s="136"/>
      <c r="KSN58" s="136"/>
      <c r="KSO58" s="136"/>
      <c r="KSP58" s="136"/>
      <c r="KSQ58" s="136"/>
      <c r="KSR58" s="136"/>
      <c r="KSS58" s="136"/>
      <c r="KST58" s="136"/>
      <c r="KSU58" s="136"/>
      <c r="KSV58" s="136"/>
      <c r="KSW58" s="136"/>
      <c r="KSX58" s="136"/>
      <c r="KSY58" s="136"/>
      <c r="KSZ58" s="136"/>
      <c r="KTA58" s="136"/>
      <c r="KTB58" s="136"/>
      <c r="KTC58" s="136"/>
      <c r="KTD58" s="136"/>
      <c r="KTE58" s="136"/>
      <c r="KTF58" s="136"/>
      <c r="KTG58" s="136"/>
      <c r="KTH58" s="136"/>
      <c r="KTI58" s="136"/>
      <c r="KTJ58" s="136"/>
      <c r="KTK58" s="136"/>
      <c r="KTL58" s="136"/>
      <c r="KTM58" s="136"/>
      <c r="KTN58" s="136"/>
      <c r="KTO58" s="136"/>
      <c r="KTP58" s="136"/>
      <c r="KTQ58" s="136"/>
      <c r="KTR58" s="136"/>
      <c r="KTS58" s="136"/>
      <c r="KTT58" s="136"/>
      <c r="KTU58" s="136"/>
      <c r="KTV58" s="136"/>
      <c r="KTW58" s="136"/>
      <c r="KTX58" s="136"/>
      <c r="KTY58" s="136"/>
      <c r="KTZ58" s="136"/>
      <c r="KUA58" s="136"/>
      <c r="KUB58" s="136"/>
      <c r="KUC58" s="136"/>
      <c r="KUD58" s="136"/>
      <c r="KUE58" s="136"/>
      <c r="KUF58" s="136"/>
      <c r="KUG58" s="136"/>
      <c r="KUH58" s="136"/>
      <c r="KUI58" s="136"/>
      <c r="KUJ58" s="136"/>
      <c r="KUK58" s="136"/>
      <c r="KUL58" s="136"/>
      <c r="KUM58" s="136"/>
      <c r="KUN58" s="136"/>
      <c r="KUO58" s="136"/>
      <c r="KUP58" s="136"/>
      <c r="KUQ58" s="136"/>
      <c r="KUR58" s="136"/>
      <c r="KUS58" s="136"/>
      <c r="KUT58" s="136"/>
      <c r="KUU58" s="136"/>
      <c r="KUV58" s="136"/>
      <c r="KUW58" s="136"/>
      <c r="KUX58" s="136"/>
      <c r="KUY58" s="136"/>
      <c r="KUZ58" s="136"/>
      <c r="KVA58" s="136"/>
      <c r="KVB58" s="136"/>
      <c r="KVC58" s="136"/>
      <c r="KVD58" s="136"/>
      <c r="KVE58" s="136"/>
      <c r="KVF58" s="136"/>
      <c r="KVG58" s="136"/>
      <c r="KVH58" s="136"/>
      <c r="KVI58" s="136"/>
      <c r="KVJ58" s="136"/>
      <c r="KVK58" s="136"/>
      <c r="KVL58" s="136"/>
      <c r="KVM58" s="136"/>
      <c r="KVN58" s="136"/>
      <c r="KVO58" s="136"/>
      <c r="KVP58" s="136"/>
      <c r="KVQ58" s="136"/>
      <c r="KVR58" s="136"/>
      <c r="KVS58" s="136"/>
      <c r="KVT58" s="136"/>
      <c r="KVU58" s="136"/>
      <c r="KVV58" s="136"/>
      <c r="KVW58" s="136"/>
      <c r="KVX58" s="136"/>
      <c r="KVY58" s="136"/>
      <c r="KVZ58" s="136"/>
      <c r="KWA58" s="136"/>
      <c r="KWB58" s="136"/>
      <c r="KWC58" s="136"/>
      <c r="KWD58" s="136"/>
      <c r="KWE58" s="136"/>
      <c r="KWF58" s="136"/>
      <c r="KWG58" s="136"/>
      <c r="KWH58" s="136"/>
      <c r="KWI58" s="136"/>
      <c r="KWJ58" s="136"/>
      <c r="KWK58" s="136"/>
      <c r="KWL58" s="136"/>
      <c r="KWM58" s="136"/>
      <c r="KWN58" s="136"/>
      <c r="KWO58" s="136"/>
      <c r="KWP58" s="136"/>
      <c r="KWQ58" s="136"/>
      <c r="KWR58" s="136"/>
      <c r="KWS58" s="136"/>
      <c r="KWT58" s="136"/>
      <c r="KWU58" s="136"/>
      <c r="KWV58" s="136"/>
      <c r="KWW58" s="136"/>
      <c r="KWX58" s="136"/>
      <c r="KWY58" s="136"/>
      <c r="KWZ58" s="136"/>
      <c r="KXA58" s="136"/>
      <c r="KXB58" s="136"/>
      <c r="KXC58" s="136"/>
      <c r="KXD58" s="136"/>
      <c r="KXE58" s="136"/>
      <c r="KXF58" s="136"/>
      <c r="KXG58" s="136"/>
      <c r="KXH58" s="136"/>
      <c r="KXI58" s="136"/>
      <c r="KXJ58" s="136"/>
      <c r="KXK58" s="136"/>
      <c r="KXL58" s="136"/>
      <c r="KXM58" s="136"/>
      <c r="KXN58" s="136"/>
      <c r="KXO58" s="136"/>
      <c r="KXP58" s="136"/>
      <c r="KXQ58" s="136"/>
      <c r="KXR58" s="136"/>
      <c r="KXS58" s="136"/>
      <c r="KXT58" s="136"/>
      <c r="KXU58" s="136"/>
      <c r="KXV58" s="136"/>
      <c r="KXW58" s="136"/>
      <c r="KXX58" s="136"/>
      <c r="KXY58" s="136"/>
      <c r="KXZ58" s="136"/>
      <c r="KYA58" s="136"/>
      <c r="KYB58" s="136"/>
      <c r="KYC58" s="136"/>
      <c r="KYD58" s="136"/>
      <c r="KYE58" s="136"/>
      <c r="KYF58" s="136"/>
      <c r="KYG58" s="136"/>
      <c r="KYH58" s="136"/>
      <c r="KYI58" s="136"/>
      <c r="KYJ58" s="136"/>
      <c r="KYK58" s="136"/>
      <c r="KYL58" s="136"/>
      <c r="KYM58" s="136"/>
      <c r="KYN58" s="136"/>
      <c r="KYO58" s="136"/>
      <c r="KYP58" s="136"/>
      <c r="KYQ58" s="136"/>
      <c r="KYR58" s="136"/>
      <c r="KYS58" s="136"/>
      <c r="KYT58" s="136"/>
      <c r="KYU58" s="136"/>
      <c r="KYV58" s="136"/>
      <c r="KYW58" s="136"/>
      <c r="KYX58" s="136"/>
      <c r="KYY58" s="136"/>
      <c r="KYZ58" s="136"/>
      <c r="KZA58" s="136"/>
      <c r="KZB58" s="136"/>
      <c r="KZC58" s="136"/>
      <c r="KZD58" s="136"/>
      <c r="KZE58" s="136"/>
      <c r="KZF58" s="136"/>
      <c r="KZG58" s="136"/>
      <c r="KZH58" s="136"/>
      <c r="KZI58" s="136"/>
      <c r="KZJ58" s="136"/>
      <c r="KZK58" s="136"/>
      <c r="KZL58" s="136"/>
      <c r="KZM58" s="136"/>
      <c r="KZN58" s="136"/>
      <c r="KZO58" s="136"/>
      <c r="KZP58" s="136"/>
      <c r="KZQ58" s="136"/>
      <c r="KZR58" s="136"/>
      <c r="KZS58" s="136"/>
      <c r="KZT58" s="136"/>
      <c r="KZU58" s="136"/>
      <c r="KZV58" s="136"/>
      <c r="KZW58" s="136"/>
      <c r="KZX58" s="136"/>
      <c r="KZY58" s="136"/>
      <c r="KZZ58" s="136"/>
      <c r="LAA58" s="136"/>
      <c r="LAB58" s="136"/>
      <c r="LAC58" s="136"/>
      <c r="LAD58" s="136"/>
      <c r="LAE58" s="136"/>
      <c r="LAF58" s="136"/>
      <c r="LAG58" s="136"/>
      <c r="LAH58" s="136"/>
      <c r="LAI58" s="136"/>
      <c r="LAJ58" s="136"/>
      <c r="LAK58" s="136"/>
      <c r="LAL58" s="136"/>
      <c r="LAM58" s="136"/>
      <c r="LAN58" s="136"/>
      <c r="LAO58" s="136"/>
      <c r="LAP58" s="136"/>
      <c r="LAQ58" s="136"/>
      <c r="LAR58" s="136"/>
      <c r="LAS58" s="136"/>
      <c r="LAT58" s="136"/>
      <c r="LAU58" s="136"/>
      <c r="LAV58" s="136"/>
      <c r="LAW58" s="136"/>
      <c r="LAX58" s="136"/>
      <c r="LAY58" s="136"/>
      <c r="LAZ58" s="136"/>
      <c r="LBA58" s="136"/>
      <c r="LBB58" s="136"/>
      <c r="LBC58" s="136"/>
      <c r="LBD58" s="136"/>
      <c r="LBE58" s="136"/>
      <c r="LBF58" s="136"/>
      <c r="LBG58" s="136"/>
      <c r="LBH58" s="136"/>
      <c r="LBI58" s="136"/>
      <c r="LBJ58" s="136"/>
      <c r="LBK58" s="136"/>
      <c r="LBL58" s="136"/>
      <c r="LBM58" s="136"/>
      <c r="LBN58" s="136"/>
      <c r="LBO58" s="136"/>
      <c r="LBP58" s="136"/>
      <c r="LBQ58" s="136"/>
      <c r="LBR58" s="136"/>
      <c r="LBS58" s="136"/>
      <c r="LBT58" s="136"/>
      <c r="LBU58" s="136"/>
      <c r="LBV58" s="136"/>
      <c r="LBW58" s="136"/>
      <c r="LBX58" s="136"/>
      <c r="LBY58" s="136"/>
      <c r="LBZ58" s="136"/>
      <c r="LCA58" s="136"/>
      <c r="LCB58" s="136"/>
      <c r="LCC58" s="136"/>
      <c r="LCD58" s="136"/>
      <c r="LCE58" s="136"/>
      <c r="LCF58" s="136"/>
      <c r="LCG58" s="136"/>
      <c r="LCH58" s="136"/>
      <c r="LCI58" s="136"/>
      <c r="LCJ58" s="136"/>
      <c r="LCK58" s="136"/>
      <c r="LCL58" s="136"/>
      <c r="LCM58" s="136"/>
      <c r="LCN58" s="136"/>
      <c r="LCO58" s="136"/>
      <c r="LCP58" s="136"/>
      <c r="LCQ58" s="136"/>
      <c r="LCR58" s="136"/>
      <c r="LCS58" s="136"/>
      <c r="LCT58" s="136"/>
      <c r="LCU58" s="136"/>
      <c r="LCV58" s="136"/>
      <c r="LCW58" s="136"/>
      <c r="LCX58" s="136"/>
      <c r="LCY58" s="136"/>
      <c r="LCZ58" s="136"/>
      <c r="LDA58" s="136"/>
      <c r="LDB58" s="136"/>
      <c r="LDC58" s="136"/>
      <c r="LDD58" s="136"/>
      <c r="LDE58" s="136"/>
      <c r="LDF58" s="136"/>
      <c r="LDG58" s="136"/>
      <c r="LDH58" s="136"/>
      <c r="LDI58" s="136"/>
      <c r="LDJ58" s="136"/>
      <c r="LDK58" s="136"/>
      <c r="LDL58" s="136"/>
      <c r="LDM58" s="136"/>
      <c r="LDN58" s="136"/>
      <c r="LDO58" s="136"/>
      <c r="LDP58" s="136"/>
      <c r="LDQ58" s="136"/>
      <c r="LDR58" s="136"/>
      <c r="LDS58" s="136"/>
      <c r="LDT58" s="136"/>
      <c r="LDU58" s="136"/>
      <c r="LDV58" s="136"/>
      <c r="LDW58" s="136"/>
      <c r="LDX58" s="136"/>
      <c r="LDY58" s="136"/>
      <c r="LDZ58" s="136"/>
      <c r="LEA58" s="136"/>
      <c r="LEB58" s="136"/>
      <c r="LEC58" s="136"/>
      <c r="LED58" s="136"/>
      <c r="LEE58" s="136"/>
      <c r="LEF58" s="136"/>
      <c r="LEG58" s="136"/>
      <c r="LEH58" s="136"/>
      <c r="LEI58" s="136"/>
      <c r="LEJ58" s="136"/>
      <c r="LEK58" s="136"/>
      <c r="LEL58" s="136"/>
      <c r="LEM58" s="136"/>
      <c r="LEN58" s="136"/>
      <c r="LEO58" s="136"/>
      <c r="LEP58" s="136"/>
      <c r="LEQ58" s="136"/>
      <c r="LER58" s="136"/>
      <c r="LES58" s="136"/>
      <c r="LET58" s="136"/>
      <c r="LEU58" s="136"/>
      <c r="LEV58" s="136"/>
      <c r="LEW58" s="136"/>
      <c r="LEX58" s="136"/>
      <c r="LEY58" s="136"/>
      <c r="LEZ58" s="136"/>
      <c r="LFA58" s="136"/>
      <c r="LFB58" s="136"/>
      <c r="LFC58" s="136"/>
      <c r="LFD58" s="136"/>
      <c r="LFE58" s="136"/>
      <c r="LFF58" s="136"/>
      <c r="LFG58" s="136"/>
      <c r="LFH58" s="136"/>
      <c r="LFI58" s="136"/>
      <c r="LFJ58" s="136"/>
      <c r="LFK58" s="136"/>
      <c r="LFL58" s="136"/>
      <c r="LFM58" s="136"/>
      <c r="LFN58" s="136"/>
      <c r="LFO58" s="136"/>
      <c r="LFP58" s="136"/>
      <c r="LFQ58" s="136"/>
      <c r="LFR58" s="136"/>
      <c r="LFS58" s="136"/>
      <c r="LFT58" s="136"/>
      <c r="LFU58" s="136"/>
      <c r="LFV58" s="136"/>
      <c r="LFW58" s="136"/>
      <c r="LFX58" s="136"/>
      <c r="LFY58" s="136"/>
      <c r="LFZ58" s="136"/>
      <c r="LGA58" s="136"/>
      <c r="LGB58" s="136"/>
      <c r="LGC58" s="136"/>
      <c r="LGD58" s="136"/>
      <c r="LGE58" s="136"/>
      <c r="LGF58" s="136"/>
      <c r="LGG58" s="136"/>
      <c r="LGH58" s="136"/>
      <c r="LGI58" s="136"/>
      <c r="LGJ58" s="136"/>
      <c r="LGK58" s="136"/>
      <c r="LGL58" s="136"/>
      <c r="LGM58" s="136"/>
      <c r="LGN58" s="136"/>
      <c r="LGO58" s="136"/>
      <c r="LGP58" s="136"/>
      <c r="LGQ58" s="136"/>
      <c r="LGR58" s="136"/>
      <c r="LGS58" s="136"/>
      <c r="LGT58" s="136"/>
      <c r="LGU58" s="136"/>
      <c r="LGV58" s="136"/>
      <c r="LGW58" s="136"/>
      <c r="LGX58" s="136"/>
      <c r="LGY58" s="136"/>
      <c r="LGZ58" s="136"/>
      <c r="LHA58" s="136"/>
      <c r="LHB58" s="136"/>
      <c r="LHC58" s="136"/>
      <c r="LHD58" s="136"/>
      <c r="LHE58" s="136"/>
      <c r="LHF58" s="136"/>
      <c r="LHG58" s="136"/>
      <c r="LHH58" s="136"/>
      <c r="LHI58" s="136"/>
      <c r="LHJ58" s="136"/>
      <c r="LHK58" s="136"/>
      <c r="LHL58" s="136"/>
      <c r="LHM58" s="136"/>
      <c r="LHN58" s="136"/>
      <c r="LHO58" s="136"/>
      <c r="LHP58" s="136"/>
      <c r="LHQ58" s="136"/>
      <c r="LHR58" s="136"/>
      <c r="LHS58" s="136"/>
      <c r="LHT58" s="136"/>
      <c r="LHU58" s="136"/>
      <c r="LHV58" s="136"/>
      <c r="LHW58" s="136"/>
      <c r="LHX58" s="136"/>
      <c r="LHY58" s="136"/>
      <c r="LHZ58" s="136"/>
      <c r="LIA58" s="136"/>
      <c r="LIB58" s="136"/>
      <c r="LIC58" s="136"/>
      <c r="LID58" s="136"/>
      <c r="LIE58" s="136"/>
      <c r="LIF58" s="136"/>
      <c r="LIG58" s="136"/>
      <c r="LIH58" s="136"/>
      <c r="LII58" s="136"/>
      <c r="LIJ58" s="136"/>
      <c r="LIK58" s="136"/>
      <c r="LIL58" s="136"/>
      <c r="LIM58" s="136"/>
      <c r="LIN58" s="136"/>
      <c r="LIO58" s="136"/>
      <c r="LIP58" s="136"/>
      <c r="LIQ58" s="136"/>
      <c r="LIR58" s="136"/>
      <c r="LIS58" s="136"/>
      <c r="LIT58" s="136"/>
      <c r="LIU58" s="136"/>
      <c r="LIV58" s="136"/>
      <c r="LIW58" s="136"/>
      <c r="LIX58" s="136"/>
      <c r="LIY58" s="136"/>
      <c r="LIZ58" s="136"/>
      <c r="LJA58" s="136"/>
      <c r="LJB58" s="136"/>
      <c r="LJC58" s="136"/>
      <c r="LJD58" s="136"/>
      <c r="LJE58" s="136"/>
      <c r="LJF58" s="136"/>
      <c r="LJG58" s="136"/>
      <c r="LJH58" s="136"/>
      <c r="LJI58" s="136"/>
      <c r="LJJ58" s="136"/>
      <c r="LJK58" s="136"/>
      <c r="LJL58" s="136"/>
      <c r="LJM58" s="136"/>
      <c r="LJN58" s="136"/>
      <c r="LJO58" s="136"/>
      <c r="LJP58" s="136"/>
      <c r="LJQ58" s="136"/>
      <c r="LJR58" s="136"/>
      <c r="LJS58" s="136"/>
      <c r="LJT58" s="136"/>
      <c r="LJU58" s="136"/>
      <c r="LJV58" s="136"/>
      <c r="LJW58" s="136"/>
      <c r="LJX58" s="136"/>
      <c r="LJY58" s="136"/>
      <c r="LJZ58" s="136"/>
      <c r="LKA58" s="136"/>
      <c r="LKB58" s="136"/>
      <c r="LKC58" s="136"/>
      <c r="LKD58" s="136"/>
      <c r="LKE58" s="136"/>
      <c r="LKF58" s="136"/>
      <c r="LKG58" s="136"/>
      <c r="LKH58" s="136"/>
      <c r="LKI58" s="136"/>
      <c r="LKJ58" s="136"/>
      <c r="LKK58" s="136"/>
      <c r="LKL58" s="136"/>
      <c r="LKM58" s="136"/>
      <c r="LKN58" s="136"/>
      <c r="LKO58" s="136"/>
      <c r="LKP58" s="136"/>
      <c r="LKQ58" s="136"/>
      <c r="LKR58" s="136"/>
      <c r="LKS58" s="136"/>
      <c r="LKT58" s="136"/>
      <c r="LKU58" s="136"/>
      <c r="LKV58" s="136"/>
      <c r="LKW58" s="136"/>
      <c r="LKX58" s="136"/>
      <c r="LKY58" s="136"/>
      <c r="LKZ58" s="136"/>
      <c r="LLA58" s="136"/>
      <c r="LLB58" s="136"/>
      <c r="LLC58" s="136"/>
      <c r="LLD58" s="136"/>
      <c r="LLE58" s="136"/>
      <c r="LLF58" s="136"/>
      <c r="LLG58" s="136"/>
      <c r="LLH58" s="136"/>
      <c r="LLI58" s="136"/>
      <c r="LLJ58" s="136"/>
      <c r="LLK58" s="136"/>
      <c r="LLL58" s="136"/>
      <c r="LLM58" s="136"/>
      <c r="LLN58" s="136"/>
      <c r="LLO58" s="136"/>
      <c r="LLP58" s="136"/>
      <c r="LLQ58" s="136"/>
      <c r="LLR58" s="136"/>
      <c r="LLS58" s="136"/>
      <c r="LLT58" s="136"/>
      <c r="LLU58" s="136"/>
      <c r="LLV58" s="136"/>
      <c r="LLW58" s="136"/>
      <c r="LLX58" s="136"/>
      <c r="LLY58" s="136"/>
      <c r="LLZ58" s="136"/>
      <c r="LMA58" s="136"/>
      <c r="LMB58" s="136"/>
      <c r="LMC58" s="136"/>
      <c r="LMD58" s="136"/>
      <c r="LME58" s="136"/>
      <c r="LMF58" s="136"/>
      <c r="LMG58" s="136"/>
      <c r="LMH58" s="136"/>
      <c r="LMI58" s="136"/>
      <c r="LMJ58" s="136"/>
      <c r="LMK58" s="136"/>
      <c r="LML58" s="136"/>
      <c r="LMM58" s="136"/>
      <c r="LMN58" s="136"/>
      <c r="LMO58" s="136"/>
      <c r="LMP58" s="136"/>
      <c r="LMQ58" s="136"/>
      <c r="LMR58" s="136"/>
      <c r="LMS58" s="136"/>
      <c r="LMT58" s="136"/>
      <c r="LMU58" s="136"/>
      <c r="LMV58" s="136"/>
      <c r="LMW58" s="136"/>
      <c r="LMX58" s="136"/>
      <c r="LMY58" s="136"/>
      <c r="LMZ58" s="136"/>
      <c r="LNA58" s="136"/>
      <c r="LNB58" s="136"/>
      <c r="LNC58" s="136"/>
      <c r="LND58" s="136"/>
      <c r="LNE58" s="136"/>
      <c r="LNF58" s="136"/>
      <c r="LNG58" s="136"/>
      <c r="LNH58" s="136"/>
      <c r="LNI58" s="136"/>
      <c r="LNJ58" s="136"/>
      <c r="LNK58" s="136"/>
      <c r="LNL58" s="136"/>
      <c r="LNM58" s="136"/>
      <c r="LNN58" s="136"/>
      <c r="LNO58" s="136"/>
      <c r="LNP58" s="136"/>
      <c r="LNQ58" s="136"/>
      <c r="LNR58" s="136"/>
      <c r="LNS58" s="136"/>
      <c r="LNT58" s="136"/>
      <c r="LNU58" s="136"/>
      <c r="LNV58" s="136"/>
      <c r="LNW58" s="136"/>
      <c r="LNX58" s="136"/>
      <c r="LNY58" s="136"/>
      <c r="LNZ58" s="136"/>
      <c r="LOA58" s="136"/>
      <c r="LOB58" s="136"/>
      <c r="LOC58" s="136"/>
      <c r="LOD58" s="136"/>
      <c r="LOE58" s="136"/>
      <c r="LOF58" s="136"/>
      <c r="LOG58" s="136"/>
      <c r="LOH58" s="136"/>
      <c r="LOI58" s="136"/>
      <c r="LOJ58" s="136"/>
      <c r="LOK58" s="136"/>
      <c r="LOL58" s="136"/>
      <c r="LOM58" s="136"/>
      <c r="LON58" s="136"/>
      <c r="LOO58" s="136"/>
      <c r="LOP58" s="136"/>
      <c r="LOQ58" s="136"/>
      <c r="LOR58" s="136"/>
      <c r="LOS58" s="136"/>
      <c r="LOT58" s="136"/>
      <c r="LOU58" s="136"/>
      <c r="LOV58" s="136"/>
      <c r="LOW58" s="136"/>
      <c r="LOX58" s="136"/>
      <c r="LOY58" s="136"/>
      <c r="LOZ58" s="136"/>
      <c r="LPA58" s="136"/>
      <c r="LPB58" s="136"/>
      <c r="LPC58" s="136"/>
      <c r="LPD58" s="136"/>
      <c r="LPE58" s="136"/>
      <c r="LPF58" s="136"/>
      <c r="LPG58" s="136"/>
      <c r="LPH58" s="136"/>
      <c r="LPI58" s="136"/>
      <c r="LPJ58" s="136"/>
      <c r="LPK58" s="136"/>
      <c r="LPL58" s="136"/>
      <c r="LPM58" s="136"/>
      <c r="LPN58" s="136"/>
      <c r="LPO58" s="136"/>
      <c r="LPP58" s="136"/>
      <c r="LPQ58" s="136"/>
      <c r="LPR58" s="136"/>
      <c r="LPS58" s="136"/>
      <c r="LPT58" s="136"/>
      <c r="LPU58" s="136"/>
      <c r="LPV58" s="136"/>
      <c r="LPW58" s="136"/>
      <c r="LPX58" s="136"/>
      <c r="LPY58" s="136"/>
      <c r="LPZ58" s="136"/>
      <c r="LQA58" s="136"/>
      <c r="LQB58" s="136"/>
      <c r="LQC58" s="136"/>
      <c r="LQD58" s="136"/>
      <c r="LQE58" s="136"/>
      <c r="LQF58" s="136"/>
      <c r="LQG58" s="136"/>
      <c r="LQH58" s="136"/>
      <c r="LQI58" s="136"/>
      <c r="LQJ58" s="136"/>
      <c r="LQK58" s="136"/>
      <c r="LQL58" s="136"/>
      <c r="LQM58" s="136"/>
      <c r="LQN58" s="136"/>
      <c r="LQO58" s="136"/>
      <c r="LQP58" s="136"/>
      <c r="LQQ58" s="136"/>
      <c r="LQR58" s="136"/>
      <c r="LQS58" s="136"/>
      <c r="LQT58" s="136"/>
      <c r="LQU58" s="136"/>
      <c r="LQV58" s="136"/>
      <c r="LQW58" s="136"/>
      <c r="LQX58" s="136"/>
      <c r="LQY58" s="136"/>
      <c r="LQZ58" s="136"/>
      <c r="LRA58" s="136"/>
      <c r="LRB58" s="136"/>
      <c r="LRC58" s="136"/>
      <c r="LRD58" s="136"/>
      <c r="LRE58" s="136"/>
      <c r="LRF58" s="136"/>
      <c r="LRG58" s="136"/>
      <c r="LRH58" s="136"/>
      <c r="LRI58" s="136"/>
      <c r="LRJ58" s="136"/>
      <c r="LRK58" s="136"/>
      <c r="LRL58" s="136"/>
      <c r="LRM58" s="136"/>
      <c r="LRN58" s="136"/>
      <c r="LRO58" s="136"/>
      <c r="LRP58" s="136"/>
      <c r="LRQ58" s="136"/>
      <c r="LRR58" s="136"/>
      <c r="LRS58" s="136"/>
      <c r="LRT58" s="136"/>
      <c r="LRU58" s="136"/>
      <c r="LRV58" s="136"/>
      <c r="LRW58" s="136"/>
      <c r="LRX58" s="136"/>
      <c r="LRY58" s="136"/>
      <c r="LRZ58" s="136"/>
      <c r="LSA58" s="136"/>
      <c r="LSB58" s="136"/>
      <c r="LSC58" s="136"/>
      <c r="LSD58" s="136"/>
      <c r="LSE58" s="136"/>
      <c r="LSF58" s="136"/>
      <c r="LSG58" s="136"/>
      <c r="LSH58" s="136"/>
      <c r="LSI58" s="136"/>
      <c r="LSJ58" s="136"/>
      <c r="LSK58" s="136"/>
      <c r="LSL58" s="136"/>
      <c r="LSM58" s="136"/>
      <c r="LSN58" s="136"/>
      <c r="LSO58" s="136"/>
      <c r="LSP58" s="136"/>
      <c r="LSQ58" s="136"/>
      <c r="LSR58" s="136"/>
      <c r="LSS58" s="136"/>
      <c r="LST58" s="136"/>
      <c r="LSU58" s="136"/>
      <c r="LSV58" s="136"/>
      <c r="LSW58" s="136"/>
      <c r="LSX58" s="136"/>
      <c r="LSY58" s="136"/>
      <c r="LSZ58" s="136"/>
      <c r="LTA58" s="136"/>
      <c r="LTB58" s="136"/>
      <c r="LTC58" s="136"/>
      <c r="LTD58" s="136"/>
      <c r="LTE58" s="136"/>
      <c r="LTF58" s="136"/>
      <c r="LTG58" s="136"/>
      <c r="LTH58" s="136"/>
      <c r="LTI58" s="136"/>
      <c r="LTJ58" s="136"/>
      <c r="LTK58" s="136"/>
      <c r="LTL58" s="136"/>
      <c r="LTM58" s="136"/>
      <c r="LTN58" s="136"/>
      <c r="LTO58" s="136"/>
      <c r="LTP58" s="136"/>
      <c r="LTQ58" s="136"/>
      <c r="LTR58" s="136"/>
      <c r="LTS58" s="136"/>
      <c r="LTT58" s="136"/>
      <c r="LTU58" s="136"/>
      <c r="LTV58" s="136"/>
      <c r="LTW58" s="136"/>
      <c r="LTX58" s="136"/>
      <c r="LTY58" s="136"/>
      <c r="LTZ58" s="136"/>
      <c r="LUA58" s="136"/>
      <c r="LUB58" s="136"/>
      <c r="LUC58" s="136"/>
      <c r="LUD58" s="136"/>
      <c r="LUE58" s="136"/>
      <c r="LUF58" s="136"/>
      <c r="LUG58" s="136"/>
      <c r="LUH58" s="136"/>
      <c r="LUI58" s="136"/>
      <c r="LUJ58" s="136"/>
      <c r="LUK58" s="136"/>
      <c r="LUL58" s="136"/>
      <c r="LUM58" s="136"/>
      <c r="LUN58" s="136"/>
      <c r="LUO58" s="136"/>
      <c r="LUP58" s="136"/>
      <c r="LUQ58" s="136"/>
      <c r="LUR58" s="136"/>
      <c r="LUS58" s="136"/>
      <c r="LUT58" s="136"/>
      <c r="LUU58" s="136"/>
      <c r="LUV58" s="136"/>
      <c r="LUW58" s="136"/>
      <c r="LUX58" s="136"/>
      <c r="LUY58" s="136"/>
      <c r="LUZ58" s="136"/>
      <c r="LVA58" s="136"/>
      <c r="LVB58" s="136"/>
      <c r="LVC58" s="136"/>
      <c r="LVD58" s="136"/>
      <c r="LVE58" s="136"/>
      <c r="LVF58" s="136"/>
      <c r="LVG58" s="136"/>
      <c r="LVH58" s="136"/>
      <c r="LVI58" s="136"/>
      <c r="LVJ58" s="136"/>
      <c r="LVK58" s="136"/>
      <c r="LVL58" s="136"/>
      <c r="LVM58" s="136"/>
      <c r="LVN58" s="136"/>
      <c r="LVO58" s="136"/>
      <c r="LVP58" s="136"/>
      <c r="LVQ58" s="136"/>
      <c r="LVR58" s="136"/>
      <c r="LVS58" s="136"/>
      <c r="LVT58" s="136"/>
      <c r="LVU58" s="136"/>
      <c r="LVV58" s="136"/>
      <c r="LVW58" s="136"/>
      <c r="LVX58" s="136"/>
      <c r="LVY58" s="136"/>
      <c r="LVZ58" s="136"/>
      <c r="LWA58" s="136"/>
      <c r="LWB58" s="136"/>
      <c r="LWC58" s="136"/>
      <c r="LWD58" s="136"/>
      <c r="LWE58" s="136"/>
      <c r="LWF58" s="136"/>
      <c r="LWG58" s="136"/>
      <c r="LWH58" s="136"/>
      <c r="LWI58" s="136"/>
      <c r="LWJ58" s="136"/>
      <c r="LWK58" s="136"/>
      <c r="LWL58" s="136"/>
      <c r="LWM58" s="136"/>
      <c r="LWN58" s="136"/>
      <c r="LWO58" s="136"/>
      <c r="LWP58" s="136"/>
      <c r="LWQ58" s="136"/>
      <c r="LWR58" s="136"/>
      <c r="LWS58" s="136"/>
      <c r="LWT58" s="136"/>
      <c r="LWU58" s="136"/>
      <c r="LWV58" s="136"/>
      <c r="LWW58" s="136"/>
      <c r="LWX58" s="136"/>
      <c r="LWY58" s="136"/>
      <c r="LWZ58" s="136"/>
      <c r="LXA58" s="136"/>
      <c r="LXB58" s="136"/>
      <c r="LXC58" s="136"/>
      <c r="LXD58" s="136"/>
      <c r="LXE58" s="136"/>
      <c r="LXF58" s="136"/>
      <c r="LXG58" s="136"/>
      <c r="LXH58" s="136"/>
      <c r="LXI58" s="136"/>
      <c r="LXJ58" s="136"/>
      <c r="LXK58" s="136"/>
      <c r="LXL58" s="136"/>
      <c r="LXM58" s="136"/>
      <c r="LXN58" s="136"/>
      <c r="LXO58" s="136"/>
      <c r="LXP58" s="136"/>
      <c r="LXQ58" s="136"/>
      <c r="LXR58" s="136"/>
      <c r="LXS58" s="136"/>
      <c r="LXT58" s="136"/>
      <c r="LXU58" s="136"/>
      <c r="LXV58" s="136"/>
      <c r="LXW58" s="136"/>
      <c r="LXX58" s="136"/>
      <c r="LXY58" s="136"/>
      <c r="LXZ58" s="136"/>
      <c r="LYA58" s="136"/>
      <c r="LYB58" s="136"/>
      <c r="LYC58" s="136"/>
      <c r="LYD58" s="136"/>
      <c r="LYE58" s="136"/>
      <c r="LYF58" s="136"/>
      <c r="LYG58" s="136"/>
      <c r="LYH58" s="136"/>
      <c r="LYI58" s="136"/>
      <c r="LYJ58" s="136"/>
      <c r="LYK58" s="136"/>
      <c r="LYL58" s="136"/>
      <c r="LYM58" s="136"/>
      <c r="LYN58" s="136"/>
      <c r="LYO58" s="136"/>
      <c r="LYP58" s="136"/>
      <c r="LYQ58" s="136"/>
      <c r="LYR58" s="136"/>
      <c r="LYS58" s="136"/>
      <c r="LYT58" s="136"/>
      <c r="LYU58" s="136"/>
      <c r="LYV58" s="136"/>
      <c r="LYW58" s="136"/>
      <c r="LYX58" s="136"/>
      <c r="LYY58" s="136"/>
      <c r="LYZ58" s="136"/>
      <c r="LZA58" s="136"/>
      <c r="LZB58" s="136"/>
      <c r="LZC58" s="136"/>
      <c r="LZD58" s="136"/>
      <c r="LZE58" s="136"/>
      <c r="LZF58" s="136"/>
      <c r="LZG58" s="136"/>
      <c r="LZH58" s="136"/>
      <c r="LZI58" s="136"/>
      <c r="LZJ58" s="136"/>
      <c r="LZK58" s="136"/>
      <c r="LZL58" s="136"/>
      <c r="LZM58" s="136"/>
      <c r="LZN58" s="136"/>
      <c r="LZO58" s="136"/>
      <c r="LZP58" s="136"/>
      <c r="LZQ58" s="136"/>
      <c r="LZR58" s="136"/>
      <c r="LZS58" s="136"/>
      <c r="LZT58" s="136"/>
      <c r="LZU58" s="136"/>
      <c r="LZV58" s="136"/>
      <c r="LZW58" s="136"/>
      <c r="LZX58" s="136"/>
      <c r="LZY58" s="136"/>
      <c r="LZZ58" s="136"/>
      <c r="MAA58" s="136"/>
      <c r="MAB58" s="136"/>
      <c r="MAC58" s="136"/>
      <c r="MAD58" s="136"/>
      <c r="MAE58" s="136"/>
      <c r="MAF58" s="136"/>
      <c r="MAG58" s="136"/>
      <c r="MAH58" s="136"/>
      <c r="MAI58" s="136"/>
      <c r="MAJ58" s="136"/>
      <c r="MAK58" s="136"/>
      <c r="MAL58" s="136"/>
      <c r="MAM58" s="136"/>
      <c r="MAN58" s="136"/>
      <c r="MAO58" s="136"/>
      <c r="MAP58" s="136"/>
      <c r="MAQ58" s="136"/>
      <c r="MAR58" s="136"/>
      <c r="MAS58" s="136"/>
      <c r="MAT58" s="136"/>
      <c r="MAU58" s="136"/>
      <c r="MAV58" s="136"/>
      <c r="MAW58" s="136"/>
      <c r="MAX58" s="136"/>
      <c r="MAY58" s="136"/>
      <c r="MAZ58" s="136"/>
      <c r="MBA58" s="136"/>
      <c r="MBB58" s="136"/>
      <c r="MBC58" s="136"/>
      <c r="MBD58" s="136"/>
      <c r="MBE58" s="136"/>
      <c r="MBF58" s="136"/>
      <c r="MBG58" s="136"/>
      <c r="MBH58" s="136"/>
      <c r="MBI58" s="136"/>
      <c r="MBJ58" s="136"/>
      <c r="MBK58" s="136"/>
      <c r="MBL58" s="136"/>
      <c r="MBM58" s="136"/>
      <c r="MBN58" s="136"/>
      <c r="MBO58" s="136"/>
      <c r="MBP58" s="136"/>
      <c r="MBQ58" s="136"/>
      <c r="MBR58" s="136"/>
      <c r="MBS58" s="136"/>
      <c r="MBT58" s="136"/>
      <c r="MBU58" s="136"/>
      <c r="MBV58" s="136"/>
      <c r="MBW58" s="136"/>
      <c r="MBX58" s="136"/>
      <c r="MBY58" s="136"/>
      <c r="MBZ58" s="136"/>
      <c r="MCA58" s="136"/>
      <c r="MCB58" s="136"/>
      <c r="MCC58" s="136"/>
      <c r="MCD58" s="136"/>
      <c r="MCE58" s="136"/>
      <c r="MCF58" s="136"/>
      <c r="MCG58" s="136"/>
      <c r="MCH58" s="136"/>
      <c r="MCI58" s="136"/>
      <c r="MCJ58" s="136"/>
      <c r="MCK58" s="136"/>
      <c r="MCL58" s="136"/>
      <c r="MCM58" s="136"/>
      <c r="MCN58" s="136"/>
      <c r="MCO58" s="136"/>
      <c r="MCP58" s="136"/>
      <c r="MCQ58" s="136"/>
      <c r="MCR58" s="136"/>
      <c r="MCS58" s="136"/>
      <c r="MCT58" s="136"/>
      <c r="MCU58" s="136"/>
      <c r="MCV58" s="136"/>
      <c r="MCW58" s="136"/>
      <c r="MCX58" s="136"/>
      <c r="MCY58" s="136"/>
      <c r="MCZ58" s="136"/>
      <c r="MDA58" s="136"/>
      <c r="MDB58" s="136"/>
      <c r="MDC58" s="136"/>
      <c r="MDD58" s="136"/>
      <c r="MDE58" s="136"/>
      <c r="MDF58" s="136"/>
      <c r="MDG58" s="136"/>
      <c r="MDH58" s="136"/>
      <c r="MDI58" s="136"/>
      <c r="MDJ58" s="136"/>
      <c r="MDK58" s="136"/>
      <c r="MDL58" s="136"/>
      <c r="MDM58" s="136"/>
      <c r="MDN58" s="136"/>
      <c r="MDO58" s="136"/>
      <c r="MDP58" s="136"/>
      <c r="MDQ58" s="136"/>
      <c r="MDR58" s="136"/>
      <c r="MDS58" s="136"/>
      <c r="MDT58" s="136"/>
      <c r="MDU58" s="136"/>
      <c r="MDV58" s="136"/>
      <c r="MDW58" s="136"/>
      <c r="MDX58" s="136"/>
      <c r="MDY58" s="136"/>
      <c r="MDZ58" s="136"/>
      <c r="MEA58" s="136"/>
      <c r="MEB58" s="136"/>
      <c r="MEC58" s="136"/>
      <c r="MED58" s="136"/>
      <c r="MEE58" s="136"/>
      <c r="MEF58" s="136"/>
      <c r="MEG58" s="136"/>
      <c r="MEH58" s="136"/>
      <c r="MEI58" s="136"/>
      <c r="MEJ58" s="136"/>
      <c r="MEK58" s="136"/>
      <c r="MEL58" s="136"/>
      <c r="MEM58" s="136"/>
      <c r="MEN58" s="136"/>
      <c r="MEO58" s="136"/>
      <c r="MEP58" s="136"/>
      <c r="MEQ58" s="136"/>
      <c r="MER58" s="136"/>
      <c r="MES58" s="136"/>
      <c r="MET58" s="136"/>
      <c r="MEU58" s="136"/>
      <c r="MEV58" s="136"/>
      <c r="MEW58" s="136"/>
      <c r="MEX58" s="136"/>
      <c r="MEY58" s="136"/>
      <c r="MEZ58" s="136"/>
      <c r="MFA58" s="136"/>
      <c r="MFB58" s="136"/>
      <c r="MFC58" s="136"/>
      <c r="MFD58" s="136"/>
      <c r="MFE58" s="136"/>
      <c r="MFF58" s="136"/>
      <c r="MFG58" s="136"/>
      <c r="MFH58" s="136"/>
      <c r="MFI58" s="136"/>
      <c r="MFJ58" s="136"/>
      <c r="MFK58" s="136"/>
      <c r="MFL58" s="136"/>
      <c r="MFM58" s="136"/>
      <c r="MFN58" s="136"/>
      <c r="MFO58" s="136"/>
      <c r="MFP58" s="136"/>
      <c r="MFQ58" s="136"/>
      <c r="MFR58" s="136"/>
      <c r="MFS58" s="136"/>
      <c r="MFT58" s="136"/>
      <c r="MFU58" s="136"/>
      <c r="MFV58" s="136"/>
      <c r="MFW58" s="136"/>
      <c r="MFX58" s="136"/>
      <c r="MFY58" s="136"/>
      <c r="MFZ58" s="136"/>
      <c r="MGA58" s="136"/>
      <c r="MGB58" s="136"/>
      <c r="MGC58" s="136"/>
      <c r="MGD58" s="136"/>
      <c r="MGE58" s="136"/>
      <c r="MGF58" s="136"/>
      <c r="MGG58" s="136"/>
      <c r="MGH58" s="136"/>
      <c r="MGI58" s="136"/>
      <c r="MGJ58" s="136"/>
      <c r="MGK58" s="136"/>
      <c r="MGL58" s="136"/>
      <c r="MGM58" s="136"/>
      <c r="MGN58" s="136"/>
      <c r="MGO58" s="136"/>
      <c r="MGP58" s="136"/>
      <c r="MGQ58" s="136"/>
      <c r="MGR58" s="136"/>
      <c r="MGS58" s="136"/>
      <c r="MGT58" s="136"/>
      <c r="MGU58" s="136"/>
      <c r="MGV58" s="136"/>
      <c r="MGW58" s="136"/>
      <c r="MGX58" s="136"/>
      <c r="MGY58" s="136"/>
      <c r="MGZ58" s="136"/>
      <c r="MHA58" s="136"/>
      <c r="MHB58" s="136"/>
      <c r="MHC58" s="136"/>
      <c r="MHD58" s="136"/>
      <c r="MHE58" s="136"/>
      <c r="MHF58" s="136"/>
      <c r="MHG58" s="136"/>
      <c r="MHH58" s="136"/>
      <c r="MHI58" s="136"/>
      <c r="MHJ58" s="136"/>
      <c r="MHK58" s="136"/>
      <c r="MHL58" s="136"/>
      <c r="MHM58" s="136"/>
      <c r="MHN58" s="136"/>
      <c r="MHO58" s="136"/>
      <c r="MHP58" s="136"/>
      <c r="MHQ58" s="136"/>
      <c r="MHR58" s="136"/>
      <c r="MHS58" s="136"/>
      <c r="MHT58" s="136"/>
      <c r="MHU58" s="136"/>
      <c r="MHV58" s="136"/>
      <c r="MHW58" s="136"/>
      <c r="MHX58" s="136"/>
      <c r="MHY58" s="136"/>
      <c r="MHZ58" s="136"/>
      <c r="MIA58" s="136"/>
      <c r="MIB58" s="136"/>
      <c r="MIC58" s="136"/>
      <c r="MID58" s="136"/>
      <c r="MIE58" s="136"/>
      <c r="MIF58" s="136"/>
      <c r="MIG58" s="136"/>
      <c r="MIH58" s="136"/>
      <c r="MII58" s="136"/>
      <c r="MIJ58" s="136"/>
      <c r="MIK58" s="136"/>
      <c r="MIL58" s="136"/>
      <c r="MIM58" s="136"/>
      <c r="MIN58" s="136"/>
      <c r="MIO58" s="136"/>
      <c r="MIP58" s="136"/>
      <c r="MIQ58" s="136"/>
      <c r="MIR58" s="136"/>
      <c r="MIS58" s="136"/>
      <c r="MIT58" s="136"/>
      <c r="MIU58" s="136"/>
      <c r="MIV58" s="136"/>
      <c r="MIW58" s="136"/>
      <c r="MIX58" s="136"/>
      <c r="MIY58" s="136"/>
      <c r="MIZ58" s="136"/>
      <c r="MJA58" s="136"/>
      <c r="MJB58" s="136"/>
      <c r="MJC58" s="136"/>
      <c r="MJD58" s="136"/>
      <c r="MJE58" s="136"/>
      <c r="MJF58" s="136"/>
      <c r="MJG58" s="136"/>
      <c r="MJH58" s="136"/>
      <c r="MJI58" s="136"/>
      <c r="MJJ58" s="136"/>
      <c r="MJK58" s="136"/>
      <c r="MJL58" s="136"/>
      <c r="MJM58" s="136"/>
      <c r="MJN58" s="136"/>
      <c r="MJO58" s="136"/>
      <c r="MJP58" s="136"/>
      <c r="MJQ58" s="136"/>
      <c r="MJR58" s="136"/>
      <c r="MJS58" s="136"/>
      <c r="MJT58" s="136"/>
      <c r="MJU58" s="136"/>
      <c r="MJV58" s="136"/>
      <c r="MJW58" s="136"/>
      <c r="MJX58" s="136"/>
      <c r="MJY58" s="136"/>
      <c r="MJZ58" s="136"/>
      <c r="MKA58" s="136"/>
      <c r="MKB58" s="136"/>
      <c r="MKC58" s="136"/>
      <c r="MKD58" s="136"/>
      <c r="MKE58" s="136"/>
      <c r="MKF58" s="136"/>
      <c r="MKG58" s="136"/>
      <c r="MKH58" s="136"/>
      <c r="MKI58" s="136"/>
      <c r="MKJ58" s="136"/>
      <c r="MKK58" s="136"/>
      <c r="MKL58" s="136"/>
      <c r="MKM58" s="136"/>
      <c r="MKN58" s="136"/>
      <c r="MKO58" s="136"/>
      <c r="MKP58" s="136"/>
      <c r="MKQ58" s="136"/>
      <c r="MKR58" s="136"/>
      <c r="MKS58" s="136"/>
      <c r="MKT58" s="136"/>
      <c r="MKU58" s="136"/>
      <c r="MKV58" s="136"/>
      <c r="MKW58" s="136"/>
      <c r="MKX58" s="136"/>
      <c r="MKY58" s="136"/>
      <c r="MKZ58" s="136"/>
      <c r="MLA58" s="136"/>
      <c r="MLB58" s="136"/>
      <c r="MLC58" s="136"/>
      <c r="MLD58" s="136"/>
      <c r="MLE58" s="136"/>
      <c r="MLF58" s="136"/>
      <c r="MLG58" s="136"/>
      <c r="MLH58" s="136"/>
      <c r="MLI58" s="136"/>
      <c r="MLJ58" s="136"/>
      <c r="MLK58" s="136"/>
      <c r="MLL58" s="136"/>
      <c r="MLM58" s="136"/>
      <c r="MLN58" s="136"/>
      <c r="MLO58" s="136"/>
      <c r="MLP58" s="136"/>
      <c r="MLQ58" s="136"/>
      <c r="MLR58" s="136"/>
      <c r="MLS58" s="136"/>
      <c r="MLT58" s="136"/>
      <c r="MLU58" s="136"/>
      <c r="MLV58" s="136"/>
      <c r="MLW58" s="136"/>
      <c r="MLX58" s="136"/>
      <c r="MLY58" s="136"/>
      <c r="MLZ58" s="136"/>
      <c r="MMA58" s="136"/>
      <c r="MMB58" s="136"/>
      <c r="MMC58" s="136"/>
      <c r="MMD58" s="136"/>
      <c r="MME58" s="136"/>
      <c r="MMF58" s="136"/>
      <c r="MMG58" s="136"/>
      <c r="MMH58" s="136"/>
      <c r="MMI58" s="136"/>
      <c r="MMJ58" s="136"/>
      <c r="MMK58" s="136"/>
      <c r="MML58" s="136"/>
      <c r="MMM58" s="136"/>
      <c r="MMN58" s="136"/>
      <c r="MMO58" s="136"/>
      <c r="MMP58" s="136"/>
      <c r="MMQ58" s="136"/>
      <c r="MMR58" s="136"/>
      <c r="MMS58" s="136"/>
      <c r="MMT58" s="136"/>
      <c r="MMU58" s="136"/>
      <c r="MMV58" s="136"/>
      <c r="MMW58" s="136"/>
      <c r="MMX58" s="136"/>
      <c r="MMY58" s="136"/>
      <c r="MMZ58" s="136"/>
      <c r="MNA58" s="136"/>
      <c r="MNB58" s="136"/>
      <c r="MNC58" s="136"/>
      <c r="MND58" s="136"/>
      <c r="MNE58" s="136"/>
      <c r="MNF58" s="136"/>
      <c r="MNG58" s="136"/>
      <c r="MNH58" s="136"/>
      <c r="MNI58" s="136"/>
      <c r="MNJ58" s="136"/>
      <c r="MNK58" s="136"/>
      <c r="MNL58" s="136"/>
      <c r="MNM58" s="136"/>
      <c r="MNN58" s="136"/>
      <c r="MNO58" s="136"/>
      <c r="MNP58" s="136"/>
      <c r="MNQ58" s="136"/>
      <c r="MNR58" s="136"/>
      <c r="MNS58" s="136"/>
      <c r="MNT58" s="136"/>
      <c r="MNU58" s="136"/>
      <c r="MNV58" s="136"/>
      <c r="MNW58" s="136"/>
      <c r="MNX58" s="136"/>
      <c r="MNY58" s="136"/>
      <c r="MNZ58" s="136"/>
      <c r="MOA58" s="136"/>
      <c r="MOB58" s="136"/>
      <c r="MOC58" s="136"/>
      <c r="MOD58" s="136"/>
      <c r="MOE58" s="136"/>
      <c r="MOF58" s="136"/>
      <c r="MOG58" s="136"/>
      <c r="MOH58" s="136"/>
      <c r="MOI58" s="136"/>
      <c r="MOJ58" s="136"/>
      <c r="MOK58" s="136"/>
      <c r="MOL58" s="136"/>
      <c r="MOM58" s="136"/>
      <c r="MON58" s="136"/>
      <c r="MOO58" s="136"/>
      <c r="MOP58" s="136"/>
      <c r="MOQ58" s="136"/>
      <c r="MOR58" s="136"/>
      <c r="MOS58" s="136"/>
      <c r="MOT58" s="136"/>
      <c r="MOU58" s="136"/>
      <c r="MOV58" s="136"/>
      <c r="MOW58" s="136"/>
      <c r="MOX58" s="136"/>
      <c r="MOY58" s="136"/>
      <c r="MOZ58" s="136"/>
      <c r="MPA58" s="136"/>
      <c r="MPB58" s="136"/>
      <c r="MPC58" s="136"/>
      <c r="MPD58" s="136"/>
      <c r="MPE58" s="136"/>
      <c r="MPF58" s="136"/>
      <c r="MPG58" s="136"/>
      <c r="MPH58" s="136"/>
      <c r="MPI58" s="136"/>
      <c r="MPJ58" s="136"/>
      <c r="MPK58" s="136"/>
      <c r="MPL58" s="136"/>
      <c r="MPM58" s="136"/>
      <c r="MPN58" s="136"/>
      <c r="MPO58" s="136"/>
      <c r="MPP58" s="136"/>
      <c r="MPQ58" s="136"/>
      <c r="MPR58" s="136"/>
      <c r="MPS58" s="136"/>
      <c r="MPT58" s="136"/>
      <c r="MPU58" s="136"/>
      <c r="MPV58" s="136"/>
      <c r="MPW58" s="136"/>
      <c r="MPX58" s="136"/>
      <c r="MPY58" s="136"/>
      <c r="MPZ58" s="136"/>
      <c r="MQA58" s="136"/>
      <c r="MQB58" s="136"/>
      <c r="MQC58" s="136"/>
      <c r="MQD58" s="136"/>
      <c r="MQE58" s="136"/>
      <c r="MQF58" s="136"/>
      <c r="MQG58" s="136"/>
      <c r="MQH58" s="136"/>
      <c r="MQI58" s="136"/>
      <c r="MQJ58" s="136"/>
      <c r="MQK58" s="136"/>
      <c r="MQL58" s="136"/>
      <c r="MQM58" s="136"/>
      <c r="MQN58" s="136"/>
      <c r="MQO58" s="136"/>
      <c r="MQP58" s="136"/>
      <c r="MQQ58" s="136"/>
      <c r="MQR58" s="136"/>
      <c r="MQS58" s="136"/>
      <c r="MQT58" s="136"/>
      <c r="MQU58" s="136"/>
      <c r="MQV58" s="136"/>
      <c r="MQW58" s="136"/>
      <c r="MQX58" s="136"/>
      <c r="MQY58" s="136"/>
      <c r="MQZ58" s="136"/>
      <c r="MRA58" s="136"/>
      <c r="MRB58" s="136"/>
      <c r="MRC58" s="136"/>
      <c r="MRD58" s="136"/>
      <c r="MRE58" s="136"/>
      <c r="MRF58" s="136"/>
      <c r="MRG58" s="136"/>
      <c r="MRH58" s="136"/>
      <c r="MRI58" s="136"/>
      <c r="MRJ58" s="136"/>
      <c r="MRK58" s="136"/>
      <c r="MRL58" s="136"/>
      <c r="MRM58" s="136"/>
      <c r="MRN58" s="136"/>
      <c r="MRO58" s="136"/>
      <c r="MRP58" s="136"/>
      <c r="MRQ58" s="136"/>
      <c r="MRR58" s="136"/>
      <c r="MRS58" s="136"/>
      <c r="MRT58" s="136"/>
      <c r="MRU58" s="136"/>
      <c r="MRV58" s="136"/>
      <c r="MRW58" s="136"/>
      <c r="MRX58" s="136"/>
      <c r="MRY58" s="136"/>
      <c r="MRZ58" s="136"/>
      <c r="MSA58" s="136"/>
      <c r="MSB58" s="136"/>
      <c r="MSC58" s="136"/>
      <c r="MSD58" s="136"/>
      <c r="MSE58" s="136"/>
      <c r="MSF58" s="136"/>
      <c r="MSG58" s="136"/>
      <c r="MSH58" s="136"/>
      <c r="MSI58" s="136"/>
      <c r="MSJ58" s="136"/>
      <c r="MSK58" s="136"/>
      <c r="MSL58" s="136"/>
      <c r="MSM58" s="136"/>
      <c r="MSN58" s="136"/>
      <c r="MSO58" s="136"/>
      <c r="MSP58" s="136"/>
      <c r="MSQ58" s="136"/>
      <c r="MSR58" s="136"/>
      <c r="MSS58" s="136"/>
      <c r="MST58" s="136"/>
      <c r="MSU58" s="136"/>
      <c r="MSV58" s="136"/>
      <c r="MSW58" s="136"/>
      <c r="MSX58" s="136"/>
      <c r="MSY58" s="136"/>
      <c r="MSZ58" s="136"/>
      <c r="MTA58" s="136"/>
      <c r="MTB58" s="136"/>
      <c r="MTC58" s="136"/>
      <c r="MTD58" s="136"/>
      <c r="MTE58" s="136"/>
      <c r="MTF58" s="136"/>
      <c r="MTG58" s="136"/>
      <c r="MTH58" s="136"/>
      <c r="MTI58" s="136"/>
      <c r="MTJ58" s="136"/>
      <c r="MTK58" s="136"/>
      <c r="MTL58" s="136"/>
      <c r="MTM58" s="136"/>
      <c r="MTN58" s="136"/>
      <c r="MTO58" s="136"/>
      <c r="MTP58" s="136"/>
      <c r="MTQ58" s="136"/>
      <c r="MTR58" s="136"/>
      <c r="MTS58" s="136"/>
      <c r="MTT58" s="136"/>
      <c r="MTU58" s="136"/>
      <c r="MTV58" s="136"/>
      <c r="MTW58" s="136"/>
      <c r="MTX58" s="136"/>
      <c r="MTY58" s="136"/>
      <c r="MTZ58" s="136"/>
      <c r="MUA58" s="136"/>
      <c r="MUB58" s="136"/>
      <c r="MUC58" s="136"/>
      <c r="MUD58" s="136"/>
      <c r="MUE58" s="136"/>
      <c r="MUF58" s="136"/>
      <c r="MUG58" s="136"/>
      <c r="MUH58" s="136"/>
      <c r="MUI58" s="136"/>
      <c r="MUJ58" s="136"/>
      <c r="MUK58" s="136"/>
      <c r="MUL58" s="136"/>
      <c r="MUM58" s="136"/>
      <c r="MUN58" s="136"/>
      <c r="MUO58" s="136"/>
      <c r="MUP58" s="136"/>
      <c r="MUQ58" s="136"/>
      <c r="MUR58" s="136"/>
      <c r="MUS58" s="136"/>
      <c r="MUT58" s="136"/>
      <c r="MUU58" s="136"/>
      <c r="MUV58" s="136"/>
      <c r="MUW58" s="136"/>
      <c r="MUX58" s="136"/>
      <c r="MUY58" s="136"/>
      <c r="MUZ58" s="136"/>
      <c r="MVA58" s="136"/>
      <c r="MVB58" s="136"/>
      <c r="MVC58" s="136"/>
      <c r="MVD58" s="136"/>
      <c r="MVE58" s="136"/>
      <c r="MVF58" s="136"/>
      <c r="MVG58" s="136"/>
      <c r="MVH58" s="136"/>
      <c r="MVI58" s="136"/>
      <c r="MVJ58" s="136"/>
      <c r="MVK58" s="136"/>
      <c r="MVL58" s="136"/>
      <c r="MVM58" s="136"/>
      <c r="MVN58" s="136"/>
      <c r="MVO58" s="136"/>
      <c r="MVP58" s="136"/>
      <c r="MVQ58" s="136"/>
      <c r="MVR58" s="136"/>
      <c r="MVS58" s="136"/>
      <c r="MVT58" s="136"/>
      <c r="MVU58" s="136"/>
      <c r="MVV58" s="136"/>
      <c r="MVW58" s="136"/>
      <c r="MVX58" s="136"/>
      <c r="MVY58" s="136"/>
      <c r="MVZ58" s="136"/>
      <c r="MWA58" s="136"/>
      <c r="MWB58" s="136"/>
      <c r="MWC58" s="136"/>
      <c r="MWD58" s="136"/>
      <c r="MWE58" s="136"/>
      <c r="MWF58" s="136"/>
      <c r="MWG58" s="136"/>
      <c r="MWH58" s="136"/>
      <c r="MWI58" s="136"/>
      <c r="MWJ58" s="136"/>
      <c r="MWK58" s="136"/>
      <c r="MWL58" s="136"/>
      <c r="MWM58" s="136"/>
      <c r="MWN58" s="136"/>
      <c r="MWO58" s="136"/>
      <c r="MWP58" s="136"/>
      <c r="MWQ58" s="136"/>
      <c r="MWR58" s="136"/>
      <c r="MWS58" s="136"/>
      <c r="MWT58" s="136"/>
      <c r="MWU58" s="136"/>
      <c r="MWV58" s="136"/>
      <c r="MWW58" s="136"/>
      <c r="MWX58" s="136"/>
      <c r="MWY58" s="136"/>
      <c r="MWZ58" s="136"/>
      <c r="MXA58" s="136"/>
      <c r="MXB58" s="136"/>
      <c r="MXC58" s="136"/>
      <c r="MXD58" s="136"/>
      <c r="MXE58" s="136"/>
      <c r="MXF58" s="136"/>
      <c r="MXG58" s="136"/>
      <c r="MXH58" s="136"/>
      <c r="MXI58" s="136"/>
      <c r="MXJ58" s="136"/>
      <c r="MXK58" s="136"/>
      <c r="MXL58" s="136"/>
      <c r="MXM58" s="136"/>
      <c r="MXN58" s="136"/>
      <c r="MXO58" s="136"/>
      <c r="MXP58" s="136"/>
      <c r="MXQ58" s="136"/>
      <c r="MXR58" s="136"/>
      <c r="MXS58" s="136"/>
      <c r="MXT58" s="136"/>
      <c r="MXU58" s="136"/>
      <c r="MXV58" s="136"/>
      <c r="MXW58" s="136"/>
      <c r="MXX58" s="136"/>
      <c r="MXY58" s="136"/>
      <c r="MXZ58" s="136"/>
      <c r="MYA58" s="136"/>
      <c r="MYB58" s="136"/>
      <c r="MYC58" s="136"/>
      <c r="MYD58" s="136"/>
      <c r="MYE58" s="136"/>
      <c r="MYF58" s="136"/>
      <c r="MYG58" s="136"/>
      <c r="MYH58" s="136"/>
      <c r="MYI58" s="136"/>
      <c r="MYJ58" s="136"/>
      <c r="MYK58" s="136"/>
      <c r="MYL58" s="136"/>
      <c r="MYM58" s="136"/>
      <c r="MYN58" s="136"/>
      <c r="MYO58" s="136"/>
      <c r="MYP58" s="136"/>
      <c r="MYQ58" s="136"/>
      <c r="MYR58" s="136"/>
      <c r="MYS58" s="136"/>
      <c r="MYT58" s="136"/>
      <c r="MYU58" s="136"/>
      <c r="MYV58" s="136"/>
      <c r="MYW58" s="136"/>
      <c r="MYX58" s="136"/>
      <c r="MYY58" s="136"/>
      <c r="MYZ58" s="136"/>
      <c r="MZA58" s="136"/>
      <c r="MZB58" s="136"/>
      <c r="MZC58" s="136"/>
      <c r="MZD58" s="136"/>
      <c r="MZE58" s="136"/>
      <c r="MZF58" s="136"/>
      <c r="MZG58" s="136"/>
      <c r="MZH58" s="136"/>
      <c r="MZI58" s="136"/>
      <c r="MZJ58" s="136"/>
      <c r="MZK58" s="136"/>
      <c r="MZL58" s="136"/>
      <c r="MZM58" s="136"/>
      <c r="MZN58" s="136"/>
      <c r="MZO58" s="136"/>
      <c r="MZP58" s="136"/>
      <c r="MZQ58" s="136"/>
      <c r="MZR58" s="136"/>
      <c r="MZS58" s="136"/>
      <c r="MZT58" s="136"/>
      <c r="MZU58" s="136"/>
      <c r="MZV58" s="136"/>
      <c r="MZW58" s="136"/>
      <c r="MZX58" s="136"/>
      <c r="MZY58" s="136"/>
      <c r="MZZ58" s="136"/>
      <c r="NAA58" s="136"/>
      <c r="NAB58" s="136"/>
      <c r="NAC58" s="136"/>
      <c r="NAD58" s="136"/>
      <c r="NAE58" s="136"/>
      <c r="NAF58" s="136"/>
      <c r="NAG58" s="136"/>
      <c r="NAH58" s="136"/>
      <c r="NAI58" s="136"/>
      <c r="NAJ58" s="136"/>
      <c r="NAK58" s="136"/>
      <c r="NAL58" s="136"/>
      <c r="NAM58" s="136"/>
      <c r="NAN58" s="136"/>
      <c r="NAO58" s="136"/>
      <c r="NAP58" s="136"/>
      <c r="NAQ58" s="136"/>
      <c r="NAR58" s="136"/>
      <c r="NAS58" s="136"/>
      <c r="NAT58" s="136"/>
      <c r="NAU58" s="136"/>
      <c r="NAV58" s="136"/>
      <c r="NAW58" s="136"/>
      <c r="NAX58" s="136"/>
      <c r="NAY58" s="136"/>
      <c r="NAZ58" s="136"/>
      <c r="NBA58" s="136"/>
      <c r="NBB58" s="136"/>
      <c r="NBC58" s="136"/>
      <c r="NBD58" s="136"/>
      <c r="NBE58" s="136"/>
      <c r="NBF58" s="136"/>
      <c r="NBG58" s="136"/>
      <c r="NBH58" s="136"/>
      <c r="NBI58" s="136"/>
      <c r="NBJ58" s="136"/>
      <c r="NBK58" s="136"/>
      <c r="NBL58" s="136"/>
      <c r="NBM58" s="136"/>
      <c r="NBN58" s="136"/>
      <c r="NBO58" s="136"/>
      <c r="NBP58" s="136"/>
      <c r="NBQ58" s="136"/>
      <c r="NBR58" s="136"/>
      <c r="NBS58" s="136"/>
      <c r="NBT58" s="136"/>
      <c r="NBU58" s="136"/>
      <c r="NBV58" s="136"/>
      <c r="NBW58" s="136"/>
      <c r="NBX58" s="136"/>
      <c r="NBY58" s="136"/>
      <c r="NBZ58" s="136"/>
      <c r="NCA58" s="136"/>
      <c r="NCB58" s="136"/>
      <c r="NCC58" s="136"/>
      <c r="NCD58" s="136"/>
      <c r="NCE58" s="136"/>
      <c r="NCF58" s="136"/>
      <c r="NCG58" s="136"/>
      <c r="NCH58" s="136"/>
      <c r="NCI58" s="136"/>
      <c r="NCJ58" s="136"/>
      <c r="NCK58" s="136"/>
      <c r="NCL58" s="136"/>
      <c r="NCM58" s="136"/>
      <c r="NCN58" s="136"/>
      <c r="NCO58" s="136"/>
      <c r="NCP58" s="136"/>
      <c r="NCQ58" s="136"/>
      <c r="NCR58" s="136"/>
      <c r="NCS58" s="136"/>
      <c r="NCT58" s="136"/>
      <c r="NCU58" s="136"/>
      <c r="NCV58" s="136"/>
      <c r="NCW58" s="136"/>
      <c r="NCX58" s="136"/>
      <c r="NCY58" s="136"/>
      <c r="NCZ58" s="136"/>
      <c r="NDA58" s="136"/>
      <c r="NDB58" s="136"/>
      <c r="NDC58" s="136"/>
      <c r="NDD58" s="136"/>
      <c r="NDE58" s="136"/>
      <c r="NDF58" s="136"/>
      <c r="NDG58" s="136"/>
      <c r="NDH58" s="136"/>
      <c r="NDI58" s="136"/>
      <c r="NDJ58" s="136"/>
      <c r="NDK58" s="136"/>
      <c r="NDL58" s="136"/>
      <c r="NDM58" s="136"/>
      <c r="NDN58" s="136"/>
      <c r="NDO58" s="136"/>
      <c r="NDP58" s="136"/>
      <c r="NDQ58" s="136"/>
      <c r="NDR58" s="136"/>
      <c r="NDS58" s="136"/>
      <c r="NDT58" s="136"/>
      <c r="NDU58" s="136"/>
      <c r="NDV58" s="136"/>
      <c r="NDW58" s="136"/>
      <c r="NDX58" s="136"/>
      <c r="NDY58" s="136"/>
      <c r="NDZ58" s="136"/>
      <c r="NEA58" s="136"/>
      <c r="NEB58" s="136"/>
      <c r="NEC58" s="136"/>
      <c r="NED58" s="136"/>
      <c r="NEE58" s="136"/>
      <c r="NEF58" s="136"/>
      <c r="NEG58" s="136"/>
      <c r="NEH58" s="136"/>
      <c r="NEI58" s="136"/>
      <c r="NEJ58" s="136"/>
      <c r="NEK58" s="136"/>
      <c r="NEL58" s="136"/>
      <c r="NEM58" s="136"/>
      <c r="NEN58" s="136"/>
      <c r="NEO58" s="136"/>
      <c r="NEP58" s="136"/>
      <c r="NEQ58" s="136"/>
      <c r="NER58" s="136"/>
      <c r="NES58" s="136"/>
      <c r="NET58" s="136"/>
      <c r="NEU58" s="136"/>
      <c r="NEV58" s="136"/>
      <c r="NEW58" s="136"/>
      <c r="NEX58" s="136"/>
      <c r="NEY58" s="136"/>
      <c r="NEZ58" s="136"/>
      <c r="NFA58" s="136"/>
      <c r="NFB58" s="136"/>
      <c r="NFC58" s="136"/>
      <c r="NFD58" s="136"/>
      <c r="NFE58" s="136"/>
      <c r="NFF58" s="136"/>
      <c r="NFG58" s="136"/>
      <c r="NFH58" s="136"/>
      <c r="NFI58" s="136"/>
      <c r="NFJ58" s="136"/>
      <c r="NFK58" s="136"/>
      <c r="NFL58" s="136"/>
      <c r="NFM58" s="136"/>
      <c r="NFN58" s="136"/>
      <c r="NFO58" s="136"/>
      <c r="NFP58" s="136"/>
      <c r="NFQ58" s="136"/>
      <c r="NFR58" s="136"/>
      <c r="NFS58" s="136"/>
      <c r="NFT58" s="136"/>
      <c r="NFU58" s="136"/>
      <c r="NFV58" s="136"/>
      <c r="NFW58" s="136"/>
      <c r="NFX58" s="136"/>
      <c r="NFY58" s="136"/>
      <c r="NFZ58" s="136"/>
      <c r="NGA58" s="136"/>
      <c r="NGB58" s="136"/>
      <c r="NGC58" s="136"/>
      <c r="NGD58" s="136"/>
      <c r="NGE58" s="136"/>
      <c r="NGF58" s="136"/>
      <c r="NGG58" s="136"/>
      <c r="NGH58" s="136"/>
      <c r="NGI58" s="136"/>
      <c r="NGJ58" s="136"/>
      <c r="NGK58" s="136"/>
      <c r="NGL58" s="136"/>
      <c r="NGM58" s="136"/>
      <c r="NGN58" s="136"/>
      <c r="NGO58" s="136"/>
      <c r="NGP58" s="136"/>
      <c r="NGQ58" s="136"/>
      <c r="NGR58" s="136"/>
      <c r="NGS58" s="136"/>
      <c r="NGT58" s="136"/>
      <c r="NGU58" s="136"/>
      <c r="NGV58" s="136"/>
      <c r="NGW58" s="136"/>
      <c r="NGX58" s="136"/>
      <c r="NGY58" s="136"/>
      <c r="NGZ58" s="136"/>
      <c r="NHA58" s="136"/>
      <c r="NHB58" s="136"/>
      <c r="NHC58" s="136"/>
      <c r="NHD58" s="136"/>
      <c r="NHE58" s="136"/>
      <c r="NHF58" s="136"/>
      <c r="NHG58" s="136"/>
      <c r="NHH58" s="136"/>
      <c r="NHI58" s="136"/>
      <c r="NHJ58" s="136"/>
      <c r="NHK58" s="136"/>
      <c r="NHL58" s="136"/>
      <c r="NHM58" s="136"/>
      <c r="NHN58" s="136"/>
      <c r="NHO58" s="136"/>
      <c r="NHP58" s="136"/>
      <c r="NHQ58" s="136"/>
      <c r="NHR58" s="136"/>
      <c r="NHS58" s="136"/>
      <c r="NHT58" s="136"/>
      <c r="NHU58" s="136"/>
      <c r="NHV58" s="136"/>
      <c r="NHW58" s="136"/>
      <c r="NHX58" s="136"/>
      <c r="NHY58" s="136"/>
      <c r="NHZ58" s="136"/>
      <c r="NIA58" s="136"/>
      <c r="NIB58" s="136"/>
      <c r="NIC58" s="136"/>
      <c r="NID58" s="136"/>
      <c r="NIE58" s="136"/>
      <c r="NIF58" s="136"/>
      <c r="NIG58" s="136"/>
      <c r="NIH58" s="136"/>
      <c r="NII58" s="136"/>
      <c r="NIJ58" s="136"/>
      <c r="NIK58" s="136"/>
      <c r="NIL58" s="136"/>
      <c r="NIM58" s="136"/>
      <c r="NIN58" s="136"/>
      <c r="NIO58" s="136"/>
      <c r="NIP58" s="136"/>
      <c r="NIQ58" s="136"/>
      <c r="NIR58" s="136"/>
      <c r="NIS58" s="136"/>
      <c r="NIT58" s="136"/>
      <c r="NIU58" s="136"/>
      <c r="NIV58" s="136"/>
      <c r="NIW58" s="136"/>
      <c r="NIX58" s="136"/>
      <c r="NIY58" s="136"/>
      <c r="NIZ58" s="136"/>
      <c r="NJA58" s="136"/>
      <c r="NJB58" s="136"/>
      <c r="NJC58" s="136"/>
      <c r="NJD58" s="136"/>
      <c r="NJE58" s="136"/>
      <c r="NJF58" s="136"/>
      <c r="NJG58" s="136"/>
      <c r="NJH58" s="136"/>
      <c r="NJI58" s="136"/>
      <c r="NJJ58" s="136"/>
      <c r="NJK58" s="136"/>
      <c r="NJL58" s="136"/>
      <c r="NJM58" s="136"/>
      <c r="NJN58" s="136"/>
      <c r="NJO58" s="136"/>
      <c r="NJP58" s="136"/>
      <c r="NJQ58" s="136"/>
      <c r="NJR58" s="136"/>
      <c r="NJS58" s="136"/>
      <c r="NJT58" s="136"/>
      <c r="NJU58" s="136"/>
      <c r="NJV58" s="136"/>
      <c r="NJW58" s="136"/>
      <c r="NJX58" s="136"/>
      <c r="NJY58" s="136"/>
      <c r="NJZ58" s="136"/>
      <c r="NKA58" s="136"/>
      <c r="NKB58" s="136"/>
      <c r="NKC58" s="136"/>
      <c r="NKD58" s="136"/>
      <c r="NKE58" s="136"/>
      <c r="NKF58" s="136"/>
      <c r="NKG58" s="136"/>
      <c r="NKH58" s="136"/>
      <c r="NKI58" s="136"/>
      <c r="NKJ58" s="136"/>
      <c r="NKK58" s="136"/>
      <c r="NKL58" s="136"/>
      <c r="NKM58" s="136"/>
      <c r="NKN58" s="136"/>
      <c r="NKO58" s="136"/>
      <c r="NKP58" s="136"/>
      <c r="NKQ58" s="136"/>
      <c r="NKR58" s="136"/>
      <c r="NKS58" s="136"/>
      <c r="NKT58" s="136"/>
      <c r="NKU58" s="136"/>
      <c r="NKV58" s="136"/>
      <c r="NKW58" s="136"/>
      <c r="NKX58" s="136"/>
      <c r="NKY58" s="136"/>
      <c r="NKZ58" s="136"/>
      <c r="NLA58" s="136"/>
      <c r="NLB58" s="136"/>
      <c r="NLC58" s="136"/>
      <c r="NLD58" s="136"/>
      <c r="NLE58" s="136"/>
      <c r="NLF58" s="136"/>
      <c r="NLG58" s="136"/>
      <c r="NLH58" s="136"/>
      <c r="NLI58" s="136"/>
      <c r="NLJ58" s="136"/>
      <c r="NLK58" s="136"/>
      <c r="NLL58" s="136"/>
      <c r="NLM58" s="136"/>
      <c r="NLN58" s="136"/>
      <c r="NLO58" s="136"/>
      <c r="NLP58" s="136"/>
      <c r="NLQ58" s="136"/>
      <c r="NLR58" s="136"/>
      <c r="NLS58" s="136"/>
      <c r="NLT58" s="136"/>
      <c r="NLU58" s="136"/>
      <c r="NLV58" s="136"/>
      <c r="NLW58" s="136"/>
      <c r="NLX58" s="136"/>
      <c r="NLY58" s="136"/>
      <c r="NLZ58" s="136"/>
      <c r="NMA58" s="136"/>
      <c r="NMB58" s="136"/>
      <c r="NMC58" s="136"/>
      <c r="NMD58" s="136"/>
      <c r="NME58" s="136"/>
      <c r="NMF58" s="136"/>
      <c r="NMG58" s="136"/>
      <c r="NMH58" s="136"/>
      <c r="NMI58" s="136"/>
      <c r="NMJ58" s="136"/>
      <c r="NMK58" s="136"/>
      <c r="NML58" s="136"/>
      <c r="NMM58" s="136"/>
      <c r="NMN58" s="136"/>
      <c r="NMO58" s="136"/>
      <c r="NMP58" s="136"/>
      <c r="NMQ58" s="136"/>
      <c r="NMR58" s="136"/>
      <c r="NMS58" s="136"/>
      <c r="NMT58" s="136"/>
      <c r="NMU58" s="136"/>
      <c r="NMV58" s="136"/>
      <c r="NMW58" s="136"/>
      <c r="NMX58" s="136"/>
      <c r="NMY58" s="136"/>
      <c r="NMZ58" s="136"/>
      <c r="NNA58" s="136"/>
      <c r="NNB58" s="136"/>
      <c r="NNC58" s="136"/>
      <c r="NND58" s="136"/>
      <c r="NNE58" s="136"/>
      <c r="NNF58" s="136"/>
      <c r="NNG58" s="136"/>
      <c r="NNH58" s="136"/>
      <c r="NNI58" s="136"/>
      <c r="NNJ58" s="136"/>
      <c r="NNK58" s="136"/>
      <c r="NNL58" s="136"/>
      <c r="NNM58" s="136"/>
      <c r="NNN58" s="136"/>
      <c r="NNO58" s="136"/>
      <c r="NNP58" s="136"/>
      <c r="NNQ58" s="136"/>
      <c r="NNR58" s="136"/>
      <c r="NNS58" s="136"/>
      <c r="NNT58" s="136"/>
      <c r="NNU58" s="136"/>
      <c r="NNV58" s="136"/>
      <c r="NNW58" s="136"/>
      <c r="NNX58" s="136"/>
      <c r="NNY58" s="136"/>
      <c r="NNZ58" s="136"/>
      <c r="NOA58" s="136"/>
      <c r="NOB58" s="136"/>
      <c r="NOC58" s="136"/>
      <c r="NOD58" s="136"/>
      <c r="NOE58" s="136"/>
      <c r="NOF58" s="136"/>
      <c r="NOG58" s="136"/>
      <c r="NOH58" s="136"/>
      <c r="NOI58" s="136"/>
      <c r="NOJ58" s="136"/>
      <c r="NOK58" s="136"/>
      <c r="NOL58" s="136"/>
      <c r="NOM58" s="136"/>
      <c r="NON58" s="136"/>
      <c r="NOO58" s="136"/>
      <c r="NOP58" s="136"/>
      <c r="NOQ58" s="136"/>
      <c r="NOR58" s="136"/>
      <c r="NOS58" s="136"/>
      <c r="NOT58" s="136"/>
      <c r="NOU58" s="136"/>
      <c r="NOV58" s="136"/>
      <c r="NOW58" s="136"/>
      <c r="NOX58" s="136"/>
      <c r="NOY58" s="136"/>
      <c r="NOZ58" s="136"/>
      <c r="NPA58" s="136"/>
      <c r="NPB58" s="136"/>
      <c r="NPC58" s="136"/>
      <c r="NPD58" s="136"/>
      <c r="NPE58" s="136"/>
      <c r="NPF58" s="136"/>
      <c r="NPG58" s="136"/>
      <c r="NPH58" s="136"/>
      <c r="NPI58" s="136"/>
      <c r="NPJ58" s="136"/>
      <c r="NPK58" s="136"/>
      <c r="NPL58" s="136"/>
      <c r="NPM58" s="136"/>
      <c r="NPN58" s="136"/>
      <c r="NPO58" s="136"/>
      <c r="NPP58" s="136"/>
      <c r="NPQ58" s="136"/>
      <c r="NPR58" s="136"/>
      <c r="NPS58" s="136"/>
      <c r="NPT58" s="136"/>
      <c r="NPU58" s="136"/>
      <c r="NPV58" s="136"/>
      <c r="NPW58" s="136"/>
      <c r="NPX58" s="136"/>
      <c r="NPY58" s="136"/>
      <c r="NPZ58" s="136"/>
      <c r="NQA58" s="136"/>
      <c r="NQB58" s="136"/>
      <c r="NQC58" s="136"/>
      <c r="NQD58" s="136"/>
      <c r="NQE58" s="136"/>
      <c r="NQF58" s="136"/>
      <c r="NQG58" s="136"/>
      <c r="NQH58" s="136"/>
      <c r="NQI58" s="136"/>
      <c r="NQJ58" s="136"/>
      <c r="NQK58" s="136"/>
      <c r="NQL58" s="136"/>
      <c r="NQM58" s="136"/>
      <c r="NQN58" s="136"/>
      <c r="NQO58" s="136"/>
      <c r="NQP58" s="136"/>
      <c r="NQQ58" s="136"/>
      <c r="NQR58" s="136"/>
      <c r="NQS58" s="136"/>
      <c r="NQT58" s="136"/>
      <c r="NQU58" s="136"/>
      <c r="NQV58" s="136"/>
      <c r="NQW58" s="136"/>
      <c r="NQX58" s="136"/>
      <c r="NQY58" s="136"/>
      <c r="NQZ58" s="136"/>
      <c r="NRA58" s="136"/>
      <c r="NRB58" s="136"/>
      <c r="NRC58" s="136"/>
      <c r="NRD58" s="136"/>
      <c r="NRE58" s="136"/>
      <c r="NRF58" s="136"/>
      <c r="NRG58" s="136"/>
      <c r="NRH58" s="136"/>
      <c r="NRI58" s="136"/>
      <c r="NRJ58" s="136"/>
      <c r="NRK58" s="136"/>
      <c r="NRL58" s="136"/>
      <c r="NRM58" s="136"/>
      <c r="NRN58" s="136"/>
      <c r="NRO58" s="136"/>
      <c r="NRP58" s="136"/>
      <c r="NRQ58" s="136"/>
      <c r="NRR58" s="136"/>
      <c r="NRS58" s="136"/>
      <c r="NRT58" s="136"/>
      <c r="NRU58" s="136"/>
      <c r="NRV58" s="136"/>
      <c r="NRW58" s="136"/>
      <c r="NRX58" s="136"/>
      <c r="NRY58" s="136"/>
      <c r="NRZ58" s="136"/>
      <c r="NSA58" s="136"/>
      <c r="NSB58" s="136"/>
      <c r="NSC58" s="136"/>
      <c r="NSD58" s="136"/>
      <c r="NSE58" s="136"/>
      <c r="NSF58" s="136"/>
      <c r="NSG58" s="136"/>
      <c r="NSH58" s="136"/>
      <c r="NSI58" s="136"/>
      <c r="NSJ58" s="136"/>
      <c r="NSK58" s="136"/>
      <c r="NSL58" s="136"/>
      <c r="NSM58" s="136"/>
      <c r="NSN58" s="136"/>
      <c r="NSO58" s="136"/>
      <c r="NSP58" s="136"/>
      <c r="NSQ58" s="136"/>
      <c r="NSR58" s="136"/>
      <c r="NSS58" s="136"/>
      <c r="NST58" s="136"/>
      <c r="NSU58" s="136"/>
      <c r="NSV58" s="136"/>
      <c r="NSW58" s="136"/>
      <c r="NSX58" s="136"/>
      <c r="NSY58" s="136"/>
      <c r="NSZ58" s="136"/>
      <c r="NTA58" s="136"/>
      <c r="NTB58" s="136"/>
      <c r="NTC58" s="136"/>
      <c r="NTD58" s="136"/>
      <c r="NTE58" s="136"/>
      <c r="NTF58" s="136"/>
      <c r="NTG58" s="136"/>
      <c r="NTH58" s="136"/>
      <c r="NTI58" s="136"/>
      <c r="NTJ58" s="136"/>
      <c r="NTK58" s="136"/>
      <c r="NTL58" s="136"/>
      <c r="NTM58" s="136"/>
      <c r="NTN58" s="136"/>
      <c r="NTO58" s="136"/>
      <c r="NTP58" s="136"/>
      <c r="NTQ58" s="136"/>
      <c r="NTR58" s="136"/>
      <c r="NTS58" s="136"/>
      <c r="NTT58" s="136"/>
      <c r="NTU58" s="136"/>
      <c r="NTV58" s="136"/>
      <c r="NTW58" s="136"/>
      <c r="NTX58" s="136"/>
      <c r="NTY58" s="136"/>
      <c r="NTZ58" s="136"/>
      <c r="NUA58" s="136"/>
      <c r="NUB58" s="136"/>
      <c r="NUC58" s="136"/>
      <c r="NUD58" s="136"/>
      <c r="NUE58" s="136"/>
      <c r="NUF58" s="136"/>
      <c r="NUG58" s="136"/>
      <c r="NUH58" s="136"/>
      <c r="NUI58" s="136"/>
      <c r="NUJ58" s="136"/>
      <c r="NUK58" s="136"/>
      <c r="NUL58" s="136"/>
      <c r="NUM58" s="136"/>
      <c r="NUN58" s="136"/>
      <c r="NUO58" s="136"/>
      <c r="NUP58" s="136"/>
      <c r="NUQ58" s="136"/>
      <c r="NUR58" s="136"/>
      <c r="NUS58" s="136"/>
      <c r="NUT58" s="136"/>
      <c r="NUU58" s="136"/>
      <c r="NUV58" s="136"/>
      <c r="NUW58" s="136"/>
      <c r="NUX58" s="136"/>
      <c r="NUY58" s="136"/>
      <c r="NUZ58" s="136"/>
      <c r="NVA58" s="136"/>
      <c r="NVB58" s="136"/>
      <c r="NVC58" s="136"/>
      <c r="NVD58" s="136"/>
      <c r="NVE58" s="136"/>
      <c r="NVF58" s="136"/>
      <c r="NVG58" s="136"/>
      <c r="NVH58" s="136"/>
      <c r="NVI58" s="136"/>
      <c r="NVJ58" s="136"/>
      <c r="NVK58" s="136"/>
      <c r="NVL58" s="136"/>
      <c r="NVM58" s="136"/>
      <c r="NVN58" s="136"/>
      <c r="NVO58" s="136"/>
      <c r="NVP58" s="136"/>
      <c r="NVQ58" s="136"/>
      <c r="NVR58" s="136"/>
      <c r="NVS58" s="136"/>
      <c r="NVT58" s="136"/>
      <c r="NVU58" s="136"/>
      <c r="NVV58" s="136"/>
      <c r="NVW58" s="136"/>
      <c r="NVX58" s="136"/>
      <c r="NVY58" s="136"/>
      <c r="NVZ58" s="136"/>
      <c r="NWA58" s="136"/>
      <c r="NWB58" s="136"/>
      <c r="NWC58" s="136"/>
      <c r="NWD58" s="136"/>
      <c r="NWE58" s="136"/>
      <c r="NWF58" s="136"/>
      <c r="NWG58" s="136"/>
      <c r="NWH58" s="136"/>
      <c r="NWI58" s="136"/>
      <c r="NWJ58" s="136"/>
      <c r="NWK58" s="136"/>
      <c r="NWL58" s="136"/>
      <c r="NWM58" s="136"/>
      <c r="NWN58" s="136"/>
      <c r="NWO58" s="136"/>
      <c r="NWP58" s="136"/>
      <c r="NWQ58" s="136"/>
      <c r="NWR58" s="136"/>
      <c r="NWS58" s="136"/>
      <c r="NWT58" s="136"/>
      <c r="NWU58" s="136"/>
      <c r="NWV58" s="136"/>
      <c r="NWW58" s="136"/>
      <c r="NWX58" s="136"/>
      <c r="NWY58" s="136"/>
      <c r="NWZ58" s="136"/>
      <c r="NXA58" s="136"/>
      <c r="NXB58" s="136"/>
      <c r="NXC58" s="136"/>
      <c r="NXD58" s="136"/>
      <c r="NXE58" s="136"/>
      <c r="NXF58" s="136"/>
      <c r="NXG58" s="136"/>
      <c r="NXH58" s="136"/>
      <c r="NXI58" s="136"/>
      <c r="NXJ58" s="136"/>
      <c r="NXK58" s="136"/>
      <c r="NXL58" s="136"/>
      <c r="NXM58" s="136"/>
      <c r="NXN58" s="136"/>
      <c r="NXO58" s="136"/>
      <c r="NXP58" s="136"/>
      <c r="NXQ58" s="136"/>
      <c r="NXR58" s="136"/>
      <c r="NXS58" s="136"/>
      <c r="NXT58" s="136"/>
      <c r="NXU58" s="136"/>
      <c r="NXV58" s="136"/>
      <c r="NXW58" s="136"/>
      <c r="NXX58" s="136"/>
      <c r="NXY58" s="136"/>
      <c r="NXZ58" s="136"/>
      <c r="NYA58" s="136"/>
      <c r="NYB58" s="136"/>
      <c r="NYC58" s="136"/>
      <c r="NYD58" s="136"/>
      <c r="NYE58" s="136"/>
      <c r="NYF58" s="136"/>
      <c r="NYG58" s="136"/>
      <c r="NYH58" s="136"/>
      <c r="NYI58" s="136"/>
      <c r="NYJ58" s="136"/>
      <c r="NYK58" s="136"/>
      <c r="NYL58" s="136"/>
      <c r="NYM58" s="136"/>
      <c r="NYN58" s="136"/>
      <c r="NYO58" s="136"/>
      <c r="NYP58" s="136"/>
      <c r="NYQ58" s="136"/>
      <c r="NYR58" s="136"/>
      <c r="NYS58" s="136"/>
      <c r="NYT58" s="136"/>
      <c r="NYU58" s="136"/>
      <c r="NYV58" s="136"/>
      <c r="NYW58" s="136"/>
      <c r="NYX58" s="136"/>
      <c r="NYY58" s="136"/>
      <c r="NYZ58" s="136"/>
      <c r="NZA58" s="136"/>
      <c r="NZB58" s="136"/>
      <c r="NZC58" s="136"/>
      <c r="NZD58" s="136"/>
      <c r="NZE58" s="136"/>
      <c r="NZF58" s="136"/>
      <c r="NZG58" s="136"/>
      <c r="NZH58" s="136"/>
      <c r="NZI58" s="136"/>
      <c r="NZJ58" s="136"/>
      <c r="NZK58" s="136"/>
      <c r="NZL58" s="136"/>
      <c r="NZM58" s="136"/>
      <c r="NZN58" s="136"/>
      <c r="NZO58" s="136"/>
      <c r="NZP58" s="136"/>
      <c r="NZQ58" s="136"/>
      <c r="NZR58" s="136"/>
      <c r="NZS58" s="136"/>
      <c r="NZT58" s="136"/>
      <c r="NZU58" s="136"/>
      <c r="NZV58" s="136"/>
      <c r="NZW58" s="136"/>
      <c r="NZX58" s="136"/>
      <c r="NZY58" s="136"/>
      <c r="NZZ58" s="136"/>
      <c r="OAA58" s="136"/>
      <c r="OAB58" s="136"/>
      <c r="OAC58" s="136"/>
      <c r="OAD58" s="136"/>
      <c r="OAE58" s="136"/>
      <c r="OAF58" s="136"/>
      <c r="OAG58" s="136"/>
      <c r="OAH58" s="136"/>
      <c r="OAI58" s="136"/>
      <c r="OAJ58" s="136"/>
      <c r="OAK58" s="136"/>
      <c r="OAL58" s="136"/>
      <c r="OAM58" s="136"/>
      <c r="OAN58" s="136"/>
      <c r="OAO58" s="136"/>
      <c r="OAP58" s="136"/>
      <c r="OAQ58" s="136"/>
      <c r="OAR58" s="136"/>
      <c r="OAS58" s="136"/>
      <c r="OAT58" s="136"/>
      <c r="OAU58" s="136"/>
      <c r="OAV58" s="136"/>
      <c r="OAW58" s="136"/>
      <c r="OAX58" s="136"/>
      <c r="OAY58" s="136"/>
      <c r="OAZ58" s="136"/>
      <c r="OBA58" s="136"/>
      <c r="OBB58" s="136"/>
      <c r="OBC58" s="136"/>
      <c r="OBD58" s="136"/>
      <c r="OBE58" s="136"/>
      <c r="OBF58" s="136"/>
      <c r="OBG58" s="136"/>
      <c r="OBH58" s="136"/>
      <c r="OBI58" s="136"/>
      <c r="OBJ58" s="136"/>
      <c r="OBK58" s="136"/>
      <c r="OBL58" s="136"/>
      <c r="OBM58" s="136"/>
      <c r="OBN58" s="136"/>
      <c r="OBO58" s="136"/>
      <c r="OBP58" s="136"/>
      <c r="OBQ58" s="136"/>
      <c r="OBR58" s="136"/>
      <c r="OBS58" s="136"/>
      <c r="OBT58" s="136"/>
      <c r="OBU58" s="136"/>
      <c r="OBV58" s="136"/>
      <c r="OBW58" s="136"/>
      <c r="OBX58" s="136"/>
      <c r="OBY58" s="136"/>
      <c r="OBZ58" s="136"/>
      <c r="OCA58" s="136"/>
      <c r="OCB58" s="136"/>
      <c r="OCC58" s="136"/>
      <c r="OCD58" s="136"/>
      <c r="OCE58" s="136"/>
      <c r="OCF58" s="136"/>
      <c r="OCG58" s="136"/>
      <c r="OCH58" s="136"/>
      <c r="OCI58" s="136"/>
      <c r="OCJ58" s="136"/>
      <c r="OCK58" s="136"/>
      <c r="OCL58" s="136"/>
      <c r="OCM58" s="136"/>
      <c r="OCN58" s="136"/>
      <c r="OCO58" s="136"/>
      <c r="OCP58" s="136"/>
      <c r="OCQ58" s="136"/>
      <c r="OCR58" s="136"/>
      <c r="OCS58" s="136"/>
      <c r="OCT58" s="136"/>
      <c r="OCU58" s="136"/>
      <c r="OCV58" s="136"/>
      <c r="OCW58" s="136"/>
      <c r="OCX58" s="136"/>
      <c r="OCY58" s="136"/>
      <c r="OCZ58" s="136"/>
      <c r="ODA58" s="136"/>
      <c r="ODB58" s="136"/>
      <c r="ODC58" s="136"/>
      <c r="ODD58" s="136"/>
      <c r="ODE58" s="136"/>
      <c r="ODF58" s="136"/>
      <c r="ODG58" s="136"/>
      <c r="ODH58" s="136"/>
      <c r="ODI58" s="136"/>
      <c r="ODJ58" s="136"/>
      <c r="ODK58" s="136"/>
      <c r="ODL58" s="136"/>
      <c r="ODM58" s="136"/>
      <c r="ODN58" s="136"/>
      <c r="ODO58" s="136"/>
      <c r="ODP58" s="136"/>
      <c r="ODQ58" s="136"/>
      <c r="ODR58" s="136"/>
      <c r="ODS58" s="136"/>
      <c r="ODT58" s="136"/>
      <c r="ODU58" s="136"/>
      <c r="ODV58" s="136"/>
      <c r="ODW58" s="136"/>
      <c r="ODX58" s="136"/>
      <c r="ODY58" s="136"/>
      <c r="ODZ58" s="136"/>
      <c r="OEA58" s="136"/>
      <c r="OEB58" s="136"/>
      <c r="OEC58" s="136"/>
      <c r="OED58" s="136"/>
      <c r="OEE58" s="136"/>
      <c r="OEF58" s="136"/>
      <c r="OEG58" s="136"/>
      <c r="OEH58" s="136"/>
      <c r="OEI58" s="136"/>
      <c r="OEJ58" s="136"/>
      <c r="OEK58" s="136"/>
      <c r="OEL58" s="136"/>
      <c r="OEM58" s="136"/>
      <c r="OEN58" s="136"/>
      <c r="OEO58" s="136"/>
      <c r="OEP58" s="136"/>
      <c r="OEQ58" s="136"/>
      <c r="OER58" s="136"/>
      <c r="OES58" s="136"/>
      <c r="OET58" s="136"/>
      <c r="OEU58" s="136"/>
      <c r="OEV58" s="136"/>
      <c r="OEW58" s="136"/>
      <c r="OEX58" s="136"/>
      <c r="OEY58" s="136"/>
      <c r="OEZ58" s="136"/>
      <c r="OFA58" s="136"/>
      <c r="OFB58" s="136"/>
      <c r="OFC58" s="136"/>
      <c r="OFD58" s="136"/>
      <c r="OFE58" s="136"/>
      <c r="OFF58" s="136"/>
      <c r="OFG58" s="136"/>
      <c r="OFH58" s="136"/>
      <c r="OFI58" s="136"/>
      <c r="OFJ58" s="136"/>
      <c r="OFK58" s="136"/>
      <c r="OFL58" s="136"/>
      <c r="OFM58" s="136"/>
      <c r="OFN58" s="136"/>
      <c r="OFO58" s="136"/>
      <c r="OFP58" s="136"/>
      <c r="OFQ58" s="136"/>
      <c r="OFR58" s="136"/>
      <c r="OFS58" s="136"/>
      <c r="OFT58" s="136"/>
      <c r="OFU58" s="136"/>
      <c r="OFV58" s="136"/>
      <c r="OFW58" s="136"/>
      <c r="OFX58" s="136"/>
      <c r="OFY58" s="136"/>
      <c r="OFZ58" s="136"/>
      <c r="OGA58" s="136"/>
      <c r="OGB58" s="136"/>
      <c r="OGC58" s="136"/>
      <c r="OGD58" s="136"/>
      <c r="OGE58" s="136"/>
      <c r="OGF58" s="136"/>
      <c r="OGG58" s="136"/>
      <c r="OGH58" s="136"/>
      <c r="OGI58" s="136"/>
      <c r="OGJ58" s="136"/>
      <c r="OGK58" s="136"/>
      <c r="OGL58" s="136"/>
      <c r="OGM58" s="136"/>
      <c r="OGN58" s="136"/>
      <c r="OGO58" s="136"/>
      <c r="OGP58" s="136"/>
      <c r="OGQ58" s="136"/>
      <c r="OGR58" s="136"/>
      <c r="OGS58" s="136"/>
      <c r="OGT58" s="136"/>
      <c r="OGU58" s="136"/>
      <c r="OGV58" s="136"/>
      <c r="OGW58" s="136"/>
      <c r="OGX58" s="136"/>
      <c r="OGY58" s="136"/>
      <c r="OGZ58" s="136"/>
      <c r="OHA58" s="136"/>
      <c r="OHB58" s="136"/>
      <c r="OHC58" s="136"/>
      <c r="OHD58" s="136"/>
      <c r="OHE58" s="136"/>
      <c r="OHF58" s="136"/>
      <c r="OHG58" s="136"/>
      <c r="OHH58" s="136"/>
      <c r="OHI58" s="136"/>
      <c r="OHJ58" s="136"/>
      <c r="OHK58" s="136"/>
      <c r="OHL58" s="136"/>
      <c r="OHM58" s="136"/>
      <c r="OHN58" s="136"/>
      <c r="OHO58" s="136"/>
      <c r="OHP58" s="136"/>
      <c r="OHQ58" s="136"/>
      <c r="OHR58" s="136"/>
      <c r="OHS58" s="136"/>
      <c r="OHT58" s="136"/>
      <c r="OHU58" s="136"/>
      <c r="OHV58" s="136"/>
      <c r="OHW58" s="136"/>
      <c r="OHX58" s="136"/>
      <c r="OHY58" s="136"/>
      <c r="OHZ58" s="136"/>
      <c r="OIA58" s="136"/>
      <c r="OIB58" s="136"/>
      <c r="OIC58" s="136"/>
      <c r="OID58" s="136"/>
      <c r="OIE58" s="136"/>
      <c r="OIF58" s="136"/>
      <c r="OIG58" s="136"/>
      <c r="OIH58" s="136"/>
      <c r="OII58" s="136"/>
      <c r="OIJ58" s="136"/>
      <c r="OIK58" s="136"/>
      <c r="OIL58" s="136"/>
      <c r="OIM58" s="136"/>
      <c r="OIN58" s="136"/>
      <c r="OIO58" s="136"/>
      <c r="OIP58" s="136"/>
      <c r="OIQ58" s="136"/>
      <c r="OIR58" s="136"/>
      <c r="OIS58" s="136"/>
      <c r="OIT58" s="136"/>
      <c r="OIU58" s="136"/>
      <c r="OIV58" s="136"/>
      <c r="OIW58" s="136"/>
      <c r="OIX58" s="136"/>
      <c r="OIY58" s="136"/>
      <c r="OIZ58" s="136"/>
      <c r="OJA58" s="136"/>
      <c r="OJB58" s="136"/>
      <c r="OJC58" s="136"/>
      <c r="OJD58" s="136"/>
      <c r="OJE58" s="136"/>
      <c r="OJF58" s="136"/>
      <c r="OJG58" s="136"/>
      <c r="OJH58" s="136"/>
      <c r="OJI58" s="136"/>
      <c r="OJJ58" s="136"/>
      <c r="OJK58" s="136"/>
      <c r="OJL58" s="136"/>
      <c r="OJM58" s="136"/>
      <c r="OJN58" s="136"/>
      <c r="OJO58" s="136"/>
      <c r="OJP58" s="136"/>
      <c r="OJQ58" s="136"/>
      <c r="OJR58" s="136"/>
      <c r="OJS58" s="136"/>
      <c r="OJT58" s="136"/>
      <c r="OJU58" s="136"/>
      <c r="OJV58" s="136"/>
      <c r="OJW58" s="136"/>
      <c r="OJX58" s="136"/>
      <c r="OJY58" s="136"/>
      <c r="OJZ58" s="136"/>
      <c r="OKA58" s="136"/>
      <c r="OKB58" s="136"/>
      <c r="OKC58" s="136"/>
      <c r="OKD58" s="136"/>
      <c r="OKE58" s="136"/>
      <c r="OKF58" s="136"/>
      <c r="OKG58" s="136"/>
      <c r="OKH58" s="136"/>
      <c r="OKI58" s="136"/>
      <c r="OKJ58" s="136"/>
      <c r="OKK58" s="136"/>
      <c r="OKL58" s="136"/>
      <c r="OKM58" s="136"/>
      <c r="OKN58" s="136"/>
      <c r="OKO58" s="136"/>
      <c r="OKP58" s="136"/>
      <c r="OKQ58" s="136"/>
      <c r="OKR58" s="136"/>
      <c r="OKS58" s="136"/>
      <c r="OKT58" s="136"/>
      <c r="OKU58" s="136"/>
      <c r="OKV58" s="136"/>
      <c r="OKW58" s="136"/>
      <c r="OKX58" s="136"/>
      <c r="OKY58" s="136"/>
      <c r="OKZ58" s="136"/>
      <c r="OLA58" s="136"/>
      <c r="OLB58" s="136"/>
      <c r="OLC58" s="136"/>
      <c r="OLD58" s="136"/>
      <c r="OLE58" s="136"/>
      <c r="OLF58" s="136"/>
      <c r="OLG58" s="136"/>
      <c r="OLH58" s="136"/>
      <c r="OLI58" s="136"/>
      <c r="OLJ58" s="136"/>
      <c r="OLK58" s="136"/>
      <c r="OLL58" s="136"/>
      <c r="OLM58" s="136"/>
      <c r="OLN58" s="136"/>
      <c r="OLO58" s="136"/>
      <c r="OLP58" s="136"/>
      <c r="OLQ58" s="136"/>
      <c r="OLR58" s="136"/>
      <c r="OLS58" s="136"/>
      <c r="OLT58" s="136"/>
      <c r="OLU58" s="136"/>
      <c r="OLV58" s="136"/>
      <c r="OLW58" s="136"/>
      <c r="OLX58" s="136"/>
      <c r="OLY58" s="136"/>
      <c r="OLZ58" s="136"/>
      <c r="OMA58" s="136"/>
      <c r="OMB58" s="136"/>
      <c r="OMC58" s="136"/>
      <c r="OMD58" s="136"/>
      <c r="OME58" s="136"/>
      <c r="OMF58" s="136"/>
      <c r="OMG58" s="136"/>
      <c r="OMH58" s="136"/>
      <c r="OMI58" s="136"/>
      <c r="OMJ58" s="136"/>
      <c r="OMK58" s="136"/>
      <c r="OML58" s="136"/>
      <c r="OMM58" s="136"/>
      <c r="OMN58" s="136"/>
      <c r="OMO58" s="136"/>
      <c r="OMP58" s="136"/>
      <c r="OMQ58" s="136"/>
      <c r="OMR58" s="136"/>
      <c r="OMS58" s="136"/>
      <c r="OMT58" s="136"/>
      <c r="OMU58" s="136"/>
      <c r="OMV58" s="136"/>
      <c r="OMW58" s="136"/>
      <c r="OMX58" s="136"/>
      <c r="OMY58" s="136"/>
      <c r="OMZ58" s="136"/>
      <c r="ONA58" s="136"/>
      <c r="ONB58" s="136"/>
      <c r="ONC58" s="136"/>
      <c r="OND58" s="136"/>
      <c r="ONE58" s="136"/>
      <c r="ONF58" s="136"/>
      <c r="ONG58" s="136"/>
      <c r="ONH58" s="136"/>
      <c r="ONI58" s="136"/>
      <c r="ONJ58" s="136"/>
      <c r="ONK58" s="136"/>
      <c r="ONL58" s="136"/>
      <c r="ONM58" s="136"/>
      <c r="ONN58" s="136"/>
      <c r="ONO58" s="136"/>
      <c r="ONP58" s="136"/>
      <c r="ONQ58" s="136"/>
      <c r="ONR58" s="136"/>
      <c r="ONS58" s="136"/>
      <c r="ONT58" s="136"/>
      <c r="ONU58" s="136"/>
      <c r="ONV58" s="136"/>
      <c r="ONW58" s="136"/>
      <c r="ONX58" s="136"/>
      <c r="ONY58" s="136"/>
      <c r="ONZ58" s="136"/>
      <c r="OOA58" s="136"/>
      <c r="OOB58" s="136"/>
      <c r="OOC58" s="136"/>
      <c r="OOD58" s="136"/>
      <c r="OOE58" s="136"/>
      <c r="OOF58" s="136"/>
      <c r="OOG58" s="136"/>
      <c r="OOH58" s="136"/>
      <c r="OOI58" s="136"/>
      <c r="OOJ58" s="136"/>
      <c r="OOK58" s="136"/>
      <c r="OOL58" s="136"/>
      <c r="OOM58" s="136"/>
      <c r="OON58" s="136"/>
      <c r="OOO58" s="136"/>
      <c r="OOP58" s="136"/>
      <c r="OOQ58" s="136"/>
      <c r="OOR58" s="136"/>
      <c r="OOS58" s="136"/>
      <c r="OOT58" s="136"/>
      <c r="OOU58" s="136"/>
      <c r="OOV58" s="136"/>
      <c r="OOW58" s="136"/>
      <c r="OOX58" s="136"/>
      <c r="OOY58" s="136"/>
      <c r="OOZ58" s="136"/>
      <c r="OPA58" s="136"/>
      <c r="OPB58" s="136"/>
      <c r="OPC58" s="136"/>
      <c r="OPD58" s="136"/>
      <c r="OPE58" s="136"/>
      <c r="OPF58" s="136"/>
      <c r="OPG58" s="136"/>
      <c r="OPH58" s="136"/>
      <c r="OPI58" s="136"/>
      <c r="OPJ58" s="136"/>
      <c r="OPK58" s="136"/>
      <c r="OPL58" s="136"/>
      <c r="OPM58" s="136"/>
      <c r="OPN58" s="136"/>
      <c r="OPO58" s="136"/>
      <c r="OPP58" s="136"/>
      <c r="OPQ58" s="136"/>
      <c r="OPR58" s="136"/>
      <c r="OPS58" s="136"/>
      <c r="OPT58" s="136"/>
      <c r="OPU58" s="136"/>
      <c r="OPV58" s="136"/>
      <c r="OPW58" s="136"/>
      <c r="OPX58" s="136"/>
      <c r="OPY58" s="136"/>
      <c r="OPZ58" s="136"/>
      <c r="OQA58" s="136"/>
      <c r="OQB58" s="136"/>
      <c r="OQC58" s="136"/>
      <c r="OQD58" s="136"/>
      <c r="OQE58" s="136"/>
      <c r="OQF58" s="136"/>
      <c r="OQG58" s="136"/>
      <c r="OQH58" s="136"/>
      <c r="OQI58" s="136"/>
      <c r="OQJ58" s="136"/>
      <c r="OQK58" s="136"/>
      <c r="OQL58" s="136"/>
      <c r="OQM58" s="136"/>
      <c r="OQN58" s="136"/>
      <c r="OQO58" s="136"/>
      <c r="OQP58" s="136"/>
      <c r="OQQ58" s="136"/>
      <c r="OQR58" s="136"/>
      <c r="OQS58" s="136"/>
      <c r="OQT58" s="136"/>
      <c r="OQU58" s="136"/>
      <c r="OQV58" s="136"/>
      <c r="OQW58" s="136"/>
      <c r="OQX58" s="136"/>
      <c r="OQY58" s="136"/>
      <c r="OQZ58" s="136"/>
      <c r="ORA58" s="136"/>
      <c r="ORB58" s="136"/>
      <c r="ORC58" s="136"/>
      <c r="ORD58" s="136"/>
      <c r="ORE58" s="136"/>
      <c r="ORF58" s="136"/>
      <c r="ORG58" s="136"/>
      <c r="ORH58" s="136"/>
      <c r="ORI58" s="136"/>
      <c r="ORJ58" s="136"/>
      <c r="ORK58" s="136"/>
      <c r="ORL58" s="136"/>
      <c r="ORM58" s="136"/>
      <c r="ORN58" s="136"/>
      <c r="ORO58" s="136"/>
      <c r="ORP58" s="136"/>
      <c r="ORQ58" s="136"/>
      <c r="ORR58" s="136"/>
      <c r="ORS58" s="136"/>
      <c r="ORT58" s="136"/>
      <c r="ORU58" s="136"/>
      <c r="ORV58" s="136"/>
      <c r="ORW58" s="136"/>
      <c r="ORX58" s="136"/>
      <c r="ORY58" s="136"/>
      <c r="ORZ58" s="136"/>
      <c r="OSA58" s="136"/>
      <c r="OSB58" s="136"/>
      <c r="OSC58" s="136"/>
      <c r="OSD58" s="136"/>
      <c r="OSE58" s="136"/>
      <c r="OSF58" s="136"/>
      <c r="OSG58" s="136"/>
      <c r="OSH58" s="136"/>
      <c r="OSI58" s="136"/>
      <c r="OSJ58" s="136"/>
      <c r="OSK58" s="136"/>
      <c r="OSL58" s="136"/>
      <c r="OSM58" s="136"/>
      <c r="OSN58" s="136"/>
      <c r="OSO58" s="136"/>
      <c r="OSP58" s="136"/>
      <c r="OSQ58" s="136"/>
      <c r="OSR58" s="136"/>
      <c r="OSS58" s="136"/>
      <c r="OST58" s="136"/>
      <c r="OSU58" s="136"/>
      <c r="OSV58" s="136"/>
      <c r="OSW58" s="136"/>
      <c r="OSX58" s="136"/>
      <c r="OSY58" s="136"/>
      <c r="OSZ58" s="136"/>
      <c r="OTA58" s="136"/>
      <c r="OTB58" s="136"/>
      <c r="OTC58" s="136"/>
      <c r="OTD58" s="136"/>
      <c r="OTE58" s="136"/>
      <c r="OTF58" s="136"/>
      <c r="OTG58" s="136"/>
      <c r="OTH58" s="136"/>
      <c r="OTI58" s="136"/>
      <c r="OTJ58" s="136"/>
      <c r="OTK58" s="136"/>
      <c r="OTL58" s="136"/>
      <c r="OTM58" s="136"/>
      <c r="OTN58" s="136"/>
      <c r="OTO58" s="136"/>
      <c r="OTP58" s="136"/>
      <c r="OTQ58" s="136"/>
      <c r="OTR58" s="136"/>
      <c r="OTS58" s="136"/>
      <c r="OTT58" s="136"/>
      <c r="OTU58" s="136"/>
      <c r="OTV58" s="136"/>
      <c r="OTW58" s="136"/>
      <c r="OTX58" s="136"/>
      <c r="OTY58" s="136"/>
      <c r="OTZ58" s="136"/>
      <c r="OUA58" s="136"/>
      <c r="OUB58" s="136"/>
      <c r="OUC58" s="136"/>
      <c r="OUD58" s="136"/>
      <c r="OUE58" s="136"/>
      <c r="OUF58" s="136"/>
      <c r="OUG58" s="136"/>
      <c r="OUH58" s="136"/>
      <c r="OUI58" s="136"/>
      <c r="OUJ58" s="136"/>
      <c r="OUK58" s="136"/>
      <c r="OUL58" s="136"/>
      <c r="OUM58" s="136"/>
      <c r="OUN58" s="136"/>
      <c r="OUO58" s="136"/>
      <c r="OUP58" s="136"/>
      <c r="OUQ58" s="136"/>
      <c r="OUR58" s="136"/>
      <c r="OUS58" s="136"/>
      <c r="OUT58" s="136"/>
      <c r="OUU58" s="136"/>
      <c r="OUV58" s="136"/>
      <c r="OUW58" s="136"/>
      <c r="OUX58" s="136"/>
      <c r="OUY58" s="136"/>
      <c r="OUZ58" s="136"/>
      <c r="OVA58" s="136"/>
      <c r="OVB58" s="136"/>
      <c r="OVC58" s="136"/>
      <c r="OVD58" s="136"/>
      <c r="OVE58" s="136"/>
      <c r="OVF58" s="136"/>
      <c r="OVG58" s="136"/>
      <c r="OVH58" s="136"/>
      <c r="OVI58" s="136"/>
      <c r="OVJ58" s="136"/>
      <c r="OVK58" s="136"/>
      <c r="OVL58" s="136"/>
      <c r="OVM58" s="136"/>
      <c r="OVN58" s="136"/>
      <c r="OVO58" s="136"/>
      <c r="OVP58" s="136"/>
      <c r="OVQ58" s="136"/>
      <c r="OVR58" s="136"/>
      <c r="OVS58" s="136"/>
      <c r="OVT58" s="136"/>
      <c r="OVU58" s="136"/>
      <c r="OVV58" s="136"/>
      <c r="OVW58" s="136"/>
      <c r="OVX58" s="136"/>
      <c r="OVY58" s="136"/>
      <c r="OVZ58" s="136"/>
      <c r="OWA58" s="136"/>
      <c r="OWB58" s="136"/>
      <c r="OWC58" s="136"/>
      <c r="OWD58" s="136"/>
      <c r="OWE58" s="136"/>
      <c r="OWF58" s="136"/>
      <c r="OWG58" s="136"/>
      <c r="OWH58" s="136"/>
      <c r="OWI58" s="136"/>
      <c r="OWJ58" s="136"/>
      <c r="OWK58" s="136"/>
      <c r="OWL58" s="136"/>
      <c r="OWM58" s="136"/>
      <c r="OWN58" s="136"/>
      <c r="OWO58" s="136"/>
      <c r="OWP58" s="136"/>
      <c r="OWQ58" s="136"/>
      <c r="OWR58" s="136"/>
      <c r="OWS58" s="136"/>
      <c r="OWT58" s="136"/>
      <c r="OWU58" s="136"/>
      <c r="OWV58" s="136"/>
      <c r="OWW58" s="136"/>
      <c r="OWX58" s="136"/>
      <c r="OWY58" s="136"/>
      <c r="OWZ58" s="136"/>
      <c r="OXA58" s="136"/>
      <c r="OXB58" s="136"/>
      <c r="OXC58" s="136"/>
      <c r="OXD58" s="136"/>
      <c r="OXE58" s="136"/>
      <c r="OXF58" s="136"/>
      <c r="OXG58" s="136"/>
      <c r="OXH58" s="136"/>
      <c r="OXI58" s="136"/>
      <c r="OXJ58" s="136"/>
      <c r="OXK58" s="136"/>
      <c r="OXL58" s="136"/>
      <c r="OXM58" s="136"/>
      <c r="OXN58" s="136"/>
      <c r="OXO58" s="136"/>
      <c r="OXP58" s="136"/>
      <c r="OXQ58" s="136"/>
      <c r="OXR58" s="136"/>
      <c r="OXS58" s="136"/>
      <c r="OXT58" s="136"/>
      <c r="OXU58" s="136"/>
      <c r="OXV58" s="136"/>
      <c r="OXW58" s="136"/>
      <c r="OXX58" s="136"/>
      <c r="OXY58" s="136"/>
      <c r="OXZ58" s="136"/>
      <c r="OYA58" s="136"/>
      <c r="OYB58" s="136"/>
      <c r="OYC58" s="136"/>
      <c r="OYD58" s="136"/>
      <c r="OYE58" s="136"/>
      <c r="OYF58" s="136"/>
      <c r="OYG58" s="136"/>
      <c r="OYH58" s="136"/>
      <c r="OYI58" s="136"/>
      <c r="OYJ58" s="136"/>
      <c r="OYK58" s="136"/>
      <c r="OYL58" s="136"/>
      <c r="OYM58" s="136"/>
      <c r="OYN58" s="136"/>
      <c r="OYO58" s="136"/>
      <c r="OYP58" s="136"/>
      <c r="OYQ58" s="136"/>
      <c r="OYR58" s="136"/>
      <c r="OYS58" s="136"/>
      <c r="OYT58" s="136"/>
      <c r="OYU58" s="136"/>
      <c r="OYV58" s="136"/>
      <c r="OYW58" s="136"/>
      <c r="OYX58" s="136"/>
      <c r="OYY58" s="136"/>
      <c r="OYZ58" s="136"/>
      <c r="OZA58" s="136"/>
      <c r="OZB58" s="136"/>
      <c r="OZC58" s="136"/>
      <c r="OZD58" s="136"/>
      <c r="OZE58" s="136"/>
      <c r="OZF58" s="136"/>
      <c r="OZG58" s="136"/>
      <c r="OZH58" s="136"/>
      <c r="OZI58" s="136"/>
      <c r="OZJ58" s="136"/>
      <c r="OZK58" s="136"/>
      <c r="OZL58" s="136"/>
      <c r="OZM58" s="136"/>
      <c r="OZN58" s="136"/>
      <c r="OZO58" s="136"/>
      <c r="OZP58" s="136"/>
      <c r="OZQ58" s="136"/>
      <c r="OZR58" s="136"/>
      <c r="OZS58" s="136"/>
      <c r="OZT58" s="136"/>
      <c r="OZU58" s="136"/>
      <c r="OZV58" s="136"/>
      <c r="OZW58" s="136"/>
      <c r="OZX58" s="136"/>
      <c r="OZY58" s="136"/>
      <c r="OZZ58" s="136"/>
      <c r="PAA58" s="136"/>
      <c r="PAB58" s="136"/>
      <c r="PAC58" s="136"/>
      <c r="PAD58" s="136"/>
      <c r="PAE58" s="136"/>
      <c r="PAF58" s="136"/>
      <c r="PAG58" s="136"/>
      <c r="PAH58" s="136"/>
      <c r="PAI58" s="136"/>
      <c r="PAJ58" s="136"/>
      <c r="PAK58" s="136"/>
      <c r="PAL58" s="136"/>
      <c r="PAM58" s="136"/>
      <c r="PAN58" s="136"/>
      <c r="PAO58" s="136"/>
      <c r="PAP58" s="136"/>
      <c r="PAQ58" s="136"/>
      <c r="PAR58" s="136"/>
      <c r="PAS58" s="136"/>
      <c r="PAT58" s="136"/>
      <c r="PAU58" s="136"/>
      <c r="PAV58" s="136"/>
      <c r="PAW58" s="136"/>
      <c r="PAX58" s="136"/>
      <c r="PAY58" s="136"/>
      <c r="PAZ58" s="136"/>
      <c r="PBA58" s="136"/>
      <c r="PBB58" s="136"/>
      <c r="PBC58" s="136"/>
      <c r="PBD58" s="136"/>
      <c r="PBE58" s="136"/>
      <c r="PBF58" s="136"/>
      <c r="PBG58" s="136"/>
      <c r="PBH58" s="136"/>
      <c r="PBI58" s="136"/>
      <c r="PBJ58" s="136"/>
      <c r="PBK58" s="136"/>
      <c r="PBL58" s="136"/>
      <c r="PBM58" s="136"/>
      <c r="PBN58" s="136"/>
      <c r="PBO58" s="136"/>
      <c r="PBP58" s="136"/>
      <c r="PBQ58" s="136"/>
      <c r="PBR58" s="136"/>
      <c r="PBS58" s="136"/>
      <c r="PBT58" s="136"/>
      <c r="PBU58" s="136"/>
      <c r="PBV58" s="136"/>
      <c r="PBW58" s="136"/>
      <c r="PBX58" s="136"/>
      <c r="PBY58" s="136"/>
      <c r="PBZ58" s="136"/>
      <c r="PCA58" s="136"/>
      <c r="PCB58" s="136"/>
      <c r="PCC58" s="136"/>
      <c r="PCD58" s="136"/>
      <c r="PCE58" s="136"/>
      <c r="PCF58" s="136"/>
      <c r="PCG58" s="136"/>
      <c r="PCH58" s="136"/>
      <c r="PCI58" s="136"/>
      <c r="PCJ58" s="136"/>
      <c r="PCK58" s="136"/>
      <c r="PCL58" s="136"/>
      <c r="PCM58" s="136"/>
      <c r="PCN58" s="136"/>
      <c r="PCO58" s="136"/>
      <c r="PCP58" s="136"/>
      <c r="PCQ58" s="136"/>
      <c r="PCR58" s="136"/>
      <c r="PCS58" s="136"/>
      <c r="PCT58" s="136"/>
      <c r="PCU58" s="136"/>
      <c r="PCV58" s="136"/>
      <c r="PCW58" s="136"/>
      <c r="PCX58" s="136"/>
      <c r="PCY58" s="136"/>
      <c r="PCZ58" s="136"/>
      <c r="PDA58" s="136"/>
      <c r="PDB58" s="136"/>
      <c r="PDC58" s="136"/>
      <c r="PDD58" s="136"/>
      <c r="PDE58" s="136"/>
      <c r="PDF58" s="136"/>
      <c r="PDG58" s="136"/>
      <c r="PDH58" s="136"/>
      <c r="PDI58" s="136"/>
      <c r="PDJ58" s="136"/>
      <c r="PDK58" s="136"/>
      <c r="PDL58" s="136"/>
      <c r="PDM58" s="136"/>
      <c r="PDN58" s="136"/>
      <c r="PDO58" s="136"/>
      <c r="PDP58" s="136"/>
      <c r="PDQ58" s="136"/>
      <c r="PDR58" s="136"/>
      <c r="PDS58" s="136"/>
      <c r="PDT58" s="136"/>
      <c r="PDU58" s="136"/>
      <c r="PDV58" s="136"/>
      <c r="PDW58" s="136"/>
      <c r="PDX58" s="136"/>
      <c r="PDY58" s="136"/>
      <c r="PDZ58" s="136"/>
      <c r="PEA58" s="136"/>
      <c r="PEB58" s="136"/>
      <c r="PEC58" s="136"/>
      <c r="PED58" s="136"/>
      <c r="PEE58" s="136"/>
      <c r="PEF58" s="136"/>
      <c r="PEG58" s="136"/>
      <c r="PEH58" s="136"/>
      <c r="PEI58" s="136"/>
      <c r="PEJ58" s="136"/>
      <c r="PEK58" s="136"/>
      <c r="PEL58" s="136"/>
      <c r="PEM58" s="136"/>
      <c r="PEN58" s="136"/>
      <c r="PEO58" s="136"/>
      <c r="PEP58" s="136"/>
      <c r="PEQ58" s="136"/>
      <c r="PER58" s="136"/>
      <c r="PES58" s="136"/>
      <c r="PET58" s="136"/>
      <c r="PEU58" s="136"/>
      <c r="PEV58" s="136"/>
      <c r="PEW58" s="136"/>
      <c r="PEX58" s="136"/>
      <c r="PEY58" s="136"/>
      <c r="PEZ58" s="136"/>
      <c r="PFA58" s="136"/>
      <c r="PFB58" s="136"/>
      <c r="PFC58" s="136"/>
      <c r="PFD58" s="136"/>
      <c r="PFE58" s="136"/>
      <c r="PFF58" s="136"/>
      <c r="PFG58" s="136"/>
      <c r="PFH58" s="136"/>
      <c r="PFI58" s="136"/>
      <c r="PFJ58" s="136"/>
      <c r="PFK58" s="136"/>
      <c r="PFL58" s="136"/>
      <c r="PFM58" s="136"/>
      <c r="PFN58" s="136"/>
      <c r="PFO58" s="136"/>
      <c r="PFP58" s="136"/>
      <c r="PFQ58" s="136"/>
      <c r="PFR58" s="136"/>
      <c r="PFS58" s="136"/>
      <c r="PFT58" s="136"/>
      <c r="PFU58" s="136"/>
      <c r="PFV58" s="136"/>
      <c r="PFW58" s="136"/>
      <c r="PFX58" s="136"/>
      <c r="PFY58" s="136"/>
      <c r="PFZ58" s="136"/>
      <c r="PGA58" s="136"/>
      <c r="PGB58" s="136"/>
      <c r="PGC58" s="136"/>
      <c r="PGD58" s="136"/>
      <c r="PGE58" s="136"/>
      <c r="PGF58" s="136"/>
      <c r="PGG58" s="136"/>
      <c r="PGH58" s="136"/>
      <c r="PGI58" s="136"/>
      <c r="PGJ58" s="136"/>
      <c r="PGK58" s="136"/>
      <c r="PGL58" s="136"/>
      <c r="PGM58" s="136"/>
      <c r="PGN58" s="136"/>
      <c r="PGO58" s="136"/>
      <c r="PGP58" s="136"/>
      <c r="PGQ58" s="136"/>
      <c r="PGR58" s="136"/>
      <c r="PGS58" s="136"/>
      <c r="PGT58" s="136"/>
      <c r="PGU58" s="136"/>
      <c r="PGV58" s="136"/>
      <c r="PGW58" s="136"/>
      <c r="PGX58" s="136"/>
      <c r="PGY58" s="136"/>
      <c r="PGZ58" s="136"/>
      <c r="PHA58" s="136"/>
      <c r="PHB58" s="136"/>
      <c r="PHC58" s="136"/>
      <c r="PHD58" s="136"/>
      <c r="PHE58" s="136"/>
      <c r="PHF58" s="136"/>
      <c r="PHG58" s="136"/>
      <c r="PHH58" s="136"/>
      <c r="PHI58" s="136"/>
      <c r="PHJ58" s="136"/>
      <c r="PHK58" s="136"/>
      <c r="PHL58" s="136"/>
      <c r="PHM58" s="136"/>
      <c r="PHN58" s="136"/>
      <c r="PHO58" s="136"/>
      <c r="PHP58" s="136"/>
      <c r="PHQ58" s="136"/>
      <c r="PHR58" s="136"/>
      <c r="PHS58" s="136"/>
      <c r="PHT58" s="136"/>
      <c r="PHU58" s="136"/>
      <c r="PHV58" s="136"/>
      <c r="PHW58" s="136"/>
      <c r="PHX58" s="136"/>
      <c r="PHY58" s="136"/>
      <c r="PHZ58" s="136"/>
      <c r="PIA58" s="136"/>
      <c r="PIB58" s="136"/>
      <c r="PIC58" s="136"/>
      <c r="PID58" s="136"/>
      <c r="PIE58" s="136"/>
      <c r="PIF58" s="136"/>
      <c r="PIG58" s="136"/>
      <c r="PIH58" s="136"/>
      <c r="PII58" s="136"/>
      <c r="PIJ58" s="136"/>
      <c r="PIK58" s="136"/>
      <c r="PIL58" s="136"/>
      <c r="PIM58" s="136"/>
      <c r="PIN58" s="136"/>
      <c r="PIO58" s="136"/>
      <c r="PIP58" s="136"/>
      <c r="PIQ58" s="136"/>
      <c r="PIR58" s="136"/>
      <c r="PIS58" s="136"/>
      <c r="PIT58" s="136"/>
      <c r="PIU58" s="136"/>
      <c r="PIV58" s="136"/>
      <c r="PIW58" s="136"/>
      <c r="PIX58" s="136"/>
      <c r="PIY58" s="136"/>
      <c r="PIZ58" s="136"/>
      <c r="PJA58" s="136"/>
      <c r="PJB58" s="136"/>
      <c r="PJC58" s="136"/>
      <c r="PJD58" s="136"/>
      <c r="PJE58" s="136"/>
      <c r="PJF58" s="136"/>
      <c r="PJG58" s="136"/>
      <c r="PJH58" s="136"/>
      <c r="PJI58" s="136"/>
      <c r="PJJ58" s="136"/>
      <c r="PJK58" s="136"/>
      <c r="PJL58" s="136"/>
      <c r="PJM58" s="136"/>
      <c r="PJN58" s="136"/>
      <c r="PJO58" s="136"/>
      <c r="PJP58" s="136"/>
      <c r="PJQ58" s="136"/>
      <c r="PJR58" s="136"/>
      <c r="PJS58" s="136"/>
      <c r="PJT58" s="136"/>
      <c r="PJU58" s="136"/>
      <c r="PJV58" s="136"/>
      <c r="PJW58" s="136"/>
      <c r="PJX58" s="136"/>
      <c r="PJY58" s="136"/>
      <c r="PJZ58" s="136"/>
      <c r="PKA58" s="136"/>
      <c r="PKB58" s="136"/>
      <c r="PKC58" s="136"/>
      <c r="PKD58" s="136"/>
      <c r="PKE58" s="136"/>
      <c r="PKF58" s="136"/>
      <c r="PKG58" s="136"/>
      <c r="PKH58" s="136"/>
      <c r="PKI58" s="136"/>
      <c r="PKJ58" s="136"/>
      <c r="PKK58" s="136"/>
      <c r="PKL58" s="136"/>
      <c r="PKM58" s="136"/>
      <c r="PKN58" s="136"/>
      <c r="PKO58" s="136"/>
      <c r="PKP58" s="136"/>
      <c r="PKQ58" s="136"/>
      <c r="PKR58" s="136"/>
      <c r="PKS58" s="136"/>
      <c r="PKT58" s="136"/>
      <c r="PKU58" s="136"/>
      <c r="PKV58" s="136"/>
      <c r="PKW58" s="136"/>
      <c r="PKX58" s="136"/>
      <c r="PKY58" s="136"/>
      <c r="PKZ58" s="136"/>
      <c r="PLA58" s="136"/>
      <c r="PLB58" s="136"/>
      <c r="PLC58" s="136"/>
      <c r="PLD58" s="136"/>
      <c r="PLE58" s="136"/>
      <c r="PLF58" s="136"/>
      <c r="PLG58" s="136"/>
      <c r="PLH58" s="136"/>
      <c r="PLI58" s="136"/>
      <c r="PLJ58" s="136"/>
      <c r="PLK58" s="136"/>
      <c r="PLL58" s="136"/>
      <c r="PLM58" s="136"/>
      <c r="PLN58" s="136"/>
      <c r="PLO58" s="136"/>
      <c r="PLP58" s="136"/>
      <c r="PLQ58" s="136"/>
      <c r="PLR58" s="136"/>
      <c r="PLS58" s="136"/>
      <c r="PLT58" s="136"/>
      <c r="PLU58" s="136"/>
      <c r="PLV58" s="136"/>
      <c r="PLW58" s="136"/>
      <c r="PLX58" s="136"/>
      <c r="PLY58" s="136"/>
      <c r="PLZ58" s="136"/>
      <c r="PMA58" s="136"/>
      <c r="PMB58" s="136"/>
      <c r="PMC58" s="136"/>
      <c r="PMD58" s="136"/>
      <c r="PME58" s="136"/>
      <c r="PMF58" s="136"/>
      <c r="PMG58" s="136"/>
      <c r="PMH58" s="136"/>
      <c r="PMI58" s="136"/>
      <c r="PMJ58" s="136"/>
      <c r="PMK58" s="136"/>
      <c r="PML58" s="136"/>
      <c r="PMM58" s="136"/>
      <c r="PMN58" s="136"/>
      <c r="PMO58" s="136"/>
      <c r="PMP58" s="136"/>
      <c r="PMQ58" s="136"/>
      <c r="PMR58" s="136"/>
      <c r="PMS58" s="136"/>
      <c r="PMT58" s="136"/>
      <c r="PMU58" s="136"/>
      <c r="PMV58" s="136"/>
      <c r="PMW58" s="136"/>
      <c r="PMX58" s="136"/>
      <c r="PMY58" s="136"/>
      <c r="PMZ58" s="136"/>
      <c r="PNA58" s="136"/>
      <c r="PNB58" s="136"/>
      <c r="PNC58" s="136"/>
      <c r="PND58" s="136"/>
      <c r="PNE58" s="136"/>
      <c r="PNF58" s="136"/>
      <c r="PNG58" s="136"/>
      <c r="PNH58" s="136"/>
      <c r="PNI58" s="136"/>
      <c r="PNJ58" s="136"/>
      <c r="PNK58" s="136"/>
      <c r="PNL58" s="136"/>
      <c r="PNM58" s="136"/>
      <c r="PNN58" s="136"/>
      <c r="PNO58" s="136"/>
      <c r="PNP58" s="136"/>
      <c r="PNQ58" s="136"/>
      <c r="PNR58" s="136"/>
      <c r="PNS58" s="136"/>
      <c r="PNT58" s="136"/>
      <c r="PNU58" s="136"/>
      <c r="PNV58" s="136"/>
      <c r="PNW58" s="136"/>
      <c r="PNX58" s="136"/>
      <c r="PNY58" s="136"/>
      <c r="PNZ58" s="136"/>
      <c r="POA58" s="136"/>
      <c r="POB58" s="136"/>
      <c r="POC58" s="136"/>
      <c r="POD58" s="136"/>
      <c r="POE58" s="136"/>
      <c r="POF58" s="136"/>
      <c r="POG58" s="136"/>
      <c r="POH58" s="136"/>
      <c r="POI58" s="136"/>
      <c r="POJ58" s="136"/>
      <c r="POK58" s="136"/>
      <c r="POL58" s="136"/>
      <c r="POM58" s="136"/>
      <c r="PON58" s="136"/>
      <c r="POO58" s="136"/>
      <c r="POP58" s="136"/>
      <c r="POQ58" s="136"/>
      <c r="POR58" s="136"/>
      <c r="POS58" s="136"/>
      <c r="POT58" s="136"/>
      <c r="POU58" s="136"/>
      <c r="POV58" s="136"/>
      <c r="POW58" s="136"/>
      <c r="POX58" s="136"/>
      <c r="POY58" s="136"/>
      <c r="POZ58" s="136"/>
      <c r="PPA58" s="136"/>
      <c r="PPB58" s="136"/>
      <c r="PPC58" s="136"/>
      <c r="PPD58" s="136"/>
      <c r="PPE58" s="136"/>
      <c r="PPF58" s="136"/>
      <c r="PPG58" s="136"/>
      <c r="PPH58" s="136"/>
      <c r="PPI58" s="136"/>
      <c r="PPJ58" s="136"/>
      <c r="PPK58" s="136"/>
      <c r="PPL58" s="136"/>
      <c r="PPM58" s="136"/>
      <c r="PPN58" s="136"/>
      <c r="PPO58" s="136"/>
      <c r="PPP58" s="136"/>
      <c r="PPQ58" s="136"/>
      <c r="PPR58" s="136"/>
      <c r="PPS58" s="136"/>
      <c r="PPT58" s="136"/>
      <c r="PPU58" s="136"/>
      <c r="PPV58" s="136"/>
      <c r="PPW58" s="136"/>
      <c r="PPX58" s="136"/>
      <c r="PPY58" s="136"/>
      <c r="PPZ58" s="136"/>
      <c r="PQA58" s="136"/>
      <c r="PQB58" s="136"/>
      <c r="PQC58" s="136"/>
      <c r="PQD58" s="136"/>
      <c r="PQE58" s="136"/>
      <c r="PQF58" s="136"/>
      <c r="PQG58" s="136"/>
      <c r="PQH58" s="136"/>
      <c r="PQI58" s="136"/>
      <c r="PQJ58" s="136"/>
      <c r="PQK58" s="136"/>
      <c r="PQL58" s="136"/>
      <c r="PQM58" s="136"/>
      <c r="PQN58" s="136"/>
      <c r="PQO58" s="136"/>
      <c r="PQP58" s="136"/>
      <c r="PQQ58" s="136"/>
      <c r="PQR58" s="136"/>
      <c r="PQS58" s="136"/>
      <c r="PQT58" s="136"/>
      <c r="PQU58" s="136"/>
      <c r="PQV58" s="136"/>
      <c r="PQW58" s="136"/>
      <c r="PQX58" s="136"/>
      <c r="PQY58" s="136"/>
      <c r="PQZ58" s="136"/>
      <c r="PRA58" s="136"/>
      <c r="PRB58" s="136"/>
      <c r="PRC58" s="136"/>
      <c r="PRD58" s="136"/>
      <c r="PRE58" s="136"/>
      <c r="PRF58" s="136"/>
      <c r="PRG58" s="136"/>
      <c r="PRH58" s="136"/>
      <c r="PRI58" s="136"/>
      <c r="PRJ58" s="136"/>
      <c r="PRK58" s="136"/>
      <c r="PRL58" s="136"/>
      <c r="PRM58" s="136"/>
      <c r="PRN58" s="136"/>
      <c r="PRO58" s="136"/>
      <c r="PRP58" s="136"/>
      <c r="PRQ58" s="136"/>
      <c r="PRR58" s="136"/>
      <c r="PRS58" s="136"/>
      <c r="PRT58" s="136"/>
      <c r="PRU58" s="136"/>
      <c r="PRV58" s="136"/>
      <c r="PRW58" s="136"/>
      <c r="PRX58" s="136"/>
      <c r="PRY58" s="136"/>
      <c r="PRZ58" s="136"/>
      <c r="PSA58" s="136"/>
      <c r="PSB58" s="136"/>
      <c r="PSC58" s="136"/>
      <c r="PSD58" s="136"/>
      <c r="PSE58" s="136"/>
      <c r="PSF58" s="136"/>
      <c r="PSG58" s="136"/>
      <c r="PSH58" s="136"/>
      <c r="PSI58" s="136"/>
      <c r="PSJ58" s="136"/>
      <c r="PSK58" s="136"/>
      <c r="PSL58" s="136"/>
      <c r="PSM58" s="136"/>
      <c r="PSN58" s="136"/>
      <c r="PSO58" s="136"/>
      <c r="PSP58" s="136"/>
      <c r="PSQ58" s="136"/>
      <c r="PSR58" s="136"/>
      <c r="PSS58" s="136"/>
      <c r="PST58" s="136"/>
      <c r="PSU58" s="136"/>
      <c r="PSV58" s="136"/>
      <c r="PSW58" s="136"/>
      <c r="PSX58" s="136"/>
      <c r="PSY58" s="136"/>
      <c r="PSZ58" s="136"/>
      <c r="PTA58" s="136"/>
      <c r="PTB58" s="136"/>
      <c r="PTC58" s="136"/>
      <c r="PTD58" s="136"/>
      <c r="PTE58" s="136"/>
      <c r="PTF58" s="136"/>
      <c r="PTG58" s="136"/>
      <c r="PTH58" s="136"/>
      <c r="PTI58" s="136"/>
      <c r="PTJ58" s="136"/>
      <c r="PTK58" s="136"/>
      <c r="PTL58" s="136"/>
      <c r="PTM58" s="136"/>
      <c r="PTN58" s="136"/>
      <c r="PTO58" s="136"/>
      <c r="PTP58" s="136"/>
      <c r="PTQ58" s="136"/>
      <c r="PTR58" s="136"/>
      <c r="PTS58" s="136"/>
      <c r="PTT58" s="136"/>
      <c r="PTU58" s="136"/>
      <c r="PTV58" s="136"/>
      <c r="PTW58" s="136"/>
      <c r="PTX58" s="136"/>
      <c r="PTY58" s="136"/>
      <c r="PTZ58" s="136"/>
      <c r="PUA58" s="136"/>
      <c r="PUB58" s="136"/>
      <c r="PUC58" s="136"/>
      <c r="PUD58" s="136"/>
      <c r="PUE58" s="136"/>
      <c r="PUF58" s="136"/>
      <c r="PUG58" s="136"/>
      <c r="PUH58" s="136"/>
      <c r="PUI58" s="136"/>
      <c r="PUJ58" s="136"/>
      <c r="PUK58" s="136"/>
      <c r="PUL58" s="136"/>
      <c r="PUM58" s="136"/>
      <c r="PUN58" s="136"/>
      <c r="PUO58" s="136"/>
      <c r="PUP58" s="136"/>
      <c r="PUQ58" s="136"/>
      <c r="PUR58" s="136"/>
      <c r="PUS58" s="136"/>
      <c r="PUT58" s="136"/>
      <c r="PUU58" s="136"/>
      <c r="PUV58" s="136"/>
      <c r="PUW58" s="136"/>
      <c r="PUX58" s="136"/>
      <c r="PUY58" s="136"/>
      <c r="PUZ58" s="136"/>
      <c r="PVA58" s="136"/>
      <c r="PVB58" s="136"/>
      <c r="PVC58" s="136"/>
      <c r="PVD58" s="136"/>
      <c r="PVE58" s="136"/>
      <c r="PVF58" s="136"/>
      <c r="PVG58" s="136"/>
      <c r="PVH58" s="136"/>
      <c r="PVI58" s="136"/>
      <c r="PVJ58" s="136"/>
      <c r="PVK58" s="136"/>
      <c r="PVL58" s="136"/>
      <c r="PVM58" s="136"/>
      <c r="PVN58" s="136"/>
      <c r="PVO58" s="136"/>
      <c r="PVP58" s="136"/>
      <c r="PVQ58" s="136"/>
      <c r="PVR58" s="136"/>
      <c r="PVS58" s="136"/>
      <c r="PVT58" s="136"/>
      <c r="PVU58" s="136"/>
      <c r="PVV58" s="136"/>
      <c r="PVW58" s="136"/>
      <c r="PVX58" s="136"/>
      <c r="PVY58" s="136"/>
      <c r="PVZ58" s="136"/>
      <c r="PWA58" s="136"/>
      <c r="PWB58" s="136"/>
      <c r="PWC58" s="136"/>
      <c r="PWD58" s="136"/>
      <c r="PWE58" s="136"/>
      <c r="PWF58" s="136"/>
      <c r="PWG58" s="136"/>
      <c r="PWH58" s="136"/>
      <c r="PWI58" s="136"/>
      <c r="PWJ58" s="136"/>
      <c r="PWK58" s="136"/>
      <c r="PWL58" s="136"/>
      <c r="PWM58" s="136"/>
      <c r="PWN58" s="136"/>
      <c r="PWO58" s="136"/>
      <c r="PWP58" s="136"/>
      <c r="PWQ58" s="136"/>
      <c r="PWR58" s="136"/>
      <c r="PWS58" s="136"/>
      <c r="PWT58" s="136"/>
      <c r="PWU58" s="136"/>
      <c r="PWV58" s="136"/>
      <c r="PWW58" s="136"/>
      <c r="PWX58" s="136"/>
      <c r="PWY58" s="136"/>
      <c r="PWZ58" s="136"/>
      <c r="PXA58" s="136"/>
      <c r="PXB58" s="136"/>
      <c r="PXC58" s="136"/>
      <c r="PXD58" s="136"/>
      <c r="PXE58" s="136"/>
      <c r="PXF58" s="136"/>
      <c r="PXG58" s="136"/>
      <c r="PXH58" s="136"/>
      <c r="PXI58" s="136"/>
      <c r="PXJ58" s="136"/>
      <c r="PXK58" s="136"/>
      <c r="PXL58" s="136"/>
      <c r="PXM58" s="136"/>
      <c r="PXN58" s="136"/>
      <c r="PXO58" s="136"/>
      <c r="PXP58" s="136"/>
      <c r="PXQ58" s="136"/>
      <c r="PXR58" s="136"/>
      <c r="PXS58" s="136"/>
      <c r="PXT58" s="136"/>
      <c r="PXU58" s="136"/>
      <c r="PXV58" s="136"/>
      <c r="PXW58" s="136"/>
      <c r="PXX58" s="136"/>
      <c r="PXY58" s="136"/>
      <c r="PXZ58" s="136"/>
      <c r="PYA58" s="136"/>
      <c r="PYB58" s="136"/>
      <c r="PYC58" s="136"/>
      <c r="PYD58" s="136"/>
      <c r="PYE58" s="136"/>
      <c r="PYF58" s="136"/>
      <c r="PYG58" s="136"/>
      <c r="PYH58" s="136"/>
      <c r="PYI58" s="136"/>
      <c r="PYJ58" s="136"/>
      <c r="PYK58" s="136"/>
      <c r="PYL58" s="136"/>
      <c r="PYM58" s="136"/>
      <c r="PYN58" s="136"/>
      <c r="PYO58" s="136"/>
      <c r="PYP58" s="136"/>
      <c r="PYQ58" s="136"/>
      <c r="PYR58" s="136"/>
      <c r="PYS58" s="136"/>
      <c r="PYT58" s="136"/>
      <c r="PYU58" s="136"/>
      <c r="PYV58" s="136"/>
      <c r="PYW58" s="136"/>
      <c r="PYX58" s="136"/>
      <c r="PYY58" s="136"/>
      <c r="PYZ58" s="136"/>
      <c r="PZA58" s="136"/>
      <c r="PZB58" s="136"/>
      <c r="PZC58" s="136"/>
      <c r="PZD58" s="136"/>
      <c r="PZE58" s="136"/>
      <c r="PZF58" s="136"/>
      <c r="PZG58" s="136"/>
      <c r="PZH58" s="136"/>
      <c r="PZI58" s="136"/>
      <c r="PZJ58" s="136"/>
      <c r="PZK58" s="136"/>
      <c r="PZL58" s="136"/>
      <c r="PZM58" s="136"/>
      <c r="PZN58" s="136"/>
      <c r="PZO58" s="136"/>
      <c r="PZP58" s="136"/>
      <c r="PZQ58" s="136"/>
      <c r="PZR58" s="136"/>
      <c r="PZS58" s="136"/>
      <c r="PZT58" s="136"/>
      <c r="PZU58" s="136"/>
      <c r="PZV58" s="136"/>
      <c r="PZW58" s="136"/>
      <c r="PZX58" s="136"/>
      <c r="PZY58" s="136"/>
      <c r="PZZ58" s="136"/>
      <c r="QAA58" s="136"/>
      <c r="QAB58" s="136"/>
      <c r="QAC58" s="136"/>
      <c r="QAD58" s="136"/>
      <c r="QAE58" s="136"/>
      <c r="QAF58" s="136"/>
      <c r="QAG58" s="136"/>
      <c r="QAH58" s="136"/>
      <c r="QAI58" s="136"/>
      <c r="QAJ58" s="136"/>
      <c r="QAK58" s="136"/>
      <c r="QAL58" s="136"/>
      <c r="QAM58" s="136"/>
      <c r="QAN58" s="136"/>
      <c r="QAO58" s="136"/>
      <c r="QAP58" s="136"/>
      <c r="QAQ58" s="136"/>
      <c r="QAR58" s="136"/>
      <c r="QAS58" s="136"/>
      <c r="QAT58" s="136"/>
      <c r="QAU58" s="136"/>
      <c r="QAV58" s="136"/>
      <c r="QAW58" s="136"/>
      <c r="QAX58" s="136"/>
      <c r="QAY58" s="136"/>
      <c r="QAZ58" s="136"/>
      <c r="QBA58" s="136"/>
      <c r="QBB58" s="136"/>
      <c r="QBC58" s="136"/>
      <c r="QBD58" s="136"/>
      <c r="QBE58" s="136"/>
      <c r="QBF58" s="136"/>
      <c r="QBG58" s="136"/>
      <c r="QBH58" s="136"/>
      <c r="QBI58" s="136"/>
      <c r="QBJ58" s="136"/>
      <c r="QBK58" s="136"/>
      <c r="QBL58" s="136"/>
      <c r="QBM58" s="136"/>
      <c r="QBN58" s="136"/>
      <c r="QBO58" s="136"/>
      <c r="QBP58" s="136"/>
      <c r="QBQ58" s="136"/>
      <c r="QBR58" s="136"/>
      <c r="QBS58" s="136"/>
      <c r="QBT58" s="136"/>
      <c r="QBU58" s="136"/>
      <c r="QBV58" s="136"/>
      <c r="QBW58" s="136"/>
      <c r="QBX58" s="136"/>
      <c r="QBY58" s="136"/>
      <c r="QBZ58" s="136"/>
      <c r="QCA58" s="136"/>
      <c r="QCB58" s="136"/>
      <c r="QCC58" s="136"/>
      <c r="QCD58" s="136"/>
      <c r="QCE58" s="136"/>
      <c r="QCF58" s="136"/>
      <c r="QCG58" s="136"/>
      <c r="QCH58" s="136"/>
      <c r="QCI58" s="136"/>
      <c r="QCJ58" s="136"/>
      <c r="QCK58" s="136"/>
      <c r="QCL58" s="136"/>
      <c r="QCM58" s="136"/>
      <c r="QCN58" s="136"/>
      <c r="QCO58" s="136"/>
      <c r="QCP58" s="136"/>
      <c r="QCQ58" s="136"/>
      <c r="QCR58" s="136"/>
      <c r="QCS58" s="136"/>
      <c r="QCT58" s="136"/>
      <c r="QCU58" s="136"/>
      <c r="QCV58" s="136"/>
      <c r="QCW58" s="136"/>
      <c r="QCX58" s="136"/>
      <c r="QCY58" s="136"/>
      <c r="QCZ58" s="136"/>
      <c r="QDA58" s="136"/>
      <c r="QDB58" s="136"/>
      <c r="QDC58" s="136"/>
      <c r="QDD58" s="136"/>
      <c r="QDE58" s="136"/>
      <c r="QDF58" s="136"/>
      <c r="QDG58" s="136"/>
      <c r="QDH58" s="136"/>
      <c r="QDI58" s="136"/>
      <c r="QDJ58" s="136"/>
      <c r="QDK58" s="136"/>
      <c r="QDL58" s="136"/>
      <c r="QDM58" s="136"/>
      <c r="QDN58" s="136"/>
      <c r="QDO58" s="136"/>
      <c r="QDP58" s="136"/>
      <c r="QDQ58" s="136"/>
      <c r="QDR58" s="136"/>
      <c r="QDS58" s="136"/>
      <c r="QDT58" s="136"/>
      <c r="QDU58" s="136"/>
      <c r="QDV58" s="136"/>
      <c r="QDW58" s="136"/>
      <c r="QDX58" s="136"/>
      <c r="QDY58" s="136"/>
      <c r="QDZ58" s="136"/>
      <c r="QEA58" s="136"/>
      <c r="QEB58" s="136"/>
      <c r="QEC58" s="136"/>
      <c r="QED58" s="136"/>
      <c r="QEE58" s="136"/>
      <c r="QEF58" s="136"/>
      <c r="QEG58" s="136"/>
      <c r="QEH58" s="136"/>
      <c r="QEI58" s="136"/>
      <c r="QEJ58" s="136"/>
      <c r="QEK58" s="136"/>
      <c r="QEL58" s="136"/>
      <c r="QEM58" s="136"/>
      <c r="QEN58" s="136"/>
      <c r="QEO58" s="136"/>
      <c r="QEP58" s="136"/>
      <c r="QEQ58" s="136"/>
      <c r="QER58" s="136"/>
      <c r="QES58" s="136"/>
      <c r="QET58" s="136"/>
      <c r="QEU58" s="136"/>
      <c r="QEV58" s="136"/>
      <c r="QEW58" s="136"/>
      <c r="QEX58" s="136"/>
      <c r="QEY58" s="136"/>
      <c r="QEZ58" s="136"/>
      <c r="QFA58" s="136"/>
      <c r="QFB58" s="136"/>
      <c r="QFC58" s="136"/>
      <c r="QFD58" s="136"/>
      <c r="QFE58" s="136"/>
      <c r="QFF58" s="136"/>
      <c r="QFG58" s="136"/>
      <c r="QFH58" s="136"/>
      <c r="QFI58" s="136"/>
      <c r="QFJ58" s="136"/>
      <c r="QFK58" s="136"/>
      <c r="QFL58" s="136"/>
      <c r="QFM58" s="136"/>
      <c r="QFN58" s="136"/>
      <c r="QFO58" s="136"/>
      <c r="QFP58" s="136"/>
      <c r="QFQ58" s="136"/>
      <c r="QFR58" s="136"/>
      <c r="QFS58" s="136"/>
      <c r="QFT58" s="136"/>
      <c r="QFU58" s="136"/>
      <c r="QFV58" s="136"/>
      <c r="QFW58" s="136"/>
      <c r="QFX58" s="136"/>
      <c r="QFY58" s="136"/>
      <c r="QFZ58" s="136"/>
      <c r="QGA58" s="136"/>
      <c r="QGB58" s="136"/>
      <c r="QGC58" s="136"/>
      <c r="QGD58" s="136"/>
      <c r="QGE58" s="136"/>
      <c r="QGF58" s="136"/>
      <c r="QGG58" s="136"/>
      <c r="QGH58" s="136"/>
      <c r="QGI58" s="136"/>
      <c r="QGJ58" s="136"/>
      <c r="QGK58" s="136"/>
      <c r="QGL58" s="136"/>
      <c r="QGM58" s="136"/>
      <c r="QGN58" s="136"/>
      <c r="QGO58" s="136"/>
      <c r="QGP58" s="136"/>
      <c r="QGQ58" s="136"/>
      <c r="QGR58" s="136"/>
      <c r="QGS58" s="136"/>
      <c r="QGT58" s="136"/>
      <c r="QGU58" s="136"/>
      <c r="QGV58" s="136"/>
      <c r="QGW58" s="136"/>
      <c r="QGX58" s="136"/>
      <c r="QGY58" s="136"/>
      <c r="QGZ58" s="136"/>
      <c r="QHA58" s="136"/>
      <c r="QHB58" s="136"/>
      <c r="QHC58" s="136"/>
      <c r="QHD58" s="136"/>
      <c r="QHE58" s="136"/>
      <c r="QHF58" s="136"/>
      <c r="QHG58" s="136"/>
      <c r="QHH58" s="136"/>
      <c r="QHI58" s="136"/>
      <c r="QHJ58" s="136"/>
      <c r="QHK58" s="136"/>
      <c r="QHL58" s="136"/>
      <c r="QHM58" s="136"/>
      <c r="QHN58" s="136"/>
      <c r="QHO58" s="136"/>
      <c r="QHP58" s="136"/>
      <c r="QHQ58" s="136"/>
      <c r="QHR58" s="136"/>
      <c r="QHS58" s="136"/>
      <c r="QHT58" s="136"/>
      <c r="QHU58" s="136"/>
      <c r="QHV58" s="136"/>
      <c r="QHW58" s="136"/>
      <c r="QHX58" s="136"/>
      <c r="QHY58" s="136"/>
      <c r="QHZ58" s="136"/>
      <c r="QIA58" s="136"/>
      <c r="QIB58" s="136"/>
      <c r="QIC58" s="136"/>
      <c r="QID58" s="136"/>
      <c r="QIE58" s="136"/>
      <c r="QIF58" s="136"/>
      <c r="QIG58" s="136"/>
      <c r="QIH58" s="136"/>
      <c r="QII58" s="136"/>
      <c r="QIJ58" s="136"/>
      <c r="QIK58" s="136"/>
      <c r="QIL58" s="136"/>
      <c r="QIM58" s="136"/>
      <c r="QIN58" s="136"/>
      <c r="QIO58" s="136"/>
      <c r="QIP58" s="136"/>
      <c r="QIQ58" s="136"/>
      <c r="QIR58" s="136"/>
      <c r="QIS58" s="136"/>
      <c r="QIT58" s="136"/>
      <c r="QIU58" s="136"/>
      <c r="QIV58" s="136"/>
      <c r="QIW58" s="136"/>
      <c r="QIX58" s="136"/>
      <c r="QIY58" s="136"/>
      <c r="QIZ58" s="136"/>
      <c r="QJA58" s="136"/>
      <c r="QJB58" s="136"/>
      <c r="QJC58" s="136"/>
      <c r="QJD58" s="136"/>
      <c r="QJE58" s="136"/>
      <c r="QJF58" s="136"/>
      <c r="QJG58" s="136"/>
      <c r="QJH58" s="136"/>
      <c r="QJI58" s="136"/>
      <c r="QJJ58" s="136"/>
      <c r="QJK58" s="136"/>
      <c r="QJL58" s="136"/>
      <c r="QJM58" s="136"/>
      <c r="QJN58" s="136"/>
      <c r="QJO58" s="136"/>
      <c r="QJP58" s="136"/>
      <c r="QJQ58" s="136"/>
      <c r="QJR58" s="136"/>
      <c r="QJS58" s="136"/>
      <c r="QJT58" s="136"/>
      <c r="QJU58" s="136"/>
      <c r="QJV58" s="136"/>
      <c r="QJW58" s="136"/>
      <c r="QJX58" s="136"/>
      <c r="QJY58" s="136"/>
      <c r="QJZ58" s="136"/>
      <c r="QKA58" s="136"/>
      <c r="QKB58" s="136"/>
      <c r="QKC58" s="136"/>
      <c r="QKD58" s="136"/>
      <c r="QKE58" s="136"/>
      <c r="QKF58" s="136"/>
      <c r="QKG58" s="136"/>
      <c r="QKH58" s="136"/>
      <c r="QKI58" s="136"/>
      <c r="QKJ58" s="136"/>
      <c r="QKK58" s="136"/>
      <c r="QKL58" s="136"/>
      <c r="QKM58" s="136"/>
      <c r="QKN58" s="136"/>
      <c r="QKO58" s="136"/>
      <c r="QKP58" s="136"/>
      <c r="QKQ58" s="136"/>
      <c r="QKR58" s="136"/>
      <c r="QKS58" s="136"/>
      <c r="QKT58" s="136"/>
      <c r="QKU58" s="136"/>
      <c r="QKV58" s="136"/>
      <c r="QKW58" s="136"/>
      <c r="QKX58" s="136"/>
      <c r="QKY58" s="136"/>
      <c r="QKZ58" s="136"/>
      <c r="QLA58" s="136"/>
      <c r="QLB58" s="136"/>
      <c r="QLC58" s="136"/>
      <c r="QLD58" s="136"/>
      <c r="QLE58" s="136"/>
      <c r="QLF58" s="136"/>
      <c r="QLG58" s="136"/>
      <c r="QLH58" s="136"/>
      <c r="QLI58" s="136"/>
      <c r="QLJ58" s="136"/>
      <c r="QLK58" s="136"/>
      <c r="QLL58" s="136"/>
      <c r="QLM58" s="136"/>
      <c r="QLN58" s="136"/>
      <c r="QLO58" s="136"/>
      <c r="QLP58" s="136"/>
      <c r="QLQ58" s="136"/>
      <c r="QLR58" s="136"/>
      <c r="QLS58" s="136"/>
      <c r="QLT58" s="136"/>
      <c r="QLU58" s="136"/>
      <c r="QLV58" s="136"/>
      <c r="QLW58" s="136"/>
      <c r="QLX58" s="136"/>
      <c r="QLY58" s="136"/>
      <c r="QLZ58" s="136"/>
      <c r="QMA58" s="136"/>
      <c r="QMB58" s="136"/>
      <c r="QMC58" s="136"/>
      <c r="QMD58" s="136"/>
      <c r="QME58" s="136"/>
      <c r="QMF58" s="136"/>
      <c r="QMG58" s="136"/>
      <c r="QMH58" s="136"/>
      <c r="QMI58" s="136"/>
      <c r="QMJ58" s="136"/>
      <c r="QMK58" s="136"/>
      <c r="QML58" s="136"/>
      <c r="QMM58" s="136"/>
      <c r="QMN58" s="136"/>
      <c r="QMO58" s="136"/>
      <c r="QMP58" s="136"/>
      <c r="QMQ58" s="136"/>
      <c r="QMR58" s="136"/>
      <c r="QMS58" s="136"/>
      <c r="QMT58" s="136"/>
      <c r="QMU58" s="136"/>
      <c r="QMV58" s="136"/>
      <c r="QMW58" s="136"/>
      <c r="QMX58" s="136"/>
      <c r="QMY58" s="136"/>
      <c r="QMZ58" s="136"/>
      <c r="QNA58" s="136"/>
      <c r="QNB58" s="136"/>
      <c r="QNC58" s="136"/>
      <c r="QND58" s="136"/>
      <c r="QNE58" s="136"/>
      <c r="QNF58" s="136"/>
      <c r="QNG58" s="136"/>
      <c r="QNH58" s="136"/>
      <c r="QNI58" s="136"/>
      <c r="QNJ58" s="136"/>
      <c r="QNK58" s="136"/>
      <c r="QNL58" s="136"/>
      <c r="QNM58" s="136"/>
      <c r="QNN58" s="136"/>
      <c r="QNO58" s="136"/>
      <c r="QNP58" s="136"/>
      <c r="QNQ58" s="136"/>
      <c r="QNR58" s="136"/>
      <c r="QNS58" s="136"/>
      <c r="QNT58" s="136"/>
      <c r="QNU58" s="136"/>
      <c r="QNV58" s="136"/>
      <c r="QNW58" s="136"/>
      <c r="QNX58" s="136"/>
      <c r="QNY58" s="136"/>
      <c r="QNZ58" s="136"/>
      <c r="QOA58" s="136"/>
      <c r="QOB58" s="136"/>
      <c r="QOC58" s="136"/>
      <c r="QOD58" s="136"/>
      <c r="QOE58" s="136"/>
      <c r="QOF58" s="136"/>
      <c r="QOG58" s="136"/>
      <c r="QOH58" s="136"/>
      <c r="QOI58" s="136"/>
      <c r="QOJ58" s="136"/>
      <c r="QOK58" s="136"/>
      <c r="QOL58" s="136"/>
      <c r="QOM58" s="136"/>
      <c r="QON58" s="136"/>
      <c r="QOO58" s="136"/>
      <c r="QOP58" s="136"/>
      <c r="QOQ58" s="136"/>
      <c r="QOR58" s="136"/>
      <c r="QOS58" s="136"/>
      <c r="QOT58" s="136"/>
      <c r="QOU58" s="136"/>
      <c r="QOV58" s="136"/>
      <c r="QOW58" s="136"/>
      <c r="QOX58" s="136"/>
      <c r="QOY58" s="136"/>
      <c r="QOZ58" s="136"/>
      <c r="QPA58" s="136"/>
      <c r="QPB58" s="136"/>
      <c r="QPC58" s="136"/>
      <c r="QPD58" s="136"/>
      <c r="QPE58" s="136"/>
      <c r="QPF58" s="136"/>
      <c r="QPG58" s="136"/>
      <c r="QPH58" s="136"/>
      <c r="QPI58" s="136"/>
      <c r="QPJ58" s="136"/>
      <c r="QPK58" s="136"/>
      <c r="QPL58" s="136"/>
      <c r="QPM58" s="136"/>
      <c r="QPN58" s="136"/>
      <c r="QPO58" s="136"/>
      <c r="QPP58" s="136"/>
      <c r="QPQ58" s="136"/>
      <c r="QPR58" s="136"/>
      <c r="QPS58" s="136"/>
      <c r="QPT58" s="136"/>
      <c r="QPU58" s="136"/>
      <c r="QPV58" s="136"/>
      <c r="QPW58" s="136"/>
      <c r="QPX58" s="136"/>
      <c r="QPY58" s="136"/>
      <c r="QPZ58" s="136"/>
      <c r="QQA58" s="136"/>
      <c r="QQB58" s="136"/>
      <c r="QQC58" s="136"/>
      <c r="QQD58" s="136"/>
      <c r="QQE58" s="136"/>
      <c r="QQF58" s="136"/>
      <c r="QQG58" s="136"/>
      <c r="QQH58" s="136"/>
      <c r="QQI58" s="136"/>
      <c r="QQJ58" s="136"/>
      <c r="QQK58" s="136"/>
      <c r="QQL58" s="136"/>
      <c r="QQM58" s="136"/>
      <c r="QQN58" s="136"/>
      <c r="QQO58" s="136"/>
      <c r="QQP58" s="136"/>
      <c r="QQQ58" s="136"/>
      <c r="QQR58" s="136"/>
      <c r="QQS58" s="136"/>
      <c r="QQT58" s="136"/>
      <c r="QQU58" s="136"/>
      <c r="QQV58" s="136"/>
      <c r="QQW58" s="136"/>
      <c r="QQX58" s="136"/>
      <c r="QQY58" s="136"/>
      <c r="QQZ58" s="136"/>
      <c r="QRA58" s="136"/>
      <c r="QRB58" s="136"/>
      <c r="QRC58" s="136"/>
      <c r="QRD58" s="136"/>
      <c r="QRE58" s="136"/>
      <c r="QRF58" s="136"/>
      <c r="QRG58" s="136"/>
      <c r="QRH58" s="136"/>
      <c r="QRI58" s="136"/>
      <c r="QRJ58" s="136"/>
      <c r="QRK58" s="136"/>
      <c r="QRL58" s="136"/>
      <c r="QRM58" s="136"/>
      <c r="QRN58" s="136"/>
      <c r="QRO58" s="136"/>
      <c r="QRP58" s="136"/>
      <c r="QRQ58" s="136"/>
      <c r="QRR58" s="136"/>
      <c r="QRS58" s="136"/>
      <c r="QRT58" s="136"/>
      <c r="QRU58" s="136"/>
      <c r="QRV58" s="136"/>
      <c r="QRW58" s="136"/>
      <c r="QRX58" s="136"/>
      <c r="QRY58" s="136"/>
      <c r="QRZ58" s="136"/>
      <c r="QSA58" s="136"/>
      <c r="QSB58" s="136"/>
      <c r="QSC58" s="136"/>
      <c r="QSD58" s="136"/>
      <c r="QSE58" s="136"/>
      <c r="QSF58" s="136"/>
      <c r="QSG58" s="136"/>
      <c r="QSH58" s="136"/>
      <c r="QSI58" s="136"/>
      <c r="QSJ58" s="136"/>
      <c r="QSK58" s="136"/>
      <c r="QSL58" s="136"/>
      <c r="QSM58" s="136"/>
      <c r="QSN58" s="136"/>
      <c r="QSO58" s="136"/>
      <c r="QSP58" s="136"/>
      <c r="QSQ58" s="136"/>
      <c r="QSR58" s="136"/>
      <c r="QSS58" s="136"/>
      <c r="QST58" s="136"/>
      <c r="QSU58" s="136"/>
      <c r="QSV58" s="136"/>
      <c r="QSW58" s="136"/>
      <c r="QSX58" s="136"/>
      <c r="QSY58" s="136"/>
      <c r="QSZ58" s="136"/>
      <c r="QTA58" s="136"/>
      <c r="QTB58" s="136"/>
      <c r="QTC58" s="136"/>
      <c r="QTD58" s="136"/>
      <c r="QTE58" s="136"/>
      <c r="QTF58" s="136"/>
      <c r="QTG58" s="136"/>
      <c r="QTH58" s="136"/>
      <c r="QTI58" s="136"/>
      <c r="QTJ58" s="136"/>
      <c r="QTK58" s="136"/>
      <c r="QTL58" s="136"/>
      <c r="QTM58" s="136"/>
      <c r="QTN58" s="136"/>
      <c r="QTO58" s="136"/>
      <c r="QTP58" s="136"/>
      <c r="QTQ58" s="136"/>
      <c r="QTR58" s="136"/>
      <c r="QTS58" s="136"/>
      <c r="QTT58" s="136"/>
      <c r="QTU58" s="136"/>
      <c r="QTV58" s="136"/>
      <c r="QTW58" s="136"/>
      <c r="QTX58" s="136"/>
      <c r="QTY58" s="136"/>
      <c r="QTZ58" s="136"/>
      <c r="QUA58" s="136"/>
      <c r="QUB58" s="136"/>
      <c r="QUC58" s="136"/>
      <c r="QUD58" s="136"/>
      <c r="QUE58" s="136"/>
      <c r="QUF58" s="136"/>
      <c r="QUG58" s="136"/>
      <c r="QUH58" s="136"/>
      <c r="QUI58" s="136"/>
      <c r="QUJ58" s="136"/>
      <c r="QUK58" s="136"/>
      <c r="QUL58" s="136"/>
      <c r="QUM58" s="136"/>
      <c r="QUN58" s="136"/>
      <c r="QUO58" s="136"/>
      <c r="QUP58" s="136"/>
      <c r="QUQ58" s="136"/>
      <c r="QUR58" s="136"/>
      <c r="QUS58" s="136"/>
      <c r="QUT58" s="136"/>
      <c r="QUU58" s="136"/>
      <c r="QUV58" s="136"/>
      <c r="QUW58" s="136"/>
      <c r="QUX58" s="136"/>
      <c r="QUY58" s="136"/>
      <c r="QUZ58" s="136"/>
      <c r="QVA58" s="136"/>
      <c r="QVB58" s="136"/>
      <c r="QVC58" s="136"/>
      <c r="QVD58" s="136"/>
      <c r="QVE58" s="136"/>
      <c r="QVF58" s="136"/>
      <c r="QVG58" s="136"/>
      <c r="QVH58" s="136"/>
      <c r="QVI58" s="136"/>
      <c r="QVJ58" s="136"/>
      <c r="QVK58" s="136"/>
      <c r="QVL58" s="136"/>
      <c r="QVM58" s="136"/>
      <c r="QVN58" s="136"/>
      <c r="QVO58" s="136"/>
      <c r="QVP58" s="136"/>
      <c r="QVQ58" s="136"/>
      <c r="QVR58" s="136"/>
      <c r="QVS58" s="136"/>
      <c r="QVT58" s="136"/>
      <c r="QVU58" s="136"/>
      <c r="QVV58" s="136"/>
      <c r="QVW58" s="136"/>
      <c r="QVX58" s="136"/>
      <c r="QVY58" s="136"/>
      <c r="QVZ58" s="136"/>
      <c r="QWA58" s="136"/>
      <c r="QWB58" s="136"/>
      <c r="QWC58" s="136"/>
      <c r="QWD58" s="136"/>
      <c r="QWE58" s="136"/>
      <c r="QWF58" s="136"/>
      <c r="QWG58" s="136"/>
      <c r="QWH58" s="136"/>
      <c r="QWI58" s="136"/>
      <c r="QWJ58" s="136"/>
      <c r="QWK58" s="136"/>
      <c r="QWL58" s="136"/>
      <c r="QWM58" s="136"/>
      <c r="QWN58" s="136"/>
      <c r="QWO58" s="136"/>
      <c r="QWP58" s="136"/>
      <c r="QWQ58" s="136"/>
      <c r="QWR58" s="136"/>
      <c r="QWS58" s="136"/>
      <c r="QWT58" s="136"/>
      <c r="QWU58" s="136"/>
      <c r="QWV58" s="136"/>
      <c r="QWW58" s="136"/>
      <c r="QWX58" s="136"/>
      <c r="QWY58" s="136"/>
      <c r="QWZ58" s="136"/>
      <c r="QXA58" s="136"/>
      <c r="QXB58" s="136"/>
      <c r="QXC58" s="136"/>
      <c r="QXD58" s="136"/>
      <c r="QXE58" s="136"/>
      <c r="QXF58" s="136"/>
      <c r="QXG58" s="136"/>
      <c r="QXH58" s="136"/>
      <c r="QXI58" s="136"/>
      <c r="QXJ58" s="136"/>
      <c r="QXK58" s="136"/>
      <c r="QXL58" s="136"/>
      <c r="QXM58" s="136"/>
      <c r="QXN58" s="136"/>
      <c r="QXO58" s="136"/>
      <c r="QXP58" s="136"/>
      <c r="QXQ58" s="136"/>
      <c r="QXR58" s="136"/>
      <c r="QXS58" s="136"/>
      <c r="QXT58" s="136"/>
      <c r="QXU58" s="136"/>
      <c r="QXV58" s="136"/>
      <c r="QXW58" s="136"/>
      <c r="QXX58" s="136"/>
      <c r="QXY58" s="136"/>
      <c r="QXZ58" s="136"/>
      <c r="QYA58" s="136"/>
      <c r="QYB58" s="136"/>
      <c r="QYC58" s="136"/>
      <c r="QYD58" s="136"/>
      <c r="QYE58" s="136"/>
      <c r="QYF58" s="136"/>
      <c r="QYG58" s="136"/>
      <c r="QYH58" s="136"/>
      <c r="QYI58" s="136"/>
      <c r="QYJ58" s="136"/>
      <c r="QYK58" s="136"/>
      <c r="QYL58" s="136"/>
      <c r="QYM58" s="136"/>
      <c r="QYN58" s="136"/>
      <c r="QYO58" s="136"/>
      <c r="QYP58" s="136"/>
      <c r="QYQ58" s="136"/>
      <c r="QYR58" s="136"/>
      <c r="QYS58" s="136"/>
      <c r="QYT58" s="136"/>
      <c r="QYU58" s="136"/>
      <c r="QYV58" s="136"/>
      <c r="QYW58" s="136"/>
      <c r="QYX58" s="136"/>
      <c r="QYY58" s="136"/>
      <c r="QYZ58" s="136"/>
      <c r="QZA58" s="136"/>
      <c r="QZB58" s="136"/>
      <c r="QZC58" s="136"/>
      <c r="QZD58" s="136"/>
      <c r="QZE58" s="136"/>
      <c r="QZF58" s="136"/>
      <c r="QZG58" s="136"/>
      <c r="QZH58" s="136"/>
      <c r="QZI58" s="136"/>
      <c r="QZJ58" s="136"/>
      <c r="QZK58" s="136"/>
      <c r="QZL58" s="136"/>
      <c r="QZM58" s="136"/>
      <c r="QZN58" s="136"/>
      <c r="QZO58" s="136"/>
      <c r="QZP58" s="136"/>
      <c r="QZQ58" s="136"/>
      <c r="QZR58" s="136"/>
      <c r="QZS58" s="136"/>
      <c r="QZT58" s="136"/>
      <c r="QZU58" s="136"/>
      <c r="QZV58" s="136"/>
      <c r="QZW58" s="136"/>
      <c r="QZX58" s="136"/>
      <c r="QZY58" s="136"/>
      <c r="QZZ58" s="136"/>
      <c r="RAA58" s="136"/>
      <c r="RAB58" s="136"/>
      <c r="RAC58" s="136"/>
      <c r="RAD58" s="136"/>
      <c r="RAE58" s="136"/>
      <c r="RAF58" s="136"/>
      <c r="RAG58" s="136"/>
      <c r="RAH58" s="136"/>
      <c r="RAI58" s="136"/>
      <c r="RAJ58" s="136"/>
      <c r="RAK58" s="136"/>
      <c r="RAL58" s="136"/>
      <c r="RAM58" s="136"/>
      <c r="RAN58" s="136"/>
      <c r="RAO58" s="136"/>
      <c r="RAP58" s="136"/>
      <c r="RAQ58" s="136"/>
      <c r="RAR58" s="136"/>
      <c r="RAS58" s="136"/>
      <c r="RAT58" s="136"/>
      <c r="RAU58" s="136"/>
      <c r="RAV58" s="136"/>
      <c r="RAW58" s="136"/>
      <c r="RAX58" s="136"/>
      <c r="RAY58" s="136"/>
      <c r="RAZ58" s="136"/>
      <c r="RBA58" s="136"/>
      <c r="RBB58" s="136"/>
      <c r="RBC58" s="136"/>
      <c r="RBD58" s="136"/>
      <c r="RBE58" s="136"/>
      <c r="RBF58" s="136"/>
      <c r="RBG58" s="136"/>
      <c r="RBH58" s="136"/>
      <c r="RBI58" s="136"/>
      <c r="RBJ58" s="136"/>
      <c r="RBK58" s="136"/>
      <c r="RBL58" s="136"/>
      <c r="RBM58" s="136"/>
      <c r="RBN58" s="136"/>
      <c r="RBO58" s="136"/>
      <c r="RBP58" s="136"/>
      <c r="RBQ58" s="136"/>
      <c r="RBR58" s="136"/>
      <c r="RBS58" s="136"/>
      <c r="RBT58" s="136"/>
      <c r="RBU58" s="136"/>
      <c r="RBV58" s="136"/>
      <c r="RBW58" s="136"/>
      <c r="RBX58" s="136"/>
      <c r="RBY58" s="136"/>
      <c r="RBZ58" s="136"/>
      <c r="RCA58" s="136"/>
      <c r="RCB58" s="136"/>
      <c r="RCC58" s="136"/>
      <c r="RCD58" s="136"/>
      <c r="RCE58" s="136"/>
      <c r="RCF58" s="136"/>
      <c r="RCG58" s="136"/>
      <c r="RCH58" s="136"/>
      <c r="RCI58" s="136"/>
      <c r="RCJ58" s="136"/>
      <c r="RCK58" s="136"/>
      <c r="RCL58" s="136"/>
      <c r="RCM58" s="136"/>
      <c r="RCN58" s="136"/>
      <c r="RCO58" s="136"/>
      <c r="RCP58" s="136"/>
      <c r="RCQ58" s="136"/>
      <c r="RCR58" s="136"/>
      <c r="RCS58" s="136"/>
      <c r="RCT58" s="136"/>
      <c r="RCU58" s="136"/>
      <c r="RCV58" s="136"/>
      <c r="RCW58" s="136"/>
      <c r="RCX58" s="136"/>
      <c r="RCY58" s="136"/>
      <c r="RCZ58" s="136"/>
      <c r="RDA58" s="136"/>
      <c r="RDB58" s="136"/>
      <c r="RDC58" s="136"/>
      <c r="RDD58" s="136"/>
      <c r="RDE58" s="136"/>
      <c r="RDF58" s="136"/>
      <c r="RDG58" s="136"/>
      <c r="RDH58" s="136"/>
      <c r="RDI58" s="136"/>
      <c r="RDJ58" s="136"/>
      <c r="RDK58" s="136"/>
      <c r="RDL58" s="136"/>
      <c r="RDM58" s="136"/>
      <c r="RDN58" s="136"/>
      <c r="RDO58" s="136"/>
      <c r="RDP58" s="136"/>
      <c r="RDQ58" s="136"/>
      <c r="RDR58" s="136"/>
      <c r="RDS58" s="136"/>
      <c r="RDT58" s="136"/>
      <c r="RDU58" s="136"/>
      <c r="RDV58" s="136"/>
      <c r="RDW58" s="136"/>
      <c r="RDX58" s="136"/>
      <c r="RDY58" s="136"/>
      <c r="RDZ58" s="136"/>
      <c r="REA58" s="136"/>
      <c r="REB58" s="136"/>
      <c r="REC58" s="136"/>
      <c r="RED58" s="136"/>
      <c r="REE58" s="136"/>
      <c r="REF58" s="136"/>
      <c r="REG58" s="136"/>
      <c r="REH58" s="136"/>
      <c r="REI58" s="136"/>
      <c r="REJ58" s="136"/>
      <c r="REK58" s="136"/>
      <c r="REL58" s="136"/>
      <c r="REM58" s="136"/>
      <c r="REN58" s="136"/>
      <c r="REO58" s="136"/>
      <c r="REP58" s="136"/>
      <c r="REQ58" s="136"/>
      <c r="RER58" s="136"/>
      <c r="RES58" s="136"/>
      <c r="RET58" s="136"/>
      <c r="REU58" s="136"/>
      <c r="REV58" s="136"/>
      <c r="REW58" s="136"/>
      <c r="REX58" s="136"/>
      <c r="REY58" s="136"/>
      <c r="REZ58" s="136"/>
      <c r="RFA58" s="136"/>
      <c r="RFB58" s="136"/>
      <c r="RFC58" s="136"/>
      <c r="RFD58" s="136"/>
      <c r="RFE58" s="136"/>
      <c r="RFF58" s="136"/>
      <c r="RFG58" s="136"/>
      <c r="RFH58" s="136"/>
      <c r="RFI58" s="136"/>
      <c r="RFJ58" s="136"/>
      <c r="RFK58" s="136"/>
      <c r="RFL58" s="136"/>
      <c r="RFM58" s="136"/>
      <c r="RFN58" s="136"/>
      <c r="RFO58" s="136"/>
      <c r="RFP58" s="136"/>
      <c r="RFQ58" s="136"/>
      <c r="RFR58" s="136"/>
      <c r="RFS58" s="136"/>
      <c r="RFT58" s="136"/>
      <c r="RFU58" s="136"/>
      <c r="RFV58" s="136"/>
      <c r="RFW58" s="136"/>
      <c r="RFX58" s="136"/>
      <c r="RFY58" s="136"/>
      <c r="RFZ58" s="136"/>
      <c r="RGA58" s="136"/>
      <c r="RGB58" s="136"/>
      <c r="RGC58" s="136"/>
      <c r="RGD58" s="136"/>
      <c r="RGE58" s="136"/>
      <c r="RGF58" s="136"/>
      <c r="RGG58" s="136"/>
      <c r="RGH58" s="136"/>
      <c r="RGI58" s="136"/>
      <c r="RGJ58" s="136"/>
      <c r="RGK58" s="136"/>
      <c r="RGL58" s="136"/>
      <c r="RGM58" s="136"/>
      <c r="RGN58" s="136"/>
      <c r="RGO58" s="136"/>
      <c r="RGP58" s="136"/>
      <c r="RGQ58" s="136"/>
      <c r="RGR58" s="136"/>
      <c r="RGS58" s="136"/>
      <c r="RGT58" s="136"/>
      <c r="RGU58" s="136"/>
      <c r="RGV58" s="136"/>
      <c r="RGW58" s="136"/>
      <c r="RGX58" s="136"/>
      <c r="RGY58" s="136"/>
      <c r="RGZ58" s="136"/>
      <c r="RHA58" s="136"/>
      <c r="RHB58" s="136"/>
      <c r="RHC58" s="136"/>
      <c r="RHD58" s="136"/>
      <c r="RHE58" s="136"/>
      <c r="RHF58" s="136"/>
      <c r="RHG58" s="136"/>
      <c r="RHH58" s="136"/>
      <c r="RHI58" s="136"/>
      <c r="RHJ58" s="136"/>
      <c r="RHK58" s="136"/>
      <c r="RHL58" s="136"/>
      <c r="RHM58" s="136"/>
      <c r="RHN58" s="136"/>
      <c r="RHO58" s="136"/>
      <c r="RHP58" s="136"/>
      <c r="RHQ58" s="136"/>
      <c r="RHR58" s="136"/>
      <c r="RHS58" s="136"/>
      <c r="RHT58" s="136"/>
      <c r="RHU58" s="136"/>
      <c r="RHV58" s="136"/>
      <c r="RHW58" s="136"/>
      <c r="RHX58" s="136"/>
      <c r="RHY58" s="136"/>
      <c r="RHZ58" s="136"/>
      <c r="RIA58" s="136"/>
      <c r="RIB58" s="136"/>
      <c r="RIC58" s="136"/>
      <c r="RID58" s="136"/>
      <c r="RIE58" s="136"/>
      <c r="RIF58" s="136"/>
      <c r="RIG58" s="136"/>
      <c r="RIH58" s="136"/>
      <c r="RII58" s="136"/>
      <c r="RIJ58" s="136"/>
      <c r="RIK58" s="136"/>
      <c r="RIL58" s="136"/>
      <c r="RIM58" s="136"/>
      <c r="RIN58" s="136"/>
      <c r="RIO58" s="136"/>
      <c r="RIP58" s="136"/>
      <c r="RIQ58" s="136"/>
      <c r="RIR58" s="136"/>
      <c r="RIS58" s="136"/>
      <c r="RIT58" s="136"/>
      <c r="RIU58" s="136"/>
      <c r="RIV58" s="136"/>
      <c r="RIW58" s="136"/>
      <c r="RIX58" s="136"/>
      <c r="RIY58" s="136"/>
      <c r="RIZ58" s="136"/>
      <c r="RJA58" s="136"/>
      <c r="RJB58" s="136"/>
      <c r="RJC58" s="136"/>
      <c r="RJD58" s="136"/>
      <c r="RJE58" s="136"/>
      <c r="RJF58" s="136"/>
      <c r="RJG58" s="136"/>
      <c r="RJH58" s="136"/>
      <c r="RJI58" s="136"/>
      <c r="RJJ58" s="136"/>
      <c r="RJK58" s="136"/>
      <c r="RJL58" s="136"/>
      <c r="RJM58" s="136"/>
      <c r="RJN58" s="136"/>
      <c r="RJO58" s="136"/>
      <c r="RJP58" s="136"/>
      <c r="RJQ58" s="136"/>
      <c r="RJR58" s="136"/>
      <c r="RJS58" s="136"/>
      <c r="RJT58" s="136"/>
      <c r="RJU58" s="136"/>
      <c r="RJV58" s="136"/>
      <c r="RJW58" s="136"/>
      <c r="RJX58" s="136"/>
      <c r="RJY58" s="136"/>
      <c r="RJZ58" s="136"/>
      <c r="RKA58" s="136"/>
      <c r="RKB58" s="136"/>
      <c r="RKC58" s="136"/>
      <c r="RKD58" s="136"/>
      <c r="RKE58" s="136"/>
      <c r="RKF58" s="136"/>
      <c r="RKG58" s="136"/>
      <c r="RKH58" s="136"/>
      <c r="RKI58" s="136"/>
      <c r="RKJ58" s="136"/>
      <c r="RKK58" s="136"/>
      <c r="RKL58" s="136"/>
      <c r="RKM58" s="136"/>
      <c r="RKN58" s="136"/>
      <c r="RKO58" s="136"/>
      <c r="RKP58" s="136"/>
      <c r="RKQ58" s="136"/>
      <c r="RKR58" s="136"/>
      <c r="RKS58" s="136"/>
      <c r="RKT58" s="136"/>
      <c r="RKU58" s="136"/>
      <c r="RKV58" s="136"/>
      <c r="RKW58" s="136"/>
      <c r="RKX58" s="136"/>
      <c r="RKY58" s="136"/>
      <c r="RKZ58" s="136"/>
      <c r="RLA58" s="136"/>
      <c r="RLB58" s="136"/>
      <c r="RLC58" s="136"/>
      <c r="RLD58" s="136"/>
      <c r="RLE58" s="136"/>
      <c r="RLF58" s="136"/>
      <c r="RLG58" s="136"/>
      <c r="RLH58" s="136"/>
      <c r="RLI58" s="136"/>
      <c r="RLJ58" s="136"/>
      <c r="RLK58" s="136"/>
      <c r="RLL58" s="136"/>
      <c r="RLM58" s="136"/>
      <c r="RLN58" s="136"/>
      <c r="RLO58" s="136"/>
      <c r="RLP58" s="136"/>
      <c r="RLQ58" s="136"/>
      <c r="RLR58" s="136"/>
      <c r="RLS58" s="136"/>
      <c r="RLT58" s="136"/>
      <c r="RLU58" s="136"/>
      <c r="RLV58" s="136"/>
      <c r="RLW58" s="136"/>
      <c r="RLX58" s="136"/>
      <c r="RLY58" s="136"/>
      <c r="RLZ58" s="136"/>
      <c r="RMA58" s="136"/>
      <c r="RMB58" s="136"/>
      <c r="RMC58" s="136"/>
      <c r="RMD58" s="136"/>
      <c r="RME58" s="136"/>
      <c r="RMF58" s="136"/>
      <c r="RMG58" s="136"/>
      <c r="RMH58" s="136"/>
      <c r="RMI58" s="136"/>
      <c r="RMJ58" s="136"/>
      <c r="RMK58" s="136"/>
      <c r="RML58" s="136"/>
      <c r="RMM58" s="136"/>
      <c r="RMN58" s="136"/>
      <c r="RMO58" s="136"/>
      <c r="RMP58" s="136"/>
      <c r="RMQ58" s="136"/>
      <c r="RMR58" s="136"/>
      <c r="RMS58" s="136"/>
      <c r="RMT58" s="136"/>
      <c r="RMU58" s="136"/>
      <c r="RMV58" s="136"/>
      <c r="RMW58" s="136"/>
      <c r="RMX58" s="136"/>
      <c r="RMY58" s="136"/>
      <c r="RMZ58" s="136"/>
      <c r="RNA58" s="136"/>
      <c r="RNB58" s="136"/>
      <c r="RNC58" s="136"/>
      <c r="RND58" s="136"/>
      <c r="RNE58" s="136"/>
      <c r="RNF58" s="136"/>
      <c r="RNG58" s="136"/>
      <c r="RNH58" s="136"/>
      <c r="RNI58" s="136"/>
      <c r="RNJ58" s="136"/>
      <c r="RNK58" s="136"/>
      <c r="RNL58" s="136"/>
      <c r="RNM58" s="136"/>
      <c r="RNN58" s="136"/>
      <c r="RNO58" s="136"/>
      <c r="RNP58" s="136"/>
      <c r="RNQ58" s="136"/>
      <c r="RNR58" s="136"/>
      <c r="RNS58" s="136"/>
      <c r="RNT58" s="136"/>
      <c r="RNU58" s="136"/>
      <c r="RNV58" s="136"/>
      <c r="RNW58" s="136"/>
      <c r="RNX58" s="136"/>
      <c r="RNY58" s="136"/>
      <c r="RNZ58" s="136"/>
      <c r="ROA58" s="136"/>
      <c r="ROB58" s="136"/>
      <c r="ROC58" s="136"/>
      <c r="ROD58" s="136"/>
      <c r="ROE58" s="136"/>
      <c r="ROF58" s="136"/>
      <c r="ROG58" s="136"/>
      <c r="ROH58" s="136"/>
      <c r="ROI58" s="136"/>
      <c r="ROJ58" s="136"/>
      <c r="ROK58" s="136"/>
      <c r="ROL58" s="136"/>
      <c r="ROM58" s="136"/>
      <c r="RON58" s="136"/>
      <c r="ROO58" s="136"/>
      <c r="ROP58" s="136"/>
      <c r="ROQ58" s="136"/>
      <c r="ROR58" s="136"/>
      <c r="ROS58" s="136"/>
      <c r="ROT58" s="136"/>
      <c r="ROU58" s="136"/>
      <c r="ROV58" s="136"/>
      <c r="ROW58" s="136"/>
      <c r="ROX58" s="136"/>
      <c r="ROY58" s="136"/>
      <c r="ROZ58" s="136"/>
      <c r="RPA58" s="136"/>
      <c r="RPB58" s="136"/>
      <c r="RPC58" s="136"/>
      <c r="RPD58" s="136"/>
      <c r="RPE58" s="136"/>
      <c r="RPF58" s="136"/>
      <c r="RPG58" s="136"/>
      <c r="RPH58" s="136"/>
      <c r="RPI58" s="136"/>
      <c r="RPJ58" s="136"/>
      <c r="RPK58" s="136"/>
      <c r="RPL58" s="136"/>
      <c r="RPM58" s="136"/>
      <c r="RPN58" s="136"/>
      <c r="RPO58" s="136"/>
      <c r="RPP58" s="136"/>
      <c r="RPQ58" s="136"/>
      <c r="RPR58" s="136"/>
      <c r="RPS58" s="136"/>
      <c r="RPT58" s="136"/>
      <c r="RPU58" s="136"/>
      <c r="RPV58" s="136"/>
      <c r="RPW58" s="136"/>
      <c r="RPX58" s="136"/>
      <c r="RPY58" s="136"/>
      <c r="RPZ58" s="136"/>
      <c r="RQA58" s="136"/>
      <c r="RQB58" s="136"/>
      <c r="RQC58" s="136"/>
      <c r="RQD58" s="136"/>
      <c r="RQE58" s="136"/>
      <c r="RQF58" s="136"/>
      <c r="RQG58" s="136"/>
      <c r="RQH58" s="136"/>
      <c r="RQI58" s="136"/>
      <c r="RQJ58" s="136"/>
      <c r="RQK58" s="136"/>
      <c r="RQL58" s="136"/>
      <c r="RQM58" s="136"/>
      <c r="RQN58" s="136"/>
      <c r="RQO58" s="136"/>
      <c r="RQP58" s="136"/>
      <c r="RQQ58" s="136"/>
      <c r="RQR58" s="136"/>
      <c r="RQS58" s="136"/>
      <c r="RQT58" s="136"/>
      <c r="RQU58" s="136"/>
      <c r="RQV58" s="136"/>
      <c r="RQW58" s="136"/>
      <c r="RQX58" s="136"/>
      <c r="RQY58" s="136"/>
      <c r="RQZ58" s="136"/>
      <c r="RRA58" s="136"/>
      <c r="RRB58" s="136"/>
      <c r="RRC58" s="136"/>
      <c r="RRD58" s="136"/>
      <c r="RRE58" s="136"/>
      <c r="RRF58" s="136"/>
      <c r="RRG58" s="136"/>
      <c r="RRH58" s="136"/>
      <c r="RRI58" s="136"/>
      <c r="RRJ58" s="136"/>
      <c r="RRK58" s="136"/>
      <c r="RRL58" s="136"/>
      <c r="RRM58" s="136"/>
      <c r="RRN58" s="136"/>
      <c r="RRO58" s="136"/>
      <c r="RRP58" s="136"/>
      <c r="RRQ58" s="136"/>
      <c r="RRR58" s="136"/>
      <c r="RRS58" s="136"/>
      <c r="RRT58" s="136"/>
      <c r="RRU58" s="136"/>
      <c r="RRV58" s="136"/>
      <c r="RRW58" s="136"/>
      <c r="RRX58" s="136"/>
      <c r="RRY58" s="136"/>
      <c r="RRZ58" s="136"/>
      <c r="RSA58" s="136"/>
      <c r="RSB58" s="136"/>
      <c r="RSC58" s="136"/>
      <c r="RSD58" s="136"/>
      <c r="RSE58" s="136"/>
      <c r="RSF58" s="136"/>
      <c r="RSG58" s="136"/>
      <c r="RSH58" s="136"/>
      <c r="RSI58" s="136"/>
      <c r="RSJ58" s="136"/>
      <c r="RSK58" s="136"/>
      <c r="RSL58" s="136"/>
      <c r="RSM58" s="136"/>
      <c r="RSN58" s="136"/>
      <c r="RSO58" s="136"/>
      <c r="RSP58" s="136"/>
      <c r="RSQ58" s="136"/>
      <c r="RSR58" s="136"/>
      <c r="RSS58" s="136"/>
      <c r="RST58" s="136"/>
      <c r="RSU58" s="136"/>
      <c r="RSV58" s="136"/>
      <c r="RSW58" s="136"/>
      <c r="RSX58" s="136"/>
      <c r="RSY58" s="136"/>
      <c r="RSZ58" s="136"/>
      <c r="RTA58" s="136"/>
      <c r="RTB58" s="136"/>
      <c r="RTC58" s="136"/>
      <c r="RTD58" s="136"/>
      <c r="RTE58" s="136"/>
      <c r="RTF58" s="136"/>
      <c r="RTG58" s="136"/>
      <c r="RTH58" s="136"/>
      <c r="RTI58" s="136"/>
      <c r="RTJ58" s="136"/>
      <c r="RTK58" s="136"/>
      <c r="RTL58" s="136"/>
      <c r="RTM58" s="136"/>
      <c r="RTN58" s="136"/>
      <c r="RTO58" s="136"/>
      <c r="RTP58" s="136"/>
      <c r="RTQ58" s="136"/>
      <c r="RTR58" s="136"/>
      <c r="RTS58" s="136"/>
      <c r="RTT58" s="136"/>
      <c r="RTU58" s="136"/>
      <c r="RTV58" s="136"/>
      <c r="RTW58" s="136"/>
      <c r="RTX58" s="136"/>
      <c r="RTY58" s="136"/>
      <c r="RTZ58" s="136"/>
      <c r="RUA58" s="136"/>
      <c r="RUB58" s="136"/>
      <c r="RUC58" s="136"/>
      <c r="RUD58" s="136"/>
      <c r="RUE58" s="136"/>
      <c r="RUF58" s="136"/>
      <c r="RUG58" s="136"/>
      <c r="RUH58" s="136"/>
      <c r="RUI58" s="136"/>
      <c r="RUJ58" s="136"/>
      <c r="RUK58" s="136"/>
      <c r="RUL58" s="136"/>
      <c r="RUM58" s="136"/>
      <c r="RUN58" s="136"/>
      <c r="RUO58" s="136"/>
      <c r="RUP58" s="136"/>
      <c r="RUQ58" s="136"/>
      <c r="RUR58" s="136"/>
      <c r="RUS58" s="136"/>
      <c r="RUT58" s="136"/>
      <c r="RUU58" s="136"/>
      <c r="RUV58" s="136"/>
      <c r="RUW58" s="136"/>
      <c r="RUX58" s="136"/>
      <c r="RUY58" s="136"/>
      <c r="RUZ58" s="136"/>
      <c r="RVA58" s="136"/>
      <c r="RVB58" s="136"/>
      <c r="RVC58" s="136"/>
      <c r="RVD58" s="136"/>
      <c r="RVE58" s="136"/>
      <c r="RVF58" s="136"/>
      <c r="RVG58" s="136"/>
      <c r="RVH58" s="136"/>
      <c r="RVI58" s="136"/>
      <c r="RVJ58" s="136"/>
      <c r="RVK58" s="136"/>
      <c r="RVL58" s="136"/>
      <c r="RVM58" s="136"/>
      <c r="RVN58" s="136"/>
      <c r="RVO58" s="136"/>
      <c r="RVP58" s="136"/>
      <c r="RVQ58" s="136"/>
      <c r="RVR58" s="136"/>
      <c r="RVS58" s="136"/>
      <c r="RVT58" s="136"/>
      <c r="RVU58" s="136"/>
      <c r="RVV58" s="136"/>
      <c r="RVW58" s="136"/>
      <c r="RVX58" s="136"/>
      <c r="RVY58" s="136"/>
      <c r="RVZ58" s="136"/>
      <c r="RWA58" s="136"/>
      <c r="RWB58" s="136"/>
      <c r="RWC58" s="136"/>
      <c r="RWD58" s="136"/>
      <c r="RWE58" s="136"/>
      <c r="RWF58" s="136"/>
      <c r="RWG58" s="136"/>
      <c r="RWH58" s="136"/>
      <c r="RWI58" s="136"/>
      <c r="RWJ58" s="136"/>
      <c r="RWK58" s="136"/>
      <c r="RWL58" s="136"/>
      <c r="RWM58" s="136"/>
      <c r="RWN58" s="136"/>
      <c r="RWO58" s="136"/>
      <c r="RWP58" s="136"/>
      <c r="RWQ58" s="136"/>
      <c r="RWR58" s="136"/>
      <c r="RWS58" s="136"/>
      <c r="RWT58" s="136"/>
      <c r="RWU58" s="136"/>
      <c r="RWV58" s="136"/>
      <c r="RWW58" s="136"/>
      <c r="RWX58" s="136"/>
      <c r="RWY58" s="136"/>
      <c r="RWZ58" s="136"/>
      <c r="RXA58" s="136"/>
      <c r="RXB58" s="136"/>
      <c r="RXC58" s="136"/>
      <c r="RXD58" s="136"/>
      <c r="RXE58" s="136"/>
      <c r="RXF58" s="136"/>
      <c r="RXG58" s="136"/>
      <c r="RXH58" s="136"/>
      <c r="RXI58" s="136"/>
      <c r="RXJ58" s="136"/>
      <c r="RXK58" s="136"/>
      <c r="RXL58" s="136"/>
      <c r="RXM58" s="136"/>
      <c r="RXN58" s="136"/>
      <c r="RXO58" s="136"/>
      <c r="RXP58" s="136"/>
      <c r="RXQ58" s="136"/>
      <c r="RXR58" s="136"/>
      <c r="RXS58" s="136"/>
      <c r="RXT58" s="136"/>
      <c r="RXU58" s="136"/>
      <c r="RXV58" s="136"/>
      <c r="RXW58" s="136"/>
      <c r="RXX58" s="136"/>
      <c r="RXY58" s="136"/>
      <c r="RXZ58" s="136"/>
      <c r="RYA58" s="136"/>
      <c r="RYB58" s="136"/>
      <c r="RYC58" s="136"/>
      <c r="RYD58" s="136"/>
      <c r="RYE58" s="136"/>
      <c r="RYF58" s="136"/>
      <c r="RYG58" s="136"/>
      <c r="RYH58" s="136"/>
      <c r="RYI58" s="136"/>
      <c r="RYJ58" s="136"/>
      <c r="RYK58" s="136"/>
      <c r="RYL58" s="136"/>
      <c r="RYM58" s="136"/>
      <c r="RYN58" s="136"/>
      <c r="RYO58" s="136"/>
      <c r="RYP58" s="136"/>
      <c r="RYQ58" s="136"/>
      <c r="RYR58" s="136"/>
      <c r="RYS58" s="136"/>
      <c r="RYT58" s="136"/>
      <c r="RYU58" s="136"/>
      <c r="RYV58" s="136"/>
      <c r="RYW58" s="136"/>
      <c r="RYX58" s="136"/>
      <c r="RYY58" s="136"/>
      <c r="RYZ58" s="136"/>
      <c r="RZA58" s="136"/>
      <c r="RZB58" s="136"/>
      <c r="RZC58" s="136"/>
      <c r="RZD58" s="136"/>
      <c r="RZE58" s="136"/>
      <c r="RZF58" s="136"/>
      <c r="RZG58" s="136"/>
      <c r="RZH58" s="136"/>
      <c r="RZI58" s="136"/>
      <c r="RZJ58" s="136"/>
      <c r="RZK58" s="136"/>
      <c r="RZL58" s="136"/>
      <c r="RZM58" s="136"/>
      <c r="RZN58" s="136"/>
      <c r="RZO58" s="136"/>
      <c r="RZP58" s="136"/>
      <c r="RZQ58" s="136"/>
      <c r="RZR58" s="136"/>
      <c r="RZS58" s="136"/>
      <c r="RZT58" s="136"/>
      <c r="RZU58" s="136"/>
      <c r="RZV58" s="136"/>
      <c r="RZW58" s="136"/>
      <c r="RZX58" s="136"/>
      <c r="RZY58" s="136"/>
      <c r="RZZ58" s="136"/>
      <c r="SAA58" s="136"/>
      <c r="SAB58" s="136"/>
      <c r="SAC58" s="136"/>
      <c r="SAD58" s="136"/>
      <c r="SAE58" s="136"/>
      <c r="SAF58" s="136"/>
      <c r="SAG58" s="136"/>
      <c r="SAH58" s="136"/>
      <c r="SAI58" s="136"/>
      <c r="SAJ58" s="136"/>
      <c r="SAK58" s="136"/>
      <c r="SAL58" s="136"/>
      <c r="SAM58" s="136"/>
      <c r="SAN58" s="136"/>
      <c r="SAO58" s="136"/>
      <c r="SAP58" s="136"/>
      <c r="SAQ58" s="136"/>
      <c r="SAR58" s="136"/>
      <c r="SAS58" s="136"/>
      <c r="SAT58" s="136"/>
      <c r="SAU58" s="136"/>
      <c r="SAV58" s="136"/>
      <c r="SAW58" s="136"/>
      <c r="SAX58" s="136"/>
      <c r="SAY58" s="136"/>
      <c r="SAZ58" s="136"/>
      <c r="SBA58" s="136"/>
      <c r="SBB58" s="136"/>
      <c r="SBC58" s="136"/>
      <c r="SBD58" s="136"/>
      <c r="SBE58" s="136"/>
      <c r="SBF58" s="136"/>
      <c r="SBG58" s="136"/>
      <c r="SBH58" s="136"/>
      <c r="SBI58" s="136"/>
      <c r="SBJ58" s="136"/>
      <c r="SBK58" s="136"/>
      <c r="SBL58" s="136"/>
      <c r="SBM58" s="136"/>
      <c r="SBN58" s="136"/>
      <c r="SBO58" s="136"/>
      <c r="SBP58" s="136"/>
      <c r="SBQ58" s="136"/>
      <c r="SBR58" s="136"/>
      <c r="SBS58" s="136"/>
      <c r="SBT58" s="136"/>
      <c r="SBU58" s="136"/>
      <c r="SBV58" s="136"/>
      <c r="SBW58" s="136"/>
      <c r="SBX58" s="136"/>
      <c r="SBY58" s="136"/>
      <c r="SBZ58" s="136"/>
      <c r="SCA58" s="136"/>
      <c r="SCB58" s="136"/>
      <c r="SCC58" s="136"/>
      <c r="SCD58" s="136"/>
      <c r="SCE58" s="136"/>
      <c r="SCF58" s="136"/>
      <c r="SCG58" s="136"/>
      <c r="SCH58" s="136"/>
      <c r="SCI58" s="136"/>
      <c r="SCJ58" s="136"/>
      <c r="SCK58" s="136"/>
      <c r="SCL58" s="136"/>
      <c r="SCM58" s="136"/>
      <c r="SCN58" s="136"/>
      <c r="SCO58" s="136"/>
      <c r="SCP58" s="136"/>
      <c r="SCQ58" s="136"/>
      <c r="SCR58" s="136"/>
      <c r="SCS58" s="136"/>
      <c r="SCT58" s="136"/>
      <c r="SCU58" s="136"/>
      <c r="SCV58" s="136"/>
      <c r="SCW58" s="136"/>
      <c r="SCX58" s="136"/>
      <c r="SCY58" s="136"/>
      <c r="SCZ58" s="136"/>
      <c r="SDA58" s="136"/>
      <c r="SDB58" s="136"/>
      <c r="SDC58" s="136"/>
      <c r="SDD58" s="136"/>
      <c r="SDE58" s="136"/>
      <c r="SDF58" s="136"/>
      <c r="SDG58" s="136"/>
      <c r="SDH58" s="136"/>
      <c r="SDI58" s="136"/>
      <c r="SDJ58" s="136"/>
      <c r="SDK58" s="136"/>
      <c r="SDL58" s="136"/>
      <c r="SDM58" s="136"/>
      <c r="SDN58" s="136"/>
      <c r="SDO58" s="136"/>
      <c r="SDP58" s="136"/>
      <c r="SDQ58" s="136"/>
      <c r="SDR58" s="136"/>
      <c r="SDS58" s="136"/>
      <c r="SDT58" s="136"/>
      <c r="SDU58" s="136"/>
      <c r="SDV58" s="136"/>
      <c r="SDW58" s="136"/>
      <c r="SDX58" s="136"/>
      <c r="SDY58" s="136"/>
      <c r="SDZ58" s="136"/>
      <c r="SEA58" s="136"/>
      <c r="SEB58" s="136"/>
      <c r="SEC58" s="136"/>
      <c r="SED58" s="136"/>
      <c r="SEE58" s="136"/>
      <c r="SEF58" s="136"/>
      <c r="SEG58" s="136"/>
      <c r="SEH58" s="136"/>
      <c r="SEI58" s="136"/>
      <c r="SEJ58" s="136"/>
      <c r="SEK58" s="136"/>
      <c r="SEL58" s="136"/>
      <c r="SEM58" s="136"/>
      <c r="SEN58" s="136"/>
      <c r="SEO58" s="136"/>
      <c r="SEP58" s="136"/>
      <c r="SEQ58" s="136"/>
      <c r="SER58" s="136"/>
      <c r="SES58" s="136"/>
      <c r="SET58" s="136"/>
      <c r="SEU58" s="136"/>
      <c r="SEV58" s="136"/>
      <c r="SEW58" s="136"/>
      <c r="SEX58" s="136"/>
      <c r="SEY58" s="136"/>
      <c r="SEZ58" s="136"/>
      <c r="SFA58" s="136"/>
      <c r="SFB58" s="136"/>
      <c r="SFC58" s="136"/>
      <c r="SFD58" s="136"/>
      <c r="SFE58" s="136"/>
      <c r="SFF58" s="136"/>
      <c r="SFG58" s="136"/>
      <c r="SFH58" s="136"/>
      <c r="SFI58" s="136"/>
      <c r="SFJ58" s="136"/>
      <c r="SFK58" s="136"/>
      <c r="SFL58" s="136"/>
      <c r="SFM58" s="136"/>
      <c r="SFN58" s="136"/>
      <c r="SFO58" s="136"/>
      <c r="SFP58" s="136"/>
      <c r="SFQ58" s="136"/>
      <c r="SFR58" s="136"/>
      <c r="SFS58" s="136"/>
      <c r="SFT58" s="136"/>
      <c r="SFU58" s="136"/>
      <c r="SFV58" s="136"/>
      <c r="SFW58" s="136"/>
      <c r="SFX58" s="136"/>
      <c r="SFY58" s="136"/>
      <c r="SFZ58" s="136"/>
      <c r="SGA58" s="136"/>
      <c r="SGB58" s="136"/>
      <c r="SGC58" s="136"/>
      <c r="SGD58" s="136"/>
      <c r="SGE58" s="136"/>
      <c r="SGF58" s="136"/>
      <c r="SGG58" s="136"/>
      <c r="SGH58" s="136"/>
      <c r="SGI58" s="136"/>
      <c r="SGJ58" s="136"/>
      <c r="SGK58" s="136"/>
      <c r="SGL58" s="136"/>
      <c r="SGM58" s="136"/>
      <c r="SGN58" s="136"/>
      <c r="SGO58" s="136"/>
      <c r="SGP58" s="136"/>
      <c r="SGQ58" s="136"/>
      <c r="SGR58" s="136"/>
      <c r="SGS58" s="136"/>
      <c r="SGT58" s="136"/>
      <c r="SGU58" s="136"/>
      <c r="SGV58" s="136"/>
      <c r="SGW58" s="136"/>
      <c r="SGX58" s="136"/>
      <c r="SGY58" s="136"/>
      <c r="SGZ58" s="136"/>
      <c r="SHA58" s="136"/>
      <c r="SHB58" s="136"/>
      <c r="SHC58" s="136"/>
      <c r="SHD58" s="136"/>
      <c r="SHE58" s="136"/>
      <c r="SHF58" s="136"/>
      <c r="SHG58" s="136"/>
      <c r="SHH58" s="136"/>
      <c r="SHI58" s="136"/>
      <c r="SHJ58" s="136"/>
      <c r="SHK58" s="136"/>
      <c r="SHL58" s="136"/>
      <c r="SHM58" s="136"/>
      <c r="SHN58" s="136"/>
      <c r="SHO58" s="136"/>
      <c r="SHP58" s="136"/>
      <c r="SHQ58" s="136"/>
      <c r="SHR58" s="136"/>
      <c r="SHS58" s="136"/>
      <c r="SHT58" s="136"/>
      <c r="SHU58" s="136"/>
      <c r="SHV58" s="136"/>
      <c r="SHW58" s="136"/>
      <c r="SHX58" s="136"/>
      <c r="SHY58" s="136"/>
      <c r="SHZ58" s="136"/>
      <c r="SIA58" s="136"/>
      <c r="SIB58" s="136"/>
      <c r="SIC58" s="136"/>
      <c r="SID58" s="136"/>
      <c r="SIE58" s="136"/>
      <c r="SIF58" s="136"/>
      <c r="SIG58" s="136"/>
      <c r="SIH58" s="136"/>
      <c r="SII58" s="136"/>
      <c r="SIJ58" s="136"/>
      <c r="SIK58" s="136"/>
      <c r="SIL58" s="136"/>
      <c r="SIM58" s="136"/>
      <c r="SIN58" s="136"/>
      <c r="SIO58" s="136"/>
      <c r="SIP58" s="136"/>
      <c r="SIQ58" s="136"/>
      <c r="SIR58" s="136"/>
      <c r="SIS58" s="136"/>
      <c r="SIT58" s="136"/>
      <c r="SIU58" s="136"/>
      <c r="SIV58" s="136"/>
      <c r="SIW58" s="136"/>
      <c r="SIX58" s="136"/>
      <c r="SIY58" s="136"/>
      <c r="SIZ58" s="136"/>
      <c r="SJA58" s="136"/>
      <c r="SJB58" s="136"/>
      <c r="SJC58" s="136"/>
      <c r="SJD58" s="136"/>
      <c r="SJE58" s="136"/>
      <c r="SJF58" s="136"/>
      <c r="SJG58" s="136"/>
      <c r="SJH58" s="136"/>
      <c r="SJI58" s="136"/>
      <c r="SJJ58" s="136"/>
      <c r="SJK58" s="136"/>
      <c r="SJL58" s="136"/>
      <c r="SJM58" s="136"/>
      <c r="SJN58" s="136"/>
      <c r="SJO58" s="136"/>
      <c r="SJP58" s="136"/>
      <c r="SJQ58" s="136"/>
      <c r="SJR58" s="136"/>
      <c r="SJS58" s="136"/>
      <c r="SJT58" s="136"/>
      <c r="SJU58" s="136"/>
      <c r="SJV58" s="136"/>
      <c r="SJW58" s="136"/>
      <c r="SJX58" s="136"/>
      <c r="SJY58" s="136"/>
      <c r="SJZ58" s="136"/>
      <c r="SKA58" s="136"/>
      <c r="SKB58" s="136"/>
      <c r="SKC58" s="136"/>
      <c r="SKD58" s="136"/>
      <c r="SKE58" s="136"/>
      <c r="SKF58" s="136"/>
      <c r="SKG58" s="136"/>
      <c r="SKH58" s="136"/>
      <c r="SKI58" s="136"/>
      <c r="SKJ58" s="136"/>
      <c r="SKK58" s="136"/>
      <c r="SKL58" s="136"/>
      <c r="SKM58" s="136"/>
      <c r="SKN58" s="136"/>
      <c r="SKO58" s="136"/>
      <c r="SKP58" s="136"/>
      <c r="SKQ58" s="136"/>
      <c r="SKR58" s="136"/>
      <c r="SKS58" s="136"/>
      <c r="SKT58" s="136"/>
      <c r="SKU58" s="136"/>
      <c r="SKV58" s="136"/>
      <c r="SKW58" s="136"/>
      <c r="SKX58" s="136"/>
      <c r="SKY58" s="136"/>
      <c r="SKZ58" s="136"/>
      <c r="SLA58" s="136"/>
      <c r="SLB58" s="136"/>
      <c r="SLC58" s="136"/>
      <c r="SLD58" s="136"/>
      <c r="SLE58" s="136"/>
      <c r="SLF58" s="136"/>
      <c r="SLG58" s="136"/>
      <c r="SLH58" s="136"/>
      <c r="SLI58" s="136"/>
      <c r="SLJ58" s="136"/>
      <c r="SLK58" s="136"/>
      <c r="SLL58" s="136"/>
      <c r="SLM58" s="136"/>
      <c r="SLN58" s="136"/>
      <c r="SLO58" s="136"/>
      <c r="SLP58" s="136"/>
      <c r="SLQ58" s="136"/>
      <c r="SLR58" s="136"/>
      <c r="SLS58" s="136"/>
      <c r="SLT58" s="136"/>
      <c r="SLU58" s="136"/>
      <c r="SLV58" s="136"/>
      <c r="SLW58" s="136"/>
      <c r="SLX58" s="136"/>
      <c r="SLY58" s="136"/>
      <c r="SLZ58" s="136"/>
      <c r="SMA58" s="136"/>
      <c r="SMB58" s="136"/>
      <c r="SMC58" s="136"/>
      <c r="SMD58" s="136"/>
      <c r="SME58" s="136"/>
      <c r="SMF58" s="136"/>
      <c r="SMG58" s="136"/>
      <c r="SMH58" s="136"/>
      <c r="SMI58" s="136"/>
      <c r="SMJ58" s="136"/>
      <c r="SMK58" s="136"/>
      <c r="SML58" s="136"/>
      <c r="SMM58" s="136"/>
      <c r="SMN58" s="136"/>
      <c r="SMO58" s="136"/>
      <c r="SMP58" s="136"/>
      <c r="SMQ58" s="136"/>
      <c r="SMR58" s="136"/>
      <c r="SMS58" s="136"/>
      <c r="SMT58" s="136"/>
      <c r="SMU58" s="136"/>
      <c r="SMV58" s="136"/>
      <c r="SMW58" s="136"/>
      <c r="SMX58" s="136"/>
      <c r="SMY58" s="136"/>
      <c r="SMZ58" s="136"/>
      <c r="SNA58" s="136"/>
      <c r="SNB58" s="136"/>
      <c r="SNC58" s="136"/>
      <c r="SND58" s="136"/>
      <c r="SNE58" s="136"/>
      <c r="SNF58" s="136"/>
      <c r="SNG58" s="136"/>
      <c r="SNH58" s="136"/>
      <c r="SNI58" s="136"/>
      <c r="SNJ58" s="136"/>
      <c r="SNK58" s="136"/>
      <c r="SNL58" s="136"/>
      <c r="SNM58" s="136"/>
      <c r="SNN58" s="136"/>
      <c r="SNO58" s="136"/>
      <c r="SNP58" s="136"/>
      <c r="SNQ58" s="136"/>
      <c r="SNR58" s="136"/>
      <c r="SNS58" s="136"/>
      <c r="SNT58" s="136"/>
      <c r="SNU58" s="136"/>
      <c r="SNV58" s="136"/>
      <c r="SNW58" s="136"/>
      <c r="SNX58" s="136"/>
      <c r="SNY58" s="136"/>
      <c r="SNZ58" s="136"/>
      <c r="SOA58" s="136"/>
      <c r="SOB58" s="136"/>
      <c r="SOC58" s="136"/>
      <c r="SOD58" s="136"/>
      <c r="SOE58" s="136"/>
      <c r="SOF58" s="136"/>
      <c r="SOG58" s="136"/>
      <c r="SOH58" s="136"/>
      <c r="SOI58" s="136"/>
      <c r="SOJ58" s="136"/>
      <c r="SOK58" s="136"/>
      <c r="SOL58" s="136"/>
      <c r="SOM58" s="136"/>
      <c r="SON58" s="136"/>
      <c r="SOO58" s="136"/>
      <c r="SOP58" s="136"/>
      <c r="SOQ58" s="136"/>
      <c r="SOR58" s="136"/>
      <c r="SOS58" s="136"/>
      <c r="SOT58" s="136"/>
      <c r="SOU58" s="136"/>
      <c r="SOV58" s="136"/>
      <c r="SOW58" s="136"/>
      <c r="SOX58" s="136"/>
      <c r="SOY58" s="136"/>
      <c r="SOZ58" s="136"/>
      <c r="SPA58" s="136"/>
      <c r="SPB58" s="136"/>
      <c r="SPC58" s="136"/>
      <c r="SPD58" s="136"/>
      <c r="SPE58" s="136"/>
      <c r="SPF58" s="136"/>
      <c r="SPG58" s="136"/>
      <c r="SPH58" s="136"/>
      <c r="SPI58" s="136"/>
      <c r="SPJ58" s="136"/>
      <c r="SPK58" s="136"/>
      <c r="SPL58" s="136"/>
      <c r="SPM58" s="136"/>
      <c r="SPN58" s="136"/>
      <c r="SPO58" s="136"/>
      <c r="SPP58" s="136"/>
      <c r="SPQ58" s="136"/>
      <c r="SPR58" s="136"/>
      <c r="SPS58" s="136"/>
      <c r="SPT58" s="136"/>
      <c r="SPU58" s="136"/>
      <c r="SPV58" s="136"/>
      <c r="SPW58" s="136"/>
      <c r="SPX58" s="136"/>
      <c r="SPY58" s="136"/>
      <c r="SPZ58" s="136"/>
      <c r="SQA58" s="136"/>
      <c r="SQB58" s="136"/>
      <c r="SQC58" s="136"/>
      <c r="SQD58" s="136"/>
      <c r="SQE58" s="136"/>
      <c r="SQF58" s="136"/>
      <c r="SQG58" s="136"/>
      <c r="SQH58" s="136"/>
      <c r="SQI58" s="136"/>
      <c r="SQJ58" s="136"/>
      <c r="SQK58" s="136"/>
      <c r="SQL58" s="136"/>
      <c r="SQM58" s="136"/>
      <c r="SQN58" s="136"/>
      <c r="SQO58" s="136"/>
      <c r="SQP58" s="136"/>
      <c r="SQQ58" s="136"/>
      <c r="SQR58" s="136"/>
      <c r="SQS58" s="136"/>
      <c r="SQT58" s="136"/>
      <c r="SQU58" s="136"/>
      <c r="SQV58" s="136"/>
      <c r="SQW58" s="136"/>
      <c r="SQX58" s="136"/>
      <c r="SQY58" s="136"/>
      <c r="SQZ58" s="136"/>
      <c r="SRA58" s="136"/>
      <c r="SRB58" s="136"/>
      <c r="SRC58" s="136"/>
      <c r="SRD58" s="136"/>
      <c r="SRE58" s="136"/>
      <c r="SRF58" s="136"/>
      <c r="SRG58" s="136"/>
      <c r="SRH58" s="136"/>
      <c r="SRI58" s="136"/>
      <c r="SRJ58" s="136"/>
      <c r="SRK58" s="136"/>
      <c r="SRL58" s="136"/>
      <c r="SRM58" s="136"/>
      <c r="SRN58" s="136"/>
      <c r="SRO58" s="136"/>
      <c r="SRP58" s="136"/>
      <c r="SRQ58" s="136"/>
      <c r="SRR58" s="136"/>
      <c r="SRS58" s="136"/>
      <c r="SRT58" s="136"/>
      <c r="SRU58" s="136"/>
      <c r="SRV58" s="136"/>
      <c r="SRW58" s="136"/>
      <c r="SRX58" s="136"/>
      <c r="SRY58" s="136"/>
      <c r="SRZ58" s="136"/>
      <c r="SSA58" s="136"/>
      <c r="SSB58" s="136"/>
      <c r="SSC58" s="136"/>
      <c r="SSD58" s="136"/>
      <c r="SSE58" s="136"/>
      <c r="SSF58" s="136"/>
      <c r="SSG58" s="136"/>
      <c r="SSH58" s="136"/>
      <c r="SSI58" s="136"/>
      <c r="SSJ58" s="136"/>
      <c r="SSK58" s="136"/>
      <c r="SSL58" s="136"/>
      <c r="SSM58" s="136"/>
      <c r="SSN58" s="136"/>
      <c r="SSO58" s="136"/>
      <c r="SSP58" s="136"/>
      <c r="SSQ58" s="136"/>
      <c r="SSR58" s="136"/>
      <c r="SSS58" s="136"/>
      <c r="SST58" s="136"/>
      <c r="SSU58" s="136"/>
      <c r="SSV58" s="136"/>
      <c r="SSW58" s="136"/>
      <c r="SSX58" s="136"/>
      <c r="SSY58" s="136"/>
      <c r="SSZ58" s="136"/>
      <c r="STA58" s="136"/>
      <c r="STB58" s="136"/>
      <c r="STC58" s="136"/>
      <c r="STD58" s="136"/>
      <c r="STE58" s="136"/>
      <c r="STF58" s="136"/>
      <c r="STG58" s="136"/>
      <c r="STH58" s="136"/>
      <c r="STI58" s="136"/>
      <c r="STJ58" s="136"/>
      <c r="STK58" s="136"/>
      <c r="STL58" s="136"/>
      <c r="STM58" s="136"/>
      <c r="STN58" s="136"/>
      <c r="STO58" s="136"/>
      <c r="STP58" s="136"/>
      <c r="STQ58" s="136"/>
      <c r="STR58" s="136"/>
      <c r="STS58" s="136"/>
      <c r="STT58" s="136"/>
      <c r="STU58" s="136"/>
      <c r="STV58" s="136"/>
      <c r="STW58" s="136"/>
      <c r="STX58" s="136"/>
      <c r="STY58" s="136"/>
      <c r="STZ58" s="136"/>
      <c r="SUA58" s="136"/>
      <c r="SUB58" s="136"/>
      <c r="SUC58" s="136"/>
      <c r="SUD58" s="136"/>
      <c r="SUE58" s="136"/>
      <c r="SUF58" s="136"/>
      <c r="SUG58" s="136"/>
      <c r="SUH58" s="136"/>
      <c r="SUI58" s="136"/>
      <c r="SUJ58" s="136"/>
      <c r="SUK58" s="136"/>
      <c r="SUL58" s="136"/>
      <c r="SUM58" s="136"/>
      <c r="SUN58" s="136"/>
      <c r="SUO58" s="136"/>
      <c r="SUP58" s="136"/>
      <c r="SUQ58" s="136"/>
      <c r="SUR58" s="136"/>
      <c r="SUS58" s="136"/>
      <c r="SUT58" s="136"/>
      <c r="SUU58" s="136"/>
      <c r="SUV58" s="136"/>
      <c r="SUW58" s="136"/>
      <c r="SUX58" s="136"/>
      <c r="SUY58" s="136"/>
      <c r="SUZ58" s="136"/>
      <c r="SVA58" s="136"/>
      <c r="SVB58" s="136"/>
      <c r="SVC58" s="136"/>
      <c r="SVD58" s="136"/>
      <c r="SVE58" s="136"/>
      <c r="SVF58" s="136"/>
      <c r="SVG58" s="136"/>
      <c r="SVH58" s="136"/>
      <c r="SVI58" s="136"/>
      <c r="SVJ58" s="136"/>
      <c r="SVK58" s="136"/>
      <c r="SVL58" s="136"/>
      <c r="SVM58" s="136"/>
      <c r="SVN58" s="136"/>
      <c r="SVO58" s="136"/>
      <c r="SVP58" s="136"/>
      <c r="SVQ58" s="136"/>
      <c r="SVR58" s="136"/>
      <c r="SVS58" s="136"/>
      <c r="SVT58" s="136"/>
      <c r="SVU58" s="136"/>
      <c r="SVV58" s="136"/>
      <c r="SVW58" s="136"/>
      <c r="SVX58" s="136"/>
      <c r="SVY58" s="136"/>
      <c r="SVZ58" s="136"/>
      <c r="SWA58" s="136"/>
      <c r="SWB58" s="136"/>
      <c r="SWC58" s="136"/>
      <c r="SWD58" s="136"/>
      <c r="SWE58" s="136"/>
      <c r="SWF58" s="136"/>
      <c r="SWG58" s="136"/>
      <c r="SWH58" s="136"/>
      <c r="SWI58" s="136"/>
      <c r="SWJ58" s="136"/>
      <c r="SWK58" s="136"/>
      <c r="SWL58" s="136"/>
      <c r="SWM58" s="136"/>
      <c r="SWN58" s="136"/>
      <c r="SWO58" s="136"/>
      <c r="SWP58" s="136"/>
      <c r="SWQ58" s="136"/>
      <c r="SWR58" s="136"/>
      <c r="SWS58" s="136"/>
      <c r="SWT58" s="136"/>
      <c r="SWU58" s="136"/>
      <c r="SWV58" s="136"/>
      <c r="SWW58" s="136"/>
      <c r="SWX58" s="136"/>
      <c r="SWY58" s="136"/>
      <c r="SWZ58" s="136"/>
      <c r="SXA58" s="136"/>
      <c r="SXB58" s="136"/>
      <c r="SXC58" s="136"/>
      <c r="SXD58" s="136"/>
      <c r="SXE58" s="136"/>
      <c r="SXF58" s="136"/>
      <c r="SXG58" s="136"/>
      <c r="SXH58" s="136"/>
      <c r="SXI58" s="136"/>
      <c r="SXJ58" s="136"/>
      <c r="SXK58" s="136"/>
      <c r="SXL58" s="136"/>
      <c r="SXM58" s="136"/>
      <c r="SXN58" s="136"/>
      <c r="SXO58" s="136"/>
      <c r="SXP58" s="136"/>
      <c r="SXQ58" s="136"/>
      <c r="SXR58" s="136"/>
      <c r="SXS58" s="136"/>
      <c r="SXT58" s="136"/>
      <c r="SXU58" s="136"/>
      <c r="SXV58" s="136"/>
      <c r="SXW58" s="136"/>
      <c r="SXX58" s="136"/>
      <c r="SXY58" s="136"/>
      <c r="SXZ58" s="136"/>
      <c r="SYA58" s="136"/>
      <c r="SYB58" s="136"/>
      <c r="SYC58" s="136"/>
      <c r="SYD58" s="136"/>
      <c r="SYE58" s="136"/>
      <c r="SYF58" s="136"/>
      <c r="SYG58" s="136"/>
      <c r="SYH58" s="136"/>
      <c r="SYI58" s="136"/>
      <c r="SYJ58" s="136"/>
      <c r="SYK58" s="136"/>
      <c r="SYL58" s="136"/>
      <c r="SYM58" s="136"/>
      <c r="SYN58" s="136"/>
      <c r="SYO58" s="136"/>
      <c r="SYP58" s="136"/>
      <c r="SYQ58" s="136"/>
      <c r="SYR58" s="136"/>
      <c r="SYS58" s="136"/>
      <c r="SYT58" s="136"/>
      <c r="SYU58" s="136"/>
      <c r="SYV58" s="136"/>
      <c r="SYW58" s="136"/>
      <c r="SYX58" s="136"/>
      <c r="SYY58" s="136"/>
      <c r="SYZ58" s="136"/>
      <c r="SZA58" s="136"/>
      <c r="SZB58" s="136"/>
      <c r="SZC58" s="136"/>
      <c r="SZD58" s="136"/>
      <c r="SZE58" s="136"/>
      <c r="SZF58" s="136"/>
      <c r="SZG58" s="136"/>
      <c r="SZH58" s="136"/>
      <c r="SZI58" s="136"/>
      <c r="SZJ58" s="136"/>
      <c r="SZK58" s="136"/>
      <c r="SZL58" s="136"/>
      <c r="SZM58" s="136"/>
      <c r="SZN58" s="136"/>
      <c r="SZO58" s="136"/>
      <c r="SZP58" s="136"/>
      <c r="SZQ58" s="136"/>
      <c r="SZR58" s="136"/>
      <c r="SZS58" s="136"/>
      <c r="SZT58" s="136"/>
      <c r="SZU58" s="136"/>
      <c r="SZV58" s="136"/>
      <c r="SZW58" s="136"/>
      <c r="SZX58" s="136"/>
      <c r="SZY58" s="136"/>
      <c r="SZZ58" s="136"/>
      <c r="TAA58" s="136"/>
      <c r="TAB58" s="136"/>
      <c r="TAC58" s="136"/>
      <c r="TAD58" s="136"/>
      <c r="TAE58" s="136"/>
      <c r="TAF58" s="136"/>
      <c r="TAG58" s="136"/>
      <c r="TAH58" s="136"/>
      <c r="TAI58" s="136"/>
      <c r="TAJ58" s="136"/>
      <c r="TAK58" s="136"/>
      <c r="TAL58" s="136"/>
      <c r="TAM58" s="136"/>
      <c r="TAN58" s="136"/>
      <c r="TAO58" s="136"/>
      <c r="TAP58" s="136"/>
      <c r="TAQ58" s="136"/>
      <c r="TAR58" s="136"/>
      <c r="TAS58" s="136"/>
      <c r="TAT58" s="136"/>
      <c r="TAU58" s="136"/>
      <c r="TAV58" s="136"/>
      <c r="TAW58" s="136"/>
      <c r="TAX58" s="136"/>
      <c r="TAY58" s="136"/>
      <c r="TAZ58" s="136"/>
      <c r="TBA58" s="136"/>
      <c r="TBB58" s="136"/>
      <c r="TBC58" s="136"/>
      <c r="TBD58" s="136"/>
      <c r="TBE58" s="136"/>
      <c r="TBF58" s="136"/>
      <c r="TBG58" s="136"/>
      <c r="TBH58" s="136"/>
      <c r="TBI58" s="136"/>
      <c r="TBJ58" s="136"/>
      <c r="TBK58" s="136"/>
      <c r="TBL58" s="136"/>
      <c r="TBM58" s="136"/>
      <c r="TBN58" s="136"/>
      <c r="TBO58" s="136"/>
      <c r="TBP58" s="136"/>
      <c r="TBQ58" s="136"/>
      <c r="TBR58" s="136"/>
      <c r="TBS58" s="136"/>
      <c r="TBT58" s="136"/>
      <c r="TBU58" s="136"/>
      <c r="TBV58" s="136"/>
      <c r="TBW58" s="136"/>
      <c r="TBX58" s="136"/>
      <c r="TBY58" s="136"/>
      <c r="TBZ58" s="136"/>
      <c r="TCA58" s="136"/>
      <c r="TCB58" s="136"/>
      <c r="TCC58" s="136"/>
      <c r="TCD58" s="136"/>
      <c r="TCE58" s="136"/>
      <c r="TCF58" s="136"/>
      <c r="TCG58" s="136"/>
      <c r="TCH58" s="136"/>
      <c r="TCI58" s="136"/>
      <c r="TCJ58" s="136"/>
      <c r="TCK58" s="136"/>
      <c r="TCL58" s="136"/>
      <c r="TCM58" s="136"/>
      <c r="TCN58" s="136"/>
      <c r="TCO58" s="136"/>
      <c r="TCP58" s="136"/>
      <c r="TCQ58" s="136"/>
      <c r="TCR58" s="136"/>
      <c r="TCS58" s="136"/>
      <c r="TCT58" s="136"/>
      <c r="TCU58" s="136"/>
      <c r="TCV58" s="136"/>
      <c r="TCW58" s="136"/>
      <c r="TCX58" s="136"/>
      <c r="TCY58" s="136"/>
      <c r="TCZ58" s="136"/>
      <c r="TDA58" s="136"/>
      <c r="TDB58" s="136"/>
      <c r="TDC58" s="136"/>
      <c r="TDD58" s="136"/>
      <c r="TDE58" s="136"/>
      <c r="TDF58" s="136"/>
      <c r="TDG58" s="136"/>
      <c r="TDH58" s="136"/>
      <c r="TDI58" s="136"/>
      <c r="TDJ58" s="136"/>
      <c r="TDK58" s="136"/>
      <c r="TDL58" s="136"/>
      <c r="TDM58" s="136"/>
      <c r="TDN58" s="136"/>
      <c r="TDO58" s="136"/>
      <c r="TDP58" s="136"/>
      <c r="TDQ58" s="136"/>
      <c r="TDR58" s="136"/>
      <c r="TDS58" s="136"/>
      <c r="TDT58" s="136"/>
      <c r="TDU58" s="136"/>
      <c r="TDV58" s="136"/>
      <c r="TDW58" s="136"/>
      <c r="TDX58" s="136"/>
      <c r="TDY58" s="136"/>
      <c r="TDZ58" s="136"/>
      <c r="TEA58" s="136"/>
      <c r="TEB58" s="136"/>
      <c r="TEC58" s="136"/>
      <c r="TED58" s="136"/>
      <c r="TEE58" s="136"/>
      <c r="TEF58" s="136"/>
      <c r="TEG58" s="136"/>
      <c r="TEH58" s="136"/>
      <c r="TEI58" s="136"/>
      <c r="TEJ58" s="136"/>
      <c r="TEK58" s="136"/>
      <c r="TEL58" s="136"/>
      <c r="TEM58" s="136"/>
      <c r="TEN58" s="136"/>
      <c r="TEO58" s="136"/>
      <c r="TEP58" s="136"/>
      <c r="TEQ58" s="136"/>
      <c r="TER58" s="136"/>
      <c r="TES58" s="136"/>
      <c r="TET58" s="136"/>
      <c r="TEU58" s="136"/>
      <c r="TEV58" s="136"/>
      <c r="TEW58" s="136"/>
      <c r="TEX58" s="136"/>
      <c r="TEY58" s="136"/>
      <c r="TEZ58" s="136"/>
      <c r="TFA58" s="136"/>
      <c r="TFB58" s="136"/>
      <c r="TFC58" s="136"/>
      <c r="TFD58" s="136"/>
      <c r="TFE58" s="136"/>
      <c r="TFF58" s="136"/>
      <c r="TFG58" s="136"/>
      <c r="TFH58" s="136"/>
      <c r="TFI58" s="136"/>
      <c r="TFJ58" s="136"/>
      <c r="TFK58" s="136"/>
      <c r="TFL58" s="136"/>
      <c r="TFM58" s="136"/>
      <c r="TFN58" s="136"/>
      <c r="TFO58" s="136"/>
      <c r="TFP58" s="136"/>
      <c r="TFQ58" s="136"/>
      <c r="TFR58" s="136"/>
      <c r="TFS58" s="136"/>
      <c r="TFT58" s="136"/>
      <c r="TFU58" s="136"/>
      <c r="TFV58" s="136"/>
      <c r="TFW58" s="136"/>
      <c r="TFX58" s="136"/>
      <c r="TFY58" s="136"/>
      <c r="TFZ58" s="136"/>
      <c r="TGA58" s="136"/>
      <c r="TGB58" s="136"/>
      <c r="TGC58" s="136"/>
      <c r="TGD58" s="136"/>
      <c r="TGE58" s="136"/>
      <c r="TGF58" s="136"/>
      <c r="TGG58" s="136"/>
      <c r="TGH58" s="136"/>
      <c r="TGI58" s="136"/>
      <c r="TGJ58" s="136"/>
      <c r="TGK58" s="136"/>
      <c r="TGL58" s="136"/>
      <c r="TGM58" s="136"/>
      <c r="TGN58" s="136"/>
      <c r="TGO58" s="136"/>
      <c r="TGP58" s="136"/>
      <c r="TGQ58" s="136"/>
      <c r="TGR58" s="136"/>
      <c r="TGS58" s="136"/>
      <c r="TGT58" s="136"/>
      <c r="TGU58" s="136"/>
      <c r="TGV58" s="136"/>
      <c r="TGW58" s="136"/>
      <c r="TGX58" s="136"/>
      <c r="TGY58" s="136"/>
      <c r="TGZ58" s="136"/>
      <c r="THA58" s="136"/>
      <c r="THB58" s="136"/>
      <c r="THC58" s="136"/>
      <c r="THD58" s="136"/>
      <c r="THE58" s="136"/>
      <c r="THF58" s="136"/>
      <c r="THG58" s="136"/>
      <c r="THH58" s="136"/>
      <c r="THI58" s="136"/>
      <c r="THJ58" s="136"/>
      <c r="THK58" s="136"/>
      <c r="THL58" s="136"/>
      <c r="THM58" s="136"/>
      <c r="THN58" s="136"/>
      <c r="THO58" s="136"/>
      <c r="THP58" s="136"/>
      <c r="THQ58" s="136"/>
      <c r="THR58" s="136"/>
      <c r="THS58" s="136"/>
      <c r="THT58" s="136"/>
      <c r="THU58" s="136"/>
      <c r="THV58" s="136"/>
      <c r="THW58" s="136"/>
      <c r="THX58" s="136"/>
      <c r="THY58" s="136"/>
      <c r="THZ58" s="136"/>
      <c r="TIA58" s="136"/>
      <c r="TIB58" s="136"/>
      <c r="TIC58" s="136"/>
      <c r="TID58" s="136"/>
      <c r="TIE58" s="136"/>
      <c r="TIF58" s="136"/>
      <c r="TIG58" s="136"/>
      <c r="TIH58" s="136"/>
      <c r="TII58" s="136"/>
      <c r="TIJ58" s="136"/>
      <c r="TIK58" s="136"/>
      <c r="TIL58" s="136"/>
      <c r="TIM58" s="136"/>
      <c r="TIN58" s="136"/>
      <c r="TIO58" s="136"/>
      <c r="TIP58" s="136"/>
      <c r="TIQ58" s="136"/>
      <c r="TIR58" s="136"/>
      <c r="TIS58" s="136"/>
      <c r="TIT58" s="136"/>
      <c r="TIU58" s="136"/>
      <c r="TIV58" s="136"/>
      <c r="TIW58" s="136"/>
      <c r="TIX58" s="136"/>
      <c r="TIY58" s="136"/>
      <c r="TIZ58" s="136"/>
      <c r="TJA58" s="136"/>
      <c r="TJB58" s="136"/>
      <c r="TJC58" s="136"/>
      <c r="TJD58" s="136"/>
      <c r="TJE58" s="136"/>
      <c r="TJF58" s="136"/>
      <c r="TJG58" s="136"/>
      <c r="TJH58" s="136"/>
      <c r="TJI58" s="136"/>
      <c r="TJJ58" s="136"/>
      <c r="TJK58" s="136"/>
      <c r="TJL58" s="136"/>
      <c r="TJM58" s="136"/>
      <c r="TJN58" s="136"/>
      <c r="TJO58" s="136"/>
      <c r="TJP58" s="136"/>
      <c r="TJQ58" s="136"/>
      <c r="TJR58" s="136"/>
      <c r="TJS58" s="136"/>
      <c r="TJT58" s="136"/>
      <c r="TJU58" s="136"/>
      <c r="TJV58" s="136"/>
      <c r="TJW58" s="136"/>
      <c r="TJX58" s="136"/>
      <c r="TJY58" s="136"/>
      <c r="TJZ58" s="136"/>
      <c r="TKA58" s="136"/>
      <c r="TKB58" s="136"/>
      <c r="TKC58" s="136"/>
      <c r="TKD58" s="136"/>
      <c r="TKE58" s="136"/>
      <c r="TKF58" s="136"/>
      <c r="TKG58" s="136"/>
      <c r="TKH58" s="136"/>
      <c r="TKI58" s="136"/>
      <c r="TKJ58" s="136"/>
      <c r="TKK58" s="136"/>
      <c r="TKL58" s="136"/>
      <c r="TKM58" s="136"/>
      <c r="TKN58" s="136"/>
      <c r="TKO58" s="136"/>
      <c r="TKP58" s="136"/>
      <c r="TKQ58" s="136"/>
      <c r="TKR58" s="136"/>
      <c r="TKS58" s="136"/>
      <c r="TKT58" s="136"/>
      <c r="TKU58" s="136"/>
      <c r="TKV58" s="136"/>
      <c r="TKW58" s="136"/>
      <c r="TKX58" s="136"/>
      <c r="TKY58" s="136"/>
      <c r="TKZ58" s="136"/>
      <c r="TLA58" s="136"/>
      <c r="TLB58" s="136"/>
      <c r="TLC58" s="136"/>
      <c r="TLD58" s="136"/>
      <c r="TLE58" s="136"/>
      <c r="TLF58" s="136"/>
      <c r="TLG58" s="136"/>
      <c r="TLH58" s="136"/>
      <c r="TLI58" s="136"/>
      <c r="TLJ58" s="136"/>
      <c r="TLK58" s="136"/>
      <c r="TLL58" s="136"/>
      <c r="TLM58" s="136"/>
      <c r="TLN58" s="136"/>
      <c r="TLO58" s="136"/>
      <c r="TLP58" s="136"/>
      <c r="TLQ58" s="136"/>
      <c r="TLR58" s="136"/>
      <c r="TLS58" s="136"/>
      <c r="TLT58" s="136"/>
      <c r="TLU58" s="136"/>
      <c r="TLV58" s="136"/>
      <c r="TLW58" s="136"/>
      <c r="TLX58" s="136"/>
      <c r="TLY58" s="136"/>
      <c r="TLZ58" s="136"/>
      <c r="TMA58" s="136"/>
      <c r="TMB58" s="136"/>
      <c r="TMC58" s="136"/>
      <c r="TMD58" s="136"/>
      <c r="TME58" s="136"/>
      <c r="TMF58" s="136"/>
      <c r="TMG58" s="136"/>
      <c r="TMH58" s="136"/>
      <c r="TMI58" s="136"/>
      <c r="TMJ58" s="136"/>
      <c r="TMK58" s="136"/>
      <c r="TML58" s="136"/>
      <c r="TMM58" s="136"/>
      <c r="TMN58" s="136"/>
      <c r="TMO58" s="136"/>
      <c r="TMP58" s="136"/>
      <c r="TMQ58" s="136"/>
      <c r="TMR58" s="136"/>
      <c r="TMS58" s="136"/>
      <c r="TMT58" s="136"/>
      <c r="TMU58" s="136"/>
      <c r="TMV58" s="136"/>
      <c r="TMW58" s="136"/>
      <c r="TMX58" s="136"/>
      <c r="TMY58" s="136"/>
      <c r="TMZ58" s="136"/>
      <c r="TNA58" s="136"/>
      <c r="TNB58" s="136"/>
      <c r="TNC58" s="136"/>
      <c r="TND58" s="136"/>
      <c r="TNE58" s="136"/>
      <c r="TNF58" s="136"/>
      <c r="TNG58" s="136"/>
      <c r="TNH58" s="136"/>
      <c r="TNI58" s="136"/>
      <c r="TNJ58" s="136"/>
      <c r="TNK58" s="136"/>
      <c r="TNL58" s="136"/>
      <c r="TNM58" s="136"/>
      <c r="TNN58" s="136"/>
      <c r="TNO58" s="136"/>
      <c r="TNP58" s="136"/>
      <c r="TNQ58" s="136"/>
      <c r="TNR58" s="136"/>
      <c r="TNS58" s="136"/>
      <c r="TNT58" s="136"/>
      <c r="TNU58" s="136"/>
      <c r="TNV58" s="136"/>
      <c r="TNW58" s="136"/>
      <c r="TNX58" s="136"/>
      <c r="TNY58" s="136"/>
      <c r="TNZ58" s="136"/>
      <c r="TOA58" s="136"/>
      <c r="TOB58" s="136"/>
      <c r="TOC58" s="136"/>
      <c r="TOD58" s="136"/>
      <c r="TOE58" s="136"/>
      <c r="TOF58" s="136"/>
      <c r="TOG58" s="136"/>
      <c r="TOH58" s="136"/>
      <c r="TOI58" s="136"/>
      <c r="TOJ58" s="136"/>
      <c r="TOK58" s="136"/>
      <c r="TOL58" s="136"/>
      <c r="TOM58" s="136"/>
      <c r="TON58" s="136"/>
      <c r="TOO58" s="136"/>
      <c r="TOP58" s="136"/>
      <c r="TOQ58" s="136"/>
      <c r="TOR58" s="136"/>
      <c r="TOS58" s="136"/>
      <c r="TOT58" s="136"/>
      <c r="TOU58" s="136"/>
      <c r="TOV58" s="136"/>
      <c r="TOW58" s="136"/>
      <c r="TOX58" s="136"/>
      <c r="TOY58" s="136"/>
      <c r="TOZ58" s="136"/>
      <c r="TPA58" s="136"/>
      <c r="TPB58" s="136"/>
      <c r="TPC58" s="136"/>
      <c r="TPD58" s="136"/>
      <c r="TPE58" s="136"/>
      <c r="TPF58" s="136"/>
      <c r="TPG58" s="136"/>
      <c r="TPH58" s="136"/>
      <c r="TPI58" s="136"/>
      <c r="TPJ58" s="136"/>
      <c r="TPK58" s="136"/>
      <c r="TPL58" s="136"/>
      <c r="TPM58" s="136"/>
      <c r="TPN58" s="136"/>
      <c r="TPO58" s="136"/>
      <c r="TPP58" s="136"/>
      <c r="TPQ58" s="136"/>
      <c r="TPR58" s="136"/>
      <c r="TPS58" s="136"/>
      <c r="TPT58" s="136"/>
      <c r="TPU58" s="136"/>
      <c r="TPV58" s="136"/>
      <c r="TPW58" s="136"/>
      <c r="TPX58" s="136"/>
      <c r="TPY58" s="136"/>
      <c r="TPZ58" s="136"/>
      <c r="TQA58" s="136"/>
      <c r="TQB58" s="136"/>
      <c r="TQC58" s="136"/>
      <c r="TQD58" s="136"/>
      <c r="TQE58" s="136"/>
      <c r="TQF58" s="136"/>
      <c r="TQG58" s="136"/>
      <c r="TQH58" s="136"/>
      <c r="TQI58" s="136"/>
      <c r="TQJ58" s="136"/>
      <c r="TQK58" s="136"/>
      <c r="TQL58" s="136"/>
      <c r="TQM58" s="136"/>
      <c r="TQN58" s="136"/>
      <c r="TQO58" s="136"/>
      <c r="TQP58" s="136"/>
      <c r="TQQ58" s="136"/>
      <c r="TQR58" s="136"/>
      <c r="TQS58" s="136"/>
      <c r="TQT58" s="136"/>
      <c r="TQU58" s="136"/>
      <c r="TQV58" s="136"/>
      <c r="TQW58" s="136"/>
      <c r="TQX58" s="136"/>
      <c r="TQY58" s="136"/>
      <c r="TQZ58" s="136"/>
      <c r="TRA58" s="136"/>
      <c r="TRB58" s="136"/>
      <c r="TRC58" s="136"/>
      <c r="TRD58" s="136"/>
      <c r="TRE58" s="136"/>
      <c r="TRF58" s="136"/>
      <c r="TRG58" s="136"/>
      <c r="TRH58" s="136"/>
      <c r="TRI58" s="136"/>
      <c r="TRJ58" s="136"/>
      <c r="TRK58" s="136"/>
      <c r="TRL58" s="136"/>
      <c r="TRM58" s="136"/>
      <c r="TRN58" s="136"/>
      <c r="TRO58" s="136"/>
      <c r="TRP58" s="136"/>
      <c r="TRQ58" s="136"/>
      <c r="TRR58" s="136"/>
      <c r="TRS58" s="136"/>
      <c r="TRT58" s="136"/>
      <c r="TRU58" s="136"/>
      <c r="TRV58" s="136"/>
      <c r="TRW58" s="136"/>
      <c r="TRX58" s="136"/>
      <c r="TRY58" s="136"/>
      <c r="TRZ58" s="136"/>
      <c r="TSA58" s="136"/>
      <c r="TSB58" s="136"/>
      <c r="TSC58" s="136"/>
      <c r="TSD58" s="136"/>
      <c r="TSE58" s="136"/>
      <c r="TSF58" s="136"/>
      <c r="TSG58" s="136"/>
      <c r="TSH58" s="136"/>
      <c r="TSI58" s="136"/>
      <c r="TSJ58" s="136"/>
      <c r="TSK58" s="136"/>
      <c r="TSL58" s="136"/>
      <c r="TSM58" s="136"/>
      <c r="TSN58" s="136"/>
      <c r="TSO58" s="136"/>
      <c r="TSP58" s="136"/>
      <c r="TSQ58" s="136"/>
      <c r="TSR58" s="136"/>
      <c r="TSS58" s="136"/>
      <c r="TST58" s="136"/>
      <c r="TSU58" s="136"/>
      <c r="TSV58" s="136"/>
      <c r="TSW58" s="136"/>
      <c r="TSX58" s="136"/>
      <c r="TSY58" s="136"/>
      <c r="TSZ58" s="136"/>
      <c r="TTA58" s="136"/>
      <c r="TTB58" s="136"/>
      <c r="TTC58" s="136"/>
      <c r="TTD58" s="136"/>
      <c r="TTE58" s="136"/>
      <c r="TTF58" s="136"/>
      <c r="TTG58" s="136"/>
      <c r="TTH58" s="136"/>
      <c r="TTI58" s="136"/>
      <c r="TTJ58" s="136"/>
      <c r="TTK58" s="136"/>
      <c r="TTL58" s="136"/>
      <c r="TTM58" s="136"/>
      <c r="TTN58" s="136"/>
      <c r="TTO58" s="136"/>
      <c r="TTP58" s="136"/>
      <c r="TTQ58" s="136"/>
      <c r="TTR58" s="136"/>
      <c r="TTS58" s="136"/>
      <c r="TTT58" s="136"/>
      <c r="TTU58" s="136"/>
      <c r="TTV58" s="136"/>
      <c r="TTW58" s="136"/>
      <c r="TTX58" s="136"/>
      <c r="TTY58" s="136"/>
      <c r="TTZ58" s="136"/>
      <c r="TUA58" s="136"/>
      <c r="TUB58" s="136"/>
      <c r="TUC58" s="136"/>
      <c r="TUD58" s="136"/>
      <c r="TUE58" s="136"/>
      <c r="TUF58" s="136"/>
      <c r="TUG58" s="136"/>
      <c r="TUH58" s="136"/>
      <c r="TUI58" s="136"/>
      <c r="TUJ58" s="136"/>
      <c r="TUK58" s="136"/>
      <c r="TUL58" s="136"/>
      <c r="TUM58" s="136"/>
      <c r="TUN58" s="136"/>
      <c r="TUO58" s="136"/>
      <c r="TUP58" s="136"/>
      <c r="TUQ58" s="136"/>
      <c r="TUR58" s="136"/>
      <c r="TUS58" s="136"/>
      <c r="TUT58" s="136"/>
      <c r="TUU58" s="136"/>
      <c r="TUV58" s="136"/>
      <c r="TUW58" s="136"/>
      <c r="TUX58" s="136"/>
      <c r="TUY58" s="136"/>
      <c r="TUZ58" s="136"/>
      <c r="TVA58" s="136"/>
      <c r="TVB58" s="136"/>
      <c r="TVC58" s="136"/>
      <c r="TVD58" s="136"/>
      <c r="TVE58" s="136"/>
      <c r="TVF58" s="136"/>
      <c r="TVG58" s="136"/>
      <c r="TVH58" s="136"/>
      <c r="TVI58" s="136"/>
      <c r="TVJ58" s="136"/>
      <c r="TVK58" s="136"/>
      <c r="TVL58" s="136"/>
      <c r="TVM58" s="136"/>
      <c r="TVN58" s="136"/>
      <c r="TVO58" s="136"/>
      <c r="TVP58" s="136"/>
      <c r="TVQ58" s="136"/>
      <c r="TVR58" s="136"/>
      <c r="TVS58" s="136"/>
      <c r="TVT58" s="136"/>
      <c r="TVU58" s="136"/>
      <c r="TVV58" s="136"/>
      <c r="TVW58" s="136"/>
      <c r="TVX58" s="136"/>
      <c r="TVY58" s="136"/>
      <c r="TVZ58" s="136"/>
      <c r="TWA58" s="136"/>
      <c r="TWB58" s="136"/>
      <c r="TWC58" s="136"/>
      <c r="TWD58" s="136"/>
      <c r="TWE58" s="136"/>
      <c r="TWF58" s="136"/>
      <c r="TWG58" s="136"/>
      <c r="TWH58" s="136"/>
      <c r="TWI58" s="136"/>
      <c r="TWJ58" s="136"/>
      <c r="TWK58" s="136"/>
      <c r="TWL58" s="136"/>
      <c r="TWM58" s="136"/>
      <c r="TWN58" s="136"/>
      <c r="TWO58" s="136"/>
      <c r="TWP58" s="136"/>
      <c r="TWQ58" s="136"/>
      <c r="TWR58" s="136"/>
      <c r="TWS58" s="136"/>
      <c r="TWT58" s="136"/>
      <c r="TWU58" s="136"/>
      <c r="TWV58" s="136"/>
      <c r="TWW58" s="136"/>
      <c r="TWX58" s="136"/>
      <c r="TWY58" s="136"/>
      <c r="TWZ58" s="136"/>
      <c r="TXA58" s="136"/>
      <c r="TXB58" s="136"/>
      <c r="TXC58" s="136"/>
      <c r="TXD58" s="136"/>
      <c r="TXE58" s="136"/>
      <c r="TXF58" s="136"/>
      <c r="TXG58" s="136"/>
      <c r="TXH58" s="136"/>
      <c r="TXI58" s="136"/>
      <c r="TXJ58" s="136"/>
      <c r="TXK58" s="136"/>
      <c r="TXL58" s="136"/>
      <c r="TXM58" s="136"/>
      <c r="TXN58" s="136"/>
      <c r="TXO58" s="136"/>
      <c r="TXP58" s="136"/>
      <c r="TXQ58" s="136"/>
      <c r="TXR58" s="136"/>
      <c r="TXS58" s="136"/>
      <c r="TXT58" s="136"/>
      <c r="TXU58" s="136"/>
      <c r="TXV58" s="136"/>
      <c r="TXW58" s="136"/>
      <c r="TXX58" s="136"/>
      <c r="TXY58" s="136"/>
      <c r="TXZ58" s="136"/>
      <c r="TYA58" s="136"/>
      <c r="TYB58" s="136"/>
      <c r="TYC58" s="136"/>
      <c r="TYD58" s="136"/>
      <c r="TYE58" s="136"/>
      <c r="TYF58" s="136"/>
      <c r="TYG58" s="136"/>
      <c r="TYH58" s="136"/>
      <c r="TYI58" s="136"/>
      <c r="TYJ58" s="136"/>
      <c r="TYK58" s="136"/>
      <c r="TYL58" s="136"/>
      <c r="TYM58" s="136"/>
      <c r="TYN58" s="136"/>
      <c r="TYO58" s="136"/>
      <c r="TYP58" s="136"/>
      <c r="TYQ58" s="136"/>
      <c r="TYR58" s="136"/>
      <c r="TYS58" s="136"/>
      <c r="TYT58" s="136"/>
      <c r="TYU58" s="136"/>
      <c r="TYV58" s="136"/>
      <c r="TYW58" s="136"/>
      <c r="TYX58" s="136"/>
      <c r="TYY58" s="136"/>
      <c r="TYZ58" s="136"/>
      <c r="TZA58" s="136"/>
      <c r="TZB58" s="136"/>
      <c r="TZC58" s="136"/>
      <c r="TZD58" s="136"/>
      <c r="TZE58" s="136"/>
      <c r="TZF58" s="136"/>
      <c r="TZG58" s="136"/>
      <c r="TZH58" s="136"/>
      <c r="TZI58" s="136"/>
      <c r="TZJ58" s="136"/>
      <c r="TZK58" s="136"/>
      <c r="TZL58" s="136"/>
      <c r="TZM58" s="136"/>
      <c r="TZN58" s="136"/>
      <c r="TZO58" s="136"/>
      <c r="TZP58" s="136"/>
      <c r="TZQ58" s="136"/>
      <c r="TZR58" s="136"/>
      <c r="TZS58" s="136"/>
      <c r="TZT58" s="136"/>
      <c r="TZU58" s="136"/>
      <c r="TZV58" s="136"/>
      <c r="TZW58" s="136"/>
      <c r="TZX58" s="136"/>
      <c r="TZY58" s="136"/>
      <c r="TZZ58" s="136"/>
      <c r="UAA58" s="136"/>
      <c r="UAB58" s="136"/>
      <c r="UAC58" s="136"/>
      <c r="UAD58" s="136"/>
      <c r="UAE58" s="136"/>
      <c r="UAF58" s="136"/>
      <c r="UAG58" s="136"/>
      <c r="UAH58" s="136"/>
      <c r="UAI58" s="136"/>
      <c r="UAJ58" s="136"/>
      <c r="UAK58" s="136"/>
      <c r="UAL58" s="136"/>
      <c r="UAM58" s="136"/>
      <c r="UAN58" s="136"/>
      <c r="UAO58" s="136"/>
      <c r="UAP58" s="136"/>
      <c r="UAQ58" s="136"/>
      <c r="UAR58" s="136"/>
      <c r="UAS58" s="136"/>
      <c r="UAT58" s="136"/>
      <c r="UAU58" s="136"/>
      <c r="UAV58" s="136"/>
      <c r="UAW58" s="136"/>
      <c r="UAX58" s="136"/>
      <c r="UAY58" s="136"/>
      <c r="UAZ58" s="136"/>
      <c r="UBA58" s="136"/>
      <c r="UBB58" s="136"/>
      <c r="UBC58" s="136"/>
      <c r="UBD58" s="136"/>
      <c r="UBE58" s="136"/>
      <c r="UBF58" s="136"/>
      <c r="UBG58" s="136"/>
      <c r="UBH58" s="136"/>
      <c r="UBI58" s="136"/>
      <c r="UBJ58" s="136"/>
      <c r="UBK58" s="136"/>
      <c r="UBL58" s="136"/>
      <c r="UBM58" s="136"/>
      <c r="UBN58" s="136"/>
      <c r="UBO58" s="136"/>
      <c r="UBP58" s="136"/>
      <c r="UBQ58" s="136"/>
      <c r="UBR58" s="136"/>
      <c r="UBS58" s="136"/>
      <c r="UBT58" s="136"/>
      <c r="UBU58" s="136"/>
      <c r="UBV58" s="136"/>
      <c r="UBW58" s="136"/>
      <c r="UBX58" s="136"/>
      <c r="UBY58" s="136"/>
      <c r="UBZ58" s="136"/>
      <c r="UCA58" s="136"/>
      <c r="UCB58" s="136"/>
      <c r="UCC58" s="136"/>
      <c r="UCD58" s="136"/>
      <c r="UCE58" s="136"/>
      <c r="UCF58" s="136"/>
      <c r="UCG58" s="136"/>
      <c r="UCH58" s="136"/>
      <c r="UCI58" s="136"/>
      <c r="UCJ58" s="136"/>
      <c r="UCK58" s="136"/>
      <c r="UCL58" s="136"/>
      <c r="UCM58" s="136"/>
      <c r="UCN58" s="136"/>
      <c r="UCO58" s="136"/>
      <c r="UCP58" s="136"/>
      <c r="UCQ58" s="136"/>
      <c r="UCR58" s="136"/>
      <c r="UCS58" s="136"/>
      <c r="UCT58" s="136"/>
      <c r="UCU58" s="136"/>
      <c r="UCV58" s="136"/>
      <c r="UCW58" s="136"/>
      <c r="UCX58" s="136"/>
      <c r="UCY58" s="136"/>
      <c r="UCZ58" s="136"/>
      <c r="UDA58" s="136"/>
      <c r="UDB58" s="136"/>
      <c r="UDC58" s="136"/>
      <c r="UDD58" s="136"/>
      <c r="UDE58" s="136"/>
      <c r="UDF58" s="136"/>
      <c r="UDG58" s="136"/>
      <c r="UDH58" s="136"/>
      <c r="UDI58" s="136"/>
      <c r="UDJ58" s="136"/>
      <c r="UDK58" s="136"/>
      <c r="UDL58" s="136"/>
      <c r="UDM58" s="136"/>
      <c r="UDN58" s="136"/>
      <c r="UDO58" s="136"/>
      <c r="UDP58" s="136"/>
      <c r="UDQ58" s="136"/>
      <c r="UDR58" s="136"/>
      <c r="UDS58" s="136"/>
      <c r="UDT58" s="136"/>
      <c r="UDU58" s="136"/>
      <c r="UDV58" s="136"/>
      <c r="UDW58" s="136"/>
      <c r="UDX58" s="136"/>
      <c r="UDY58" s="136"/>
      <c r="UDZ58" s="136"/>
      <c r="UEA58" s="136"/>
      <c r="UEB58" s="136"/>
      <c r="UEC58" s="136"/>
      <c r="UED58" s="136"/>
      <c r="UEE58" s="136"/>
      <c r="UEF58" s="136"/>
      <c r="UEG58" s="136"/>
      <c r="UEH58" s="136"/>
      <c r="UEI58" s="136"/>
      <c r="UEJ58" s="136"/>
      <c r="UEK58" s="136"/>
      <c r="UEL58" s="136"/>
      <c r="UEM58" s="136"/>
      <c r="UEN58" s="136"/>
      <c r="UEO58" s="136"/>
      <c r="UEP58" s="136"/>
      <c r="UEQ58" s="136"/>
      <c r="UER58" s="136"/>
      <c r="UES58" s="136"/>
      <c r="UET58" s="136"/>
      <c r="UEU58" s="136"/>
      <c r="UEV58" s="136"/>
      <c r="UEW58" s="136"/>
      <c r="UEX58" s="136"/>
      <c r="UEY58" s="136"/>
      <c r="UEZ58" s="136"/>
      <c r="UFA58" s="136"/>
      <c r="UFB58" s="136"/>
      <c r="UFC58" s="136"/>
      <c r="UFD58" s="136"/>
      <c r="UFE58" s="136"/>
      <c r="UFF58" s="136"/>
      <c r="UFG58" s="136"/>
      <c r="UFH58" s="136"/>
      <c r="UFI58" s="136"/>
      <c r="UFJ58" s="136"/>
      <c r="UFK58" s="136"/>
      <c r="UFL58" s="136"/>
      <c r="UFM58" s="136"/>
      <c r="UFN58" s="136"/>
      <c r="UFO58" s="136"/>
      <c r="UFP58" s="136"/>
      <c r="UFQ58" s="136"/>
      <c r="UFR58" s="136"/>
      <c r="UFS58" s="136"/>
      <c r="UFT58" s="136"/>
      <c r="UFU58" s="136"/>
      <c r="UFV58" s="136"/>
      <c r="UFW58" s="136"/>
      <c r="UFX58" s="136"/>
      <c r="UFY58" s="136"/>
      <c r="UFZ58" s="136"/>
      <c r="UGA58" s="136"/>
      <c r="UGB58" s="136"/>
      <c r="UGC58" s="136"/>
      <c r="UGD58" s="136"/>
      <c r="UGE58" s="136"/>
      <c r="UGF58" s="136"/>
      <c r="UGG58" s="136"/>
      <c r="UGH58" s="136"/>
      <c r="UGI58" s="136"/>
      <c r="UGJ58" s="136"/>
      <c r="UGK58" s="136"/>
      <c r="UGL58" s="136"/>
      <c r="UGM58" s="136"/>
      <c r="UGN58" s="136"/>
      <c r="UGO58" s="136"/>
      <c r="UGP58" s="136"/>
      <c r="UGQ58" s="136"/>
      <c r="UGR58" s="136"/>
      <c r="UGS58" s="136"/>
      <c r="UGT58" s="136"/>
      <c r="UGU58" s="136"/>
      <c r="UGV58" s="136"/>
      <c r="UGW58" s="136"/>
      <c r="UGX58" s="136"/>
      <c r="UGY58" s="136"/>
      <c r="UGZ58" s="136"/>
      <c r="UHA58" s="136"/>
      <c r="UHB58" s="136"/>
      <c r="UHC58" s="136"/>
      <c r="UHD58" s="136"/>
      <c r="UHE58" s="136"/>
      <c r="UHF58" s="136"/>
      <c r="UHG58" s="136"/>
      <c r="UHH58" s="136"/>
      <c r="UHI58" s="136"/>
      <c r="UHJ58" s="136"/>
      <c r="UHK58" s="136"/>
      <c r="UHL58" s="136"/>
      <c r="UHM58" s="136"/>
      <c r="UHN58" s="136"/>
      <c r="UHO58" s="136"/>
      <c r="UHP58" s="136"/>
      <c r="UHQ58" s="136"/>
      <c r="UHR58" s="136"/>
      <c r="UHS58" s="136"/>
      <c r="UHT58" s="136"/>
      <c r="UHU58" s="136"/>
      <c r="UHV58" s="136"/>
      <c r="UHW58" s="136"/>
      <c r="UHX58" s="136"/>
      <c r="UHY58" s="136"/>
      <c r="UHZ58" s="136"/>
      <c r="UIA58" s="136"/>
      <c r="UIB58" s="136"/>
      <c r="UIC58" s="136"/>
      <c r="UID58" s="136"/>
      <c r="UIE58" s="136"/>
      <c r="UIF58" s="136"/>
      <c r="UIG58" s="136"/>
      <c r="UIH58" s="136"/>
      <c r="UII58" s="136"/>
      <c r="UIJ58" s="136"/>
      <c r="UIK58" s="136"/>
      <c r="UIL58" s="136"/>
      <c r="UIM58" s="136"/>
      <c r="UIN58" s="136"/>
      <c r="UIO58" s="136"/>
      <c r="UIP58" s="136"/>
      <c r="UIQ58" s="136"/>
      <c r="UIR58" s="136"/>
      <c r="UIS58" s="136"/>
      <c r="UIT58" s="136"/>
      <c r="UIU58" s="136"/>
      <c r="UIV58" s="136"/>
      <c r="UIW58" s="136"/>
      <c r="UIX58" s="136"/>
      <c r="UIY58" s="136"/>
      <c r="UIZ58" s="136"/>
      <c r="UJA58" s="136"/>
      <c r="UJB58" s="136"/>
      <c r="UJC58" s="136"/>
      <c r="UJD58" s="136"/>
      <c r="UJE58" s="136"/>
      <c r="UJF58" s="136"/>
      <c r="UJG58" s="136"/>
      <c r="UJH58" s="136"/>
      <c r="UJI58" s="136"/>
      <c r="UJJ58" s="136"/>
      <c r="UJK58" s="136"/>
      <c r="UJL58" s="136"/>
      <c r="UJM58" s="136"/>
      <c r="UJN58" s="136"/>
      <c r="UJO58" s="136"/>
      <c r="UJP58" s="136"/>
      <c r="UJQ58" s="136"/>
      <c r="UJR58" s="136"/>
      <c r="UJS58" s="136"/>
      <c r="UJT58" s="136"/>
      <c r="UJU58" s="136"/>
      <c r="UJV58" s="136"/>
      <c r="UJW58" s="136"/>
      <c r="UJX58" s="136"/>
      <c r="UJY58" s="136"/>
      <c r="UJZ58" s="136"/>
      <c r="UKA58" s="136"/>
      <c r="UKB58" s="136"/>
      <c r="UKC58" s="136"/>
      <c r="UKD58" s="136"/>
      <c r="UKE58" s="136"/>
      <c r="UKF58" s="136"/>
      <c r="UKG58" s="136"/>
      <c r="UKH58" s="136"/>
      <c r="UKI58" s="136"/>
      <c r="UKJ58" s="136"/>
      <c r="UKK58" s="136"/>
      <c r="UKL58" s="136"/>
      <c r="UKM58" s="136"/>
      <c r="UKN58" s="136"/>
      <c r="UKO58" s="136"/>
      <c r="UKP58" s="136"/>
      <c r="UKQ58" s="136"/>
      <c r="UKR58" s="136"/>
      <c r="UKS58" s="136"/>
      <c r="UKT58" s="136"/>
      <c r="UKU58" s="136"/>
      <c r="UKV58" s="136"/>
      <c r="UKW58" s="136"/>
      <c r="UKX58" s="136"/>
      <c r="UKY58" s="136"/>
      <c r="UKZ58" s="136"/>
      <c r="ULA58" s="136"/>
      <c r="ULB58" s="136"/>
      <c r="ULC58" s="136"/>
      <c r="ULD58" s="136"/>
      <c r="ULE58" s="136"/>
      <c r="ULF58" s="136"/>
      <c r="ULG58" s="136"/>
      <c r="ULH58" s="136"/>
      <c r="ULI58" s="136"/>
      <c r="ULJ58" s="136"/>
      <c r="ULK58" s="136"/>
      <c r="ULL58" s="136"/>
      <c r="ULM58" s="136"/>
      <c r="ULN58" s="136"/>
      <c r="ULO58" s="136"/>
      <c r="ULP58" s="136"/>
      <c r="ULQ58" s="136"/>
      <c r="ULR58" s="136"/>
      <c r="ULS58" s="136"/>
      <c r="ULT58" s="136"/>
      <c r="ULU58" s="136"/>
      <c r="ULV58" s="136"/>
      <c r="ULW58" s="136"/>
      <c r="ULX58" s="136"/>
      <c r="ULY58" s="136"/>
      <c r="ULZ58" s="136"/>
      <c r="UMA58" s="136"/>
      <c r="UMB58" s="136"/>
      <c r="UMC58" s="136"/>
      <c r="UMD58" s="136"/>
      <c r="UME58" s="136"/>
      <c r="UMF58" s="136"/>
      <c r="UMG58" s="136"/>
      <c r="UMH58" s="136"/>
      <c r="UMI58" s="136"/>
      <c r="UMJ58" s="136"/>
      <c r="UMK58" s="136"/>
      <c r="UML58" s="136"/>
      <c r="UMM58" s="136"/>
      <c r="UMN58" s="136"/>
      <c r="UMO58" s="136"/>
      <c r="UMP58" s="136"/>
      <c r="UMQ58" s="136"/>
      <c r="UMR58" s="136"/>
      <c r="UMS58" s="136"/>
      <c r="UMT58" s="136"/>
      <c r="UMU58" s="136"/>
      <c r="UMV58" s="136"/>
      <c r="UMW58" s="136"/>
      <c r="UMX58" s="136"/>
      <c r="UMY58" s="136"/>
      <c r="UMZ58" s="136"/>
      <c r="UNA58" s="136"/>
      <c r="UNB58" s="136"/>
      <c r="UNC58" s="136"/>
      <c r="UND58" s="136"/>
      <c r="UNE58" s="136"/>
      <c r="UNF58" s="136"/>
      <c r="UNG58" s="136"/>
      <c r="UNH58" s="136"/>
      <c r="UNI58" s="136"/>
      <c r="UNJ58" s="136"/>
      <c r="UNK58" s="136"/>
      <c r="UNL58" s="136"/>
      <c r="UNM58" s="136"/>
      <c r="UNN58" s="136"/>
      <c r="UNO58" s="136"/>
      <c r="UNP58" s="136"/>
      <c r="UNQ58" s="136"/>
      <c r="UNR58" s="136"/>
      <c r="UNS58" s="136"/>
      <c r="UNT58" s="136"/>
      <c r="UNU58" s="136"/>
      <c r="UNV58" s="136"/>
      <c r="UNW58" s="136"/>
      <c r="UNX58" s="136"/>
      <c r="UNY58" s="136"/>
      <c r="UNZ58" s="136"/>
      <c r="UOA58" s="136"/>
      <c r="UOB58" s="136"/>
      <c r="UOC58" s="136"/>
      <c r="UOD58" s="136"/>
      <c r="UOE58" s="136"/>
      <c r="UOF58" s="136"/>
      <c r="UOG58" s="136"/>
      <c r="UOH58" s="136"/>
      <c r="UOI58" s="136"/>
      <c r="UOJ58" s="136"/>
      <c r="UOK58" s="136"/>
      <c r="UOL58" s="136"/>
      <c r="UOM58" s="136"/>
      <c r="UON58" s="136"/>
      <c r="UOO58" s="136"/>
      <c r="UOP58" s="136"/>
      <c r="UOQ58" s="136"/>
      <c r="UOR58" s="136"/>
      <c r="UOS58" s="136"/>
      <c r="UOT58" s="136"/>
      <c r="UOU58" s="136"/>
      <c r="UOV58" s="136"/>
      <c r="UOW58" s="136"/>
      <c r="UOX58" s="136"/>
      <c r="UOY58" s="136"/>
      <c r="UOZ58" s="136"/>
      <c r="UPA58" s="136"/>
      <c r="UPB58" s="136"/>
      <c r="UPC58" s="136"/>
      <c r="UPD58" s="136"/>
      <c r="UPE58" s="136"/>
      <c r="UPF58" s="136"/>
      <c r="UPG58" s="136"/>
      <c r="UPH58" s="136"/>
      <c r="UPI58" s="136"/>
      <c r="UPJ58" s="136"/>
      <c r="UPK58" s="136"/>
      <c r="UPL58" s="136"/>
      <c r="UPM58" s="136"/>
      <c r="UPN58" s="136"/>
      <c r="UPO58" s="136"/>
      <c r="UPP58" s="136"/>
      <c r="UPQ58" s="136"/>
      <c r="UPR58" s="136"/>
      <c r="UPS58" s="136"/>
      <c r="UPT58" s="136"/>
      <c r="UPU58" s="136"/>
      <c r="UPV58" s="136"/>
      <c r="UPW58" s="136"/>
      <c r="UPX58" s="136"/>
      <c r="UPY58" s="136"/>
      <c r="UPZ58" s="136"/>
      <c r="UQA58" s="136"/>
      <c r="UQB58" s="136"/>
      <c r="UQC58" s="136"/>
      <c r="UQD58" s="136"/>
      <c r="UQE58" s="136"/>
      <c r="UQF58" s="136"/>
      <c r="UQG58" s="136"/>
      <c r="UQH58" s="136"/>
      <c r="UQI58" s="136"/>
      <c r="UQJ58" s="136"/>
      <c r="UQK58" s="136"/>
      <c r="UQL58" s="136"/>
      <c r="UQM58" s="136"/>
      <c r="UQN58" s="136"/>
      <c r="UQO58" s="136"/>
      <c r="UQP58" s="136"/>
      <c r="UQQ58" s="136"/>
      <c r="UQR58" s="136"/>
      <c r="UQS58" s="136"/>
      <c r="UQT58" s="136"/>
      <c r="UQU58" s="136"/>
      <c r="UQV58" s="136"/>
      <c r="UQW58" s="136"/>
      <c r="UQX58" s="136"/>
      <c r="UQY58" s="136"/>
      <c r="UQZ58" s="136"/>
      <c r="URA58" s="136"/>
      <c r="URB58" s="136"/>
      <c r="URC58" s="136"/>
      <c r="URD58" s="136"/>
      <c r="URE58" s="136"/>
      <c r="URF58" s="136"/>
      <c r="URG58" s="136"/>
      <c r="URH58" s="136"/>
      <c r="URI58" s="136"/>
      <c r="URJ58" s="136"/>
      <c r="URK58" s="136"/>
      <c r="URL58" s="136"/>
      <c r="URM58" s="136"/>
      <c r="URN58" s="136"/>
      <c r="URO58" s="136"/>
      <c r="URP58" s="136"/>
      <c r="URQ58" s="136"/>
      <c r="URR58" s="136"/>
      <c r="URS58" s="136"/>
      <c r="URT58" s="136"/>
      <c r="URU58" s="136"/>
      <c r="URV58" s="136"/>
      <c r="URW58" s="136"/>
      <c r="URX58" s="136"/>
      <c r="URY58" s="136"/>
      <c r="URZ58" s="136"/>
      <c r="USA58" s="136"/>
      <c r="USB58" s="136"/>
      <c r="USC58" s="136"/>
      <c r="USD58" s="136"/>
      <c r="USE58" s="136"/>
      <c r="USF58" s="136"/>
      <c r="USG58" s="136"/>
      <c r="USH58" s="136"/>
      <c r="USI58" s="136"/>
      <c r="USJ58" s="136"/>
      <c r="USK58" s="136"/>
      <c r="USL58" s="136"/>
      <c r="USM58" s="136"/>
      <c r="USN58" s="136"/>
      <c r="USO58" s="136"/>
      <c r="USP58" s="136"/>
      <c r="USQ58" s="136"/>
      <c r="USR58" s="136"/>
      <c r="USS58" s="136"/>
      <c r="UST58" s="136"/>
      <c r="USU58" s="136"/>
      <c r="USV58" s="136"/>
      <c r="USW58" s="136"/>
      <c r="USX58" s="136"/>
      <c r="USY58" s="136"/>
      <c r="USZ58" s="136"/>
      <c r="UTA58" s="136"/>
      <c r="UTB58" s="136"/>
      <c r="UTC58" s="136"/>
      <c r="UTD58" s="136"/>
      <c r="UTE58" s="136"/>
      <c r="UTF58" s="136"/>
      <c r="UTG58" s="136"/>
      <c r="UTH58" s="136"/>
      <c r="UTI58" s="136"/>
      <c r="UTJ58" s="136"/>
      <c r="UTK58" s="136"/>
      <c r="UTL58" s="136"/>
      <c r="UTM58" s="136"/>
      <c r="UTN58" s="136"/>
      <c r="UTO58" s="136"/>
      <c r="UTP58" s="136"/>
      <c r="UTQ58" s="136"/>
      <c r="UTR58" s="136"/>
      <c r="UTS58" s="136"/>
      <c r="UTT58" s="136"/>
      <c r="UTU58" s="136"/>
      <c r="UTV58" s="136"/>
      <c r="UTW58" s="136"/>
      <c r="UTX58" s="136"/>
      <c r="UTY58" s="136"/>
      <c r="UTZ58" s="136"/>
      <c r="UUA58" s="136"/>
      <c r="UUB58" s="136"/>
      <c r="UUC58" s="136"/>
      <c r="UUD58" s="136"/>
      <c r="UUE58" s="136"/>
      <c r="UUF58" s="136"/>
      <c r="UUG58" s="136"/>
      <c r="UUH58" s="136"/>
      <c r="UUI58" s="136"/>
      <c r="UUJ58" s="136"/>
      <c r="UUK58" s="136"/>
      <c r="UUL58" s="136"/>
      <c r="UUM58" s="136"/>
      <c r="UUN58" s="136"/>
      <c r="UUO58" s="136"/>
      <c r="UUP58" s="136"/>
      <c r="UUQ58" s="136"/>
      <c r="UUR58" s="136"/>
      <c r="UUS58" s="136"/>
      <c r="UUT58" s="136"/>
      <c r="UUU58" s="136"/>
      <c r="UUV58" s="136"/>
      <c r="UUW58" s="136"/>
      <c r="UUX58" s="136"/>
      <c r="UUY58" s="136"/>
      <c r="UUZ58" s="136"/>
      <c r="UVA58" s="136"/>
      <c r="UVB58" s="136"/>
      <c r="UVC58" s="136"/>
      <c r="UVD58" s="136"/>
      <c r="UVE58" s="136"/>
      <c r="UVF58" s="136"/>
      <c r="UVG58" s="136"/>
      <c r="UVH58" s="136"/>
      <c r="UVI58" s="136"/>
      <c r="UVJ58" s="136"/>
      <c r="UVK58" s="136"/>
      <c r="UVL58" s="136"/>
      <c r="UVM58" s="136"/>
      <c r="UVN58" s="136"/>
      <c r="UVO58" s="136"/>
      <c r="UVP58" s="136"/>
      <c r="UVQ58" s="136"/>
      <c r="UVR58" s="136"/>
      <c r="UVS58" s="136"/>
      <c r="UVT58" s="136"/>
      <c r="UVU58" s="136"/>
      <c r="UVV58" s="136"/>
      <c r="UVW58" s="136"/>
      <c r="UVX58" s="136"/>
      <c r="UVY58" s="136"/>
      <c r="UVZ58" s="136"/>
      <c r="UWA58" s="136"/>
      <c r="UWB58" s="136"/>
      <c r="UWC58" s="136"/>
      <c r="UWD58" s="136"/>
      <c r="UWE58" s="136"/>
      <c r="UWF58" s="136"/>
      <c r="UWG58" s="136"/>
      <c r="UWH58" s="136"/>
      <c r="UWI58" s="136"/>
      <c r="UWJ58" s="136"/>
      <c r="UWK58" s="136"/>
      <c r="UWL58" s="136"/>
      <c r="UWM58" s="136"/>
      <c r="UWN58" s="136"/>
      <c r="UWO58" s="136"/>
      <c r="UWP58" s="136"/>
      <c r="UWQ58" s="136"/>
      <c r="UWR58" s="136"/>
      <c r="UWS58" s="136"/>
      <c r="UWT58" s="136"/>
      <c r="UWU58" s="136"/>
      <c r="UWV58" s="136"/>
      <c r="UWW58" s="136"/>
      <c r="UWX58" s="136"/>
      <c r="UWY58" s="136"/>
      <c r="UWZ58" s="136"/>
      <c r="UXA58" s="136"/>
      <c r="UXB58" s="136"/>
      <c r="UXC58" s="136"/>
      <c r="UXD58" s="136"/>
      <c r="UXE58" s="136"/>
      <c r="UXF58" s="136"/>
      <c r="UXG58" s="136"/>
      <c r="UXH58" s="136"/>
      <c r="UXI58" s="136"/>
      <c r="UXJ58" s="136"/>
      <c r="UXK58" s="136"/>
      <c r="UXL58" s="136"/>
      <c r="UXM58" s="136"/>
      <c r="UXN58" s="136"/>
      <c r="UXO58" s="136"/>
      <c r="UXP58" s="136"/>
      <c r="UXQ58" s="136"/>
      <c r="UXR58" s="136"/>
      <c r="UXS58" s="136"/>
      <c r="UXT58" s="136"/>
      <c r="UXU58" s="136"/>
      <c r="UXV58" s="136"/>
      <c r="UXW58" s="136"/>
      <c r="UXX58" s="136"/>
      <c r="UXY58" s="136"/>
      <c r="UXZ58" s="136"/>
      <c r="UYA58" s="136"/>
      <c r="UYB58" s="136"/>
      <c r="UYC58" s="136"/>
      <c r="UYD58" s="136"/>
      <c r="UYE58" s="136"/>
      <c r="UYF58" s="136"/>
      <c r="UYG58" s="136"/>
      <c r="UYH58" s="136"/>
      <c r="UYI58" s="136"/>
      <c r="UYJ58" s="136"/>
      <c r="UYK58" s="136"/>
      <c r="UYL58" s="136"/>
      <c r="UYM58" s="136"/>
      <c r="UYN58" s="136"/>
      <c r="UYO58" s="136"/>
      <c r="UYP58" s="136"/>
      <c r="UYQ58" s="136"/>
      <c r="UYR58" s="136"/>
      <c r="UYS58" s="136"/>
      <c r="UYT58" s="136"/>
      <c r="UYU58" s="136"/>
      <c r="UYV58" s="136"/>
      <c r="UYW58" s="136"/>
      <c r="UYX58" s="136"/>
      <c r="UYY58" s="136"/>
      <c r="UYZ58" s="136"/>
      <c r="UZA58" s="136"/>
      <c r="UZB58" s="136"/>
      <c r="UZC58" s="136"/>
      <c r="UZD58" s="136"/>
      <c r="UZE58" s="136"/>
      <c r="UZF58" s="136"/>
      <c r="UZG58" s="136"/>
      <c r="UZH58" s="136"/>
      <c r="UZI58" s="136"/>
      <c r="UZJ58" s="136"/>
      <c r="UZK58" s="136"/>
      <c r="UZL58" s="136"/>
      <c r="UZM58" s="136"/>
      <c r="UZN58" s="136"/>
      <c r="UZO58" s="136"/>
      <c r="UZP58" s="136"/>
      <c r="UZQ58" s="136"/>
      <c r="UZR58" s="136"/>
      <c r="UZS58" s="136"/>
      <c r="UZT58" s="136"/>
      <c r="UZU58" s="136"/>
      <c r="UZV58" s="136"/>
      <c r="UZW58" s="136"/>
      <c r="UZX58" s="136"/>
      <c r="UZY58" s="136"/>
      <c r="UZZ58" s="136"/>
      <c r="VAA58" s="136"/>
      <c r="VAB58" s="136"/>
      <c r="VAC58" s="136"/>
      <c r="VAD58" s="136"/>
      <c r="VAE58" s="136"/>
      <c r="VAF58" s="136"/>
      <c r="VAG58" s="136"/>
      <c r="VAH58" s="136"/>
      <c r="VAI58" s="136"/>
      <c r="VAJ58" s="136"/>
      <c r="VAK58" s="136"/>
      <c r="VAL58" s="136"/>
      <c r="VAM58" s="136"/>
      <c r="VAN58" s="136"/>
      <c r="VAO58" s="136"/>
      <c r="VAP58" s="136"/>
      <c r="VAQ58" s="136"/>
      <c r="VAR58" s="136"/>
      <c r="VAS58" s="136"/>
      <c r="VAT58" s="136"/>
      <c r="VAU58" s="136"/>
      <c r="VAV58" s="136"/>
      <c r="VAW58" s="136"/>
      <c r="VAX58" s="136"/>
      <c r="VAY58" s="136"/>
      <c r="VAZ58" s="136"/>
      <c r="VBA58" s="136"/>
      <c r="VBB58" s="136"/>
      <c r="VBC58" s="136"/>
      <c r="VBD58" s="136"/>
      <c r="VBE58" s="136"/>
      <c r="VBF58" s="136"/>
      <c r="VBG58" s="136"/>
      <c r="VBH58" s="136"/>
      <c r="VBI58" s="136"/>
      <c r="VBJ58" s="136"/>
      <c r="VBK58" s="136"/>
      <c r="VBL58" s="136"/>
      <c r="VBM58" s="136"/>
      <c r="VBN58" s="136"/>
      <c r="VBO58" s="136"/>
      <c r="VBP58" s="136"/>
      <c r="VBQ58" s="136"/>
      <c r="VBR58" s="136"/>
      <c r="VBS58" s="136"/>
      <c r="VBT58" s="136"/>
      <c r="VBU58" s="136"/>
      <c r="VBV58" s="136"/>
      <c r="VBW58" s="136"/>
      <c r="VBX58" s="136"/>
      <c r="VBY58" s="136"/>
      <c r="VBZ58" s="136"/>
      <c r="VCA58" s="136"/>
      <c r="VCB58" s="136"/>
      <c r="VCC58" s="136"/>
      <c r="VCD58" s="136"/>
      <c r="VCE58" s="136"/>
      <c r="VCF58" s="136"/>
      <c r="VCG58" s="136"/>
      <c r="VCH58" s="136"/>
      <c r="VCI58" s="136"/>
      <c r="VCJ58" s="136"/>
      <c r="VCK58" s="136"/>
      <c r="VCL58" s="136"/>
      <c r="VCM58" s="136"/>
      <c r="VCN58" s="136"/>
      <c r="VCO58" s="136"/>
      <c r="VCP58" s="136"/>
      <c r="VCQ58" s="136"/>
      <c r="VCR58" s="136"/>
      <c r="VCS58" s="136"/>
      <c r="VCT58" s="136"/>
      <c r="VCU58" s="136"/>
      <c r="VCV58" s="136"/>
      <c r="VCW58" s="136"/>
      <c r="VCX58" s="136"/>
      <c r="VCY58" s="136"/>
      <c r="VCZ58" s="136"/>
      <c r="VDA58" s="136"/>
      <c r="VDB58" s="136"/>
      <c r="VDC58" s="136"/>
      <c r="VDD58" s="136"/>
      <c r="VDE58" s="136"/>
      <c r="VDF58" s="136"/>
      <c r="VDG58" s="136"/>
      <c r="VDH58" s="136"/>
      <c r="VDI58" s="136"/>
      <c r="VDJ58" s="136"/>
      <c r="VDK58" s="136"/>
      <c r="VDL58" s="136"/>
      <c r="VDM58" s="136"/>
      <c r="VDN58" s="136"/>
      <c r="VDO58" s="136"/>
      <c r="VDP58" s="136"/>
      <c r="VDQ58" s="136"/>
      <c r="VDR58" s="136"/>
      <c r="VDS58" s="136"/>
      <c r="VDT58" s="136"/>
      <c r="VDU58" s="136"/>
      <c r="VDV58" s="136"/>
      <c r="VDW58" s="136"/>
      <c r="VDX58" s="136"/>
      <c r="VDY58" s="136"/>
      <c r="VDZ58" s="136"/>
      <c r="VEA58" s="136"/>
      <c r="VEB58" s="136"/>
      <c r="VEC58" s="136"/>
      <c r="VED58" s="136"/>
      <c r="VEE58" s="136"/>
      <c r="VEF58" s="136"/>
      <c r="VEG58" s="136"/>
      <c r="VEH58" s="136"/>
      <c r="VEI58" s="136"/>
      <c r="VEJ58" s="136"/>
      <c r="VEK58" s="136"/>
      <c r="VEL58" s="136"/>
      <c r="VEM58" s="136"/>
      <c r="VEN58" s="136"/>
      <c r="VEO58" s="136"/>
      <c r="VEP58" s="136"/>
      <c r="VEQ58" s="136"/>
      <c r="VER58" s="136"/>
      <c r="VES58" s="136"/>
      <c r="VET58" s="136"/>
      <c r="VEU58" s="136"/>
      <c r="VEV58" s="136"/>
      <c r="VEW58" s="136"/>
      <c r="VEX58" s="136"/>
      <c r="VEY58" s="136"/>
      <c r="VEZ58" s="136"/>
      <c r="VFA58" s="136"/>
      <c r="VFB58" s="136"/>
      <c r="VFC58" s="136"/>
      <c r="VFD58" s="136"/>
      <c r="VFE58" s="136"/>
      <c r="VFF58" s="136"/>
      <c r="VFG58" s="136"/>
      <c r="VFH58" s="136"/>
      <c r="VFI58" s="136"/>
      <c r="VFJ58" s="136"/>
      <c r="VFK58" s="136"/>
      <c r="VFL58" s="136"/>
      <c r="VFM58" s="136"/>
      <c r="VFN58" s="136"/>
      <c r="VFO58" s="136"/>
      <c r="VFP58" s="136"/>
      <c r="VFQ58" s="136"/>
      <c r="VFR58" s="136"/>
      <c r="VFS58" s="136"/>
      <c r="VFT58" s="136"/>
      <c r="VFU58" s="136"/>
      <c r="VFV58" s="136"/>
      <c r="VFW58" s="136"/>
      <c r="VFX58" s="136"/>
      <c r="VFY58" s="136"/>
      <c r="VFZ58" s="136"/>
      <c r="VGA58" s="136"/>
      <c r="VGB58" s="136"/>
      <c r="VGC58" s="136"/>
      <c r="VGD58" s="136"/>
      <c r="VGE58" s="136"/>
      <c r="VGF58" s="136"/>
      <c r="VGG58" s="136"/>
      <c r="VGH58" s="136"/>
      <c r="VGI58" s="136"/>
      <c r="VGJ58" s="136"/>
      <c r="VGK58" s="136"/>
      <c r="VGL58" s="136"/>
      <c r="VGM58" s="136"/>
      <c r="VGN58" s="136"/>
      <c r="VGO58" s="136"/>
      <c r="VGP58" s="136"/>
      <c r="VGQ58" s="136"/>
      <c r="VGR58" s="136"/>
      <c r="VGS58" s="136"/>
      <c r="VGT58" s="136"/>
      <c r="VGU58" s="136"/>
      <c r="VGV58" s="136"/>
      <c r="VGW58" s="136"/>
      <c r="VGX58" s="136"/>
      <c r="VGY58" s="136"/>
      <c r="VGZ58" s="136"/>
      <c r="VHA58" s="136"/>
      <c r="VHB58" s="136"/>
      <c r="VHC58" s="136"/>
      <c r="VHD58" s="136"/>
      <c r="VHE58" s="136"/>
      <c r="VHF58" s="136"/>
      <c r="VHG58" s="136"/>
      <c r="VHH58" s="136"/>
      <c r="VHI58" s="136"/>
      <c r="VHJ58" s="136"/>
      <c r="VHK58" s="136"/>
      <c r="VHL58" s="136"/>
      <c r="VHM58" s="136"/>
      <c r="VHN58" s="136"/>
      <c r="VHO58" s="136"/>
      <c r="VHP58" s="136"/>
      <c r="VHQ58" s="136"/>
      <c r="VHR58" s="136"/>
      <c r="VHS58" s="136"/>
      <c r="VHT58" s="136"/>
      <c r="VHU58" s="136"/>
      <c r="VHV58" s="136"/>
      <c r="VHW58" s="136"/>
      <c r="VHX58" s="136"/>
      <c r="VHY58" s="136"/>
      <c r="VHZ58" s="136"/>
      <c r="VIA58" s="136"/>
      <c r="VIB58" s="136"/>
      <c r="VIC58" s="136"/>
      <c r="VID58" s="136"/>
      <c r="VIE58" s="136"/>
      <c r="VIF58" s="136"/>
      <c r="VIG58" s="136"/>
      <c r="VIH58" s="136"/>
      <c r="VII58" s="136"/>
      <c r="VIJ58" s="136"/>
      <c r="VIK58" s="136"/>
      <c r="VIL58" s="136"/>
      <c r="VIM58" s="136"/>
      <c r="VIN58" s="136"/>
      <c r="VIO58" s="136"/>
      <c r="VIP58" s="136"/>
      <c r="VIQ58" s="136"/>
      <c r="VIR58" s="136"/>
      <c r="VIS58" s="136"/>
      <c r="VIT58" s="136"/>
      <c r="VIU58" s="136"/>
      <c r="VIV58" s="136"/>
      <c r="VIW58" s="136"/>
      <c r="VIX58" s="136"/>
      <c r="VIY58" s="136"/>
      <c r="VIZ58" s="136"/>
      <c r="VJA58" s="136"/>
      <c r="VJB58" s="136"/>
      <c r="VJC58" s="136"/>
      <c r="VJD58" s="136"/>
      <c r="VJE58" s="136"/>
      <c r="VJF58" s="136"/>
      <c r="VJG58" s="136"/>
      <c r="VJH58" s="136"/>
      <c r="VJI58" s="136"/>
      <c r="VJJ58" s="136"/>
      <c r="VJK58" s="136"/>
      <c r="VJL58" s="136"/>
      <c r="VJM58" s="136"/>
      <c r="VJN58" s="136"/>
      <c r="VJO58" s="136"/>
      <c r="VJP58" s="136"/>
      <c r="VJQ58" s="136"/>
      <c r="VJR58" s="136"/>
      <c r="VJS58" s="136"/>
      <c r="VJT58" s="136"/>
      <c r="VJU58" s="136"/>
      <c r="VJV58" s="136"/>
      <c r="VJW58" s="136"/>
      <c r="VJX58" s="136"/>
      <c r="VJY58" s="136"/>
      <c r="VJZ58" s="136"/>
      <c r="VKA58" s="136"/>
      <c r="VKB58" s="136"/>
      <c r="VKC58" s="136"/>
      <c r="VKD58" s="136"/>
      <c r="VKE58" s="136"/>
      <c r="VKF58" s="136"/>
      <c r="VKG58" s="136"/>
      <c r="VKH58" s="136"/>
      <c r="VKI58" s="136"/>
      <c r="VKJ58" s="136"/>
      <c r="VKK58" s="136"/>
      <c r="VKL58" s="136"/>
      <c r="VKM58" s="136"/>
      <c r="VKN58" s="136"/>
      <c r="VKO58" s="136"/>
      <c r="VKP58" s="136"/>
      <c r="VKQ58" s="136"/>
      <c r="VKR58" s="136"/>
      <c r="VKS58" s="136"/>
      <c r="VKT58" s="136"/>
      <c r="VKU58" s="136"/>
      <c r="VKV58" s="136"/>
      <c r="VKW58" s="136"/>
      <c r="VKX58" s="136"/>
      <c r="VKY58" s="136"/>
      <c r="VKZ58" s="136"/>
      <c r="VLA58" s="136"/>
      <c r="VLB58" s="136"/>
      <c r="VLC58" s="136"/>
      <c r="VLD58" s="136"/>
      <c r="VLE58" s="136"/>
      <c r="VLF58" s="136"/>
      <c r="VLG58" s="136"/>
      <c r="VLH58" s="136"/>
      <c r="VLI58" s="136"/>
      <c r="VLJ58" s="136"/>
      <c r="VLK58" s="136"/>
      <c r="VLL58" s="136"/>
      <c r="VLM58" s="136"/>
      <c r="VLN58" s="136"/>
      <c r="VLO58" s="136"/>
      <c r="VLP58" s="136"/>
      <c r="VLQ58" s="136"/>
      <c r="VLR58" s="136"/>
      <c r="VLS58" s="136"/>
      <c r="VLT58" s="136"/>
      <c r="VLU58" s="136"/>
      <c r="VLV58" s="136"/>
      <c r="VLW58" s="136"/>
      <c r="VLX58" s="136"/>
      <c r="VLY58" s="136"/>
      <c r="VLZ58" s="136"/>
      <c r="VMA58" s="136"/>
      <c r="VMB58" s="136"/>
      <c r="VMC58" s="136"/>
      <c r="VMD58" s="136"/>
      <c r="VME58" s="136"/>
      <c r="VMF58" s="136"/>
      <c r="VMG58" s="136"/>
      <c r="VMH58" s="136"/>
      <c r="VMI58" s="136"/>
      <c r="VMJ58" s="136"/>
      <c r="VMK58" s="136"/>
      <c r="VML58" s="136"/>
      <c r="VMM58" s="136"/>
      <c r="VMN58" s="136"/>
      <c r="VMO58" s="136"/>
      <c r="VMP58" s="136"/>
      <c r="VMQ58" s="136"/>
      <c r="VMR58" s="136"/>
      <c r="VMS58" s="136"/>
      <c r="VMT58" s="136"/>
      <c r="VMU58" s="136"/>
      <c r="VMV58" s="136"/>
      <c r="VMW58" s="136"/>
      <c r="VMX58" s="136"/>
      <c r="VMY58" s="136"/>
      <c r="VMZ58" s="136"/>
      <c r="VNA58" s="136"/>
      <c r="VNB58" s="136"/>
      <c r="VNC58" s="136"/>
      <c r="VND58" s="136"/>
      <c r="VNE58" s="136"/>
      <c r="VNF58" s="136"/>
      <c r="VNG58" s="136"/>
      <c r="VNH58" s="136"/>
      <c r="VNI58" s="136"/>
      <c r="VNJ58" s="136"/>
      <c r="VNK58" s="136"/>
      <c r="VNL58" s="136"/>
      <c r="VNM58" s="136"/>
      <c r="VNN58" s="136"/>
      <c r="VNO58" s="136"/>
      <c r="VNP58" s="136"/>
      <c r="VNQ58" s="136"/>
      <c r="VNR58" s="136"/>
      <c r="VNS58" s="136"/>
      <c r="VNT58" s="136"/>
      <c r="VNU58" s="136"/>
      <c r="VNV58" s="136"/>
      <c r="VNW58" s="136"/>
      <c r="VNX58" s="136"/>
      <c r="VNY58" s="136"/>
      <c r="VNZ58" s="136"/>
      <c r="VOA58" s="136"/>
      <c r="VOB58" s="136"/>
      <c r="VOC58" s="136"/>
      <c r="VOD58" s="136"/>
      <c r="VOE58" s="136"/>
      <c r="VOF58" s="136"/>
      <c r="VOG58" s="136"/>
      <c r="VOH58" s="136"/>
      <c r="VOI58" s="136"/>
      <c r="VOJ58" s="136"/>
      <c r="VOK58" s="136"/>
      <c r="VOL58" s="136"/>
      <c r="VOM58" s="136"/>
      <c r="VON58" s="136"/>
      <c r="VOO58" s="136"/>
      <c r="VOP58" s="136"/>
      <c r="VOQ58" s="136"/>
      <c r="VOR58" s="136"/>
      <c r="VOS58" s="136"/>
      <c r="VOT58" s="136"/>
      <c r="VOU58" s="136"/>
      <c r="VOV58" s="136"/>
      <c r="VOW58" s="136"/>
      <c r="VOX58" s="136"/>
      <c r="VOY58" s="136"/>
      <c r="VOZ58" s="136"/>
      <c r="VPA58" s="136"/>
      <c r="VPB58" s="136"/>
      <c r="VPC58" s="136"/>
      <c r="VPD58" s="136"/>
      <c r="VPE58" s="136"/>
      <c r="VPF58" s="136"/>
      <c r="VPG58" s="136"/>
      <c r="VPH58" s="136"/>
      <c r="VPI58" s="136"/>
      <c r="VPJ58" s="136"/>
      <c r="VPK58" s="136"/>
      <c r="VPL58" s="136"/>
      <c r="VPM58" s="136"/>
      <c r="VPN58" s="136"/>
      <c r="VPO58" s="136"/>
      <c r="VPP58" s="136"/>
      <c r="VPQ58" s="136"/>
      <c r="VPR58" s="136"/>
      <c r="VPS58" s="136"/>
      <c r="VPT58" s="136"/>
      <c r="VPU58" s="136"/>
      <c r="VPV58" s="136"/>
      <c r="VPW58" s="136"/>
      <c r="VPX58" s="136"/>
      <c r="VPY58" s="136"/>
      <c r="VPZ58" s="136"/>
      <c r="VQA58" s="136"/>
      <c r="VQB58" s="136"/>
      <c r="VQC58" s="136"/>
      <c r="VQD58" s="136"/>
      <c r="VQE58" s="136"/>
      <c r="VQF58" s="136"/>
      <c r="VQG58" s="136"/>
      <c r="VQH58" s="136"/>
      <c r="VQI58" s="136"/>
      <c r="VQJ58" s="136"/>
      <c r="VQK58" s="136"/>
      <c r="VQL58" s="136"/>
      <c r="VQM58" s="136"/>
      <c r="VQN58" s="136"/>
      <c r="VQO58" s="136"/>
      <c r="VQP58" s="136"/>
      <c r="VQQ58" s="136"/>
      <c r="VQR58" s="136"/>
      <c r="VQS58" s="136"/>
      <c r="VQT58" s="136"/>
      <c r="VQU58" s="136"/>
      <c r="VQV58" s="136"/>
      <c r="VQW58" s="136"/>
      <c r="VQX58" s="136"/>
      <c r="VQY58" s="136"/>
      <c r="VQZ58" s="136"/>
      <c r="VRA58" s="136"/>
      <c r="VRB58" s="136"/>
      <c r="VRC58" s="136"/>
      <c r="VRD58" s="136"/>
      <c r="VRE58" s="136"/>
      <c r="VRF58" s="136"/>
      <c r="VRG58" s="136"/>
      <c r="VRH58" s="136"/>
      <c r="VRI58" s="136"/>
      <c r="VRJ58" s="136"/>
      <c r="VRK58" s="136"/>
      <c r="VRL58" s="136"/>
      <c r="VRM58" s="136"/>
      <c r="VRN58" s="136"/>
      <c r="VRO58" s="136"/>
      <c r="VRP58" s="136"/>
      <c r="VRQ58" s="136"/>
      <c r="VRR58" s="136"/>
      <c r="VRS58" s="136"/>
      <c r="VRT58" s="136"/>
      <c r="VRU58" s="136"/>
      <c r="VRV58" s="136"/>
      <c r="VRW58" s="136"/>
      <c r="VRX58" s="136"/>
      <c r="VRY58" s="136"/>
      <c r="VRZ58" s="136"/>
      <c r="VSA58" s="136"/>
      <c r="VSB58" s="136"/>
      <c r="VSC58" s="136"/>
      <c r="VSD58" s="136"/>
      <c r="VSE58" s="136"/>
      <c r="VSF58" s="136"/>
      <c r="VSG58" s="136"/>
      <c r="VSH58" s="136"/>
      <c r="VSI58" s="136"/>
      <c r="VSJ58" s="136"/>
      <c r="VSK58" s="136"/>
      <c r="VSL58" s="136"/>
      <c r="VSM58" s="136"/>
      <c r="VSN58" s="136"/>
      <c r="VSO58" s="136"/>
      <c r="VSP58" s="136"/>
      <c r="VSQ58" s="136"/>
      <c r="VSR58" s="136"/>
      <c r="VSS58" s="136"/>
      <c r="VST58" s="136"/>
      <c r="VSU58" s="136"/>
      <c r="VSV58" s="136"/>
      <c r="VSW58" s="136"/>
      <c r="VSX58" s="136"/>
      <c r="VSY58" s="136"/>
      <c r="VSZ58" s="136"/>
      <c r="VTA58" s="136"/>
      <c r="VTB58" s="136"/>
      <c r="VTC58" s="136"/>
      <c r="VTD58" s="136"/>
      <c r="VTE58" s="136"/>
      <c r="VTF58" s="136"/>
      <c r="VTG58" s="136"/>
      <c r="VTH58" s="136"/>
      <c r="VTI58" s="136"/>
      <c r="VTJ58" s="136"/>
      <c r="VTK58" s="136"/>
      <c r="VTL58" s="136"/>
      <c r="VTM58" s="136"/>
      <c r="VTN58" s="136"/>
      <c r="VTO58" s="136"/>
      <c r="VTP58" s="136"/>
      <c r="VTQ58" s="136"/>
      <c r="VTR58" s="136"/>
      <c r="VTS58" s="136"/>
      <c r="VTT58" s="136"/>
      <c r="VTU58" s="136"/>
      <c r="VTV58" s="136"/>
      <c r="VTW58" s="136"/>
      <c r="VTX58" s="136"/>
      <c r="VTY58" s="136"/>
      <c r="VTZ58" s="136"/>
      <c r="VUA58" s="136"/>
      <c r="VUB58" s="136"/>
      <c r="VUC58" s="136"/>
      <c r="VUD58" s="136"/>
      <c r="VUE58" s="136"/>
      <c r="VUF58" s="136"/>
      <c r="VUG58" s="136"/>
      <c r="VUH58" s="136"/>
      <c r="VUI58" s="136"/>
      <c r="VUJ58" s="136"/>
      <c r="VUK58" s="136"/>
      <c r="VUL58" s="136"/>
      <c r="VUM58" s="136"/>
      <c r="VUN58" s="136"/>
      <c r="VUO58" s="136"/>
      <c r="VUP58" s="136"/>
      <c r="VUQ58" s="136"/>
      <c r="VUR58" s="136"/>
      <c r="VUS58" s="136"/>
      <c r="VUT58" s="136"/>
      <c r="VUU58" s="136"/>
      <c r="VUV58" s="136"/>
      <c r="VUW58" s="136"/>
      <c r="VUX58" s="136"/>
      <c r="VUY58" s="136"/>
      <c r="VUZ58" s="136"/>
      <c r="VVA58" s="136"/>
      <c r="VVB58" s="136"/>
      <c r="VVC58" s="136"/>
      <c r="VVD58" s="136"/>
      <c r="VVE58" s="136"/>
      <c r="VVF58" s="136"/>
      <c r="VVG58" s="136"/>
      <c r="VVH58" s="136"/>
      <c r="VVI58" s="136"/>
      <c r="VVJ58" s="136"/>
      <c r="VVK58" s="136"/>
      <c r="VVL58" s="136"/>
      <c r="VVM58" s="136"/>
      <c r="VVN58" s="136"/>
      <c r="VVO58" s="136"/>
      <c r="VVP58" s="136"/>
      <c r="VVQ58" s="136"/>
      <c r="VVR58" s="136"/>
      <c r="VVS58" s="136"/>
      <c r="VVT58" s="136"/>
      <c r="VVU58" s="136"/>
      <c r="VVV58" s="136"/>
      <c r="VVW58" s="136"/>
      <c r="VVX58" s="136"/>
      <c r="VVY58" s="136"/>
      <c r="VVZ58" s="136"/>
      <c r="VWA58" s="136"/>
      <c r="VWB58" s="136"/>
      <c r="VWC58" s="136"/>
      <c r="VWD58" s="136"/>
      <c r="VWE58" s="136"/>
      <c r="VWF58" s="136"/>
      <c r="VWG58" s="136"/>
      <c r="VWH58" s="136"/>
      <c r="VWI58" s="136"/>
      <c r="VWJ58" s="136"/>
      <c r="VWK58" s="136"/>
      <c r="VWL58" s="136"/>
      <c r="VWM58" s="136"/>
      <c r="VWN58" s="136"/>
      <c r="VWO58" s="136"/>
      <c r="VWP58" s="136"/>
      <c r="VWQ58" s="136"/>
      <c r="VWR58" s="136"/>
      <c r="VWS58" s="136"/>
      <c r="VWT58" s="136"/>
      <c r="VWU58" s="136"/>
      <c r="VWV58" s="136"/>
      <c r="VWW58" s="136"/>
      <c r="VWX58" s="136"/>
      <c r="VWY58" s="136"/>
      <c r="VWZ58" s="136"/>
      <c r="VXA58" s="136"/>
      <c r="VXB58" s="136"/>
      <c r="VXC58" s="136"/>
      <c r="VXD58" s="136"/>
      <c r="VXE58" s="136"/>
      <c r="VXF58" s="136"/>
      <c r="VXG58" s="136"/>
      <c r="VXH58" s="136"/>
      <c r="VXI58" s="136"/>
      <c r="VXJ58" s="136"/>
      <c r="VXK58" s="136"/>
      <c r="VXL58" s="136"/>
      <c r="VXM58" s="136"/>
      <c r="VXN58" s="136"/>
      <c r="VXO58" s="136"/>
      <c r="VXP58" s="136"/>
      <c r="VXQ58" s="136"/>
      <c r="VXR58" s="136"/>
      <c r="VXS58" s="136"/>
      <c r="VXT58" s="136"/>
      <c r="VXU58" s="136"/>
      <c r="VXV58" s="136"/>
      <c r="VXW58" s="136"/>
      <c r="VXX58" s="136"/>
      <c r="VXY58" s="136"/>
      <c r="VXZ58" s="136"/>
      <c r="VYA58" s="136"/>
      <c r="VYB58" s="136"/>
      <c r="VYC58" s="136"/>
      <c r="VYD58" s="136"/>
      <c r="VYE58" s="136"/>
      <c r="VYF58" s="136"/>
      <c r="VYG58" s="136"/>
      <c r="VYH58" s="136"/>
      <c r="VYI58" s="136"/>
      <c r="VYJ58" s="136"/>
      <c r="VYK58" s="136"/>
      <c r="VYL58" s="136"/>
      <c r="VYM58" s="136"/>
      <c r="VYN58" s="136"/>
      <c r="VYO58" s="136"/>
      <c r="VYP58" s="136"/>
      <c r="VYQ58" s="136"/>
      <c r="VYR58" s="136"/>
      <c r="VYS58" s="136"/>
      <c r="VYT58" s="136"/>
      <c r="VYU58" s="136"/>
      <c r="VYV58" s="136"/>
      <c r="VYW58" s="136"/>
      <c r="VYX58" s="136"/>
      <c r="VYY58" s="136"/>
      <c r="VYZ58" s="136"/>
      <c r="VZA58" s="136"/>
      <c r="VZB58" s="136"/>
      <c r="VZC58" s="136"/>
      <c r="VZD58" s="136"/>
      <c r="VZE58" s="136"/>
      <c r="VZF58" s="136"/>
      <c r="VZG58" s="136"/>
      <c r="VZH58" s="136"/>
      <c r="VZI58" s="136"/>
      <c r="VZJ58" s="136"/>
      <c r="VZK58" s="136"/>
      <c r="VZL58" s="136"/>
      <c r="VZM58" s="136"/>
      <c r="VZN58" s="136"/>
      <c r="VZO58" s="136"/>
      <c r="VZP58" s="136"/>
      <c r="VZQ58" s="136"/>
      <c r="VZR58" s="136"/>
      <c r="VZS58" s="136"/>
      <c r="VZT58" s="136"/>
      <c r="VZU58" s="136"/>
      <c r="VZV58" s="136"/>
      <c r="VZW58" s="136"/>
      <c r="VZX58" s="136"/>
      <c r="VZY58" s="136"/>
      <c r="VZZ58" s="136"/>
      <c r="WAA58" s="136"/>
      <c r="WAB58" s="136"/>
      <c r="WAC58" s="136"/>
      <c r="WAD58" s="136"/>
      <c r="WAE58" s="136"/>
      <c r="WAF58" s="136"/>
      <c r="WAG58" s="136"/>
      <c r="WAH58" s="136"/>
      <c r="WAI58" s="136"/>
      <c r="WAJ58" s="136"/>
      <c r="WAK58" s="136"/>
      <c r="WAL58" s="136"/>
      <c r="WAM58" s="136"/>
      <c r="WAN58" s="136"/>
      <c r="WAO58" s="136"/>
      <c r="WAP58" s="136"/>
      <c r="WAQ58" s="136"/>
      <c r="WAR58" s="136"/>
      <c r="WAS58" s="136"/>
      <c r="WAT58" s="136"/>
      <c r="WAU58" s="136"/>
      <c r="WAV58" s="136"/>
      <c r="WAW58" s="136"/>
      <c r="WAX58" s="136"/>
      <c r="WAY58" s="136"/>
      <c r="WAZ58" s="136"/>
      <c r="WBA58" s="136"/>
      <c r="WBB58" s="136"/>
      <c r="WBC58" s="136"/>
      <c r="WBD58" s="136"/>
      <c r="WBE58" s="136"/>
      <c r="WBF58" s="136"/>
      <c r="WBG58" s="136"/>
      <c r="WBH58" s="136"/>
      <c r="WBI58" s="136"/>
      <c r="WBJ58" s="136"/>
      <c r="WBK58" s="136"/>
      <c r="WBL58" s="136"/>
      <c r="WBM58" s="136"/>
      <c r="WBN58" s="136"/>
      <c r="WBO58" s="136"/>
      <c r="WBP58" s="136"/>
      <c r="WBQ58" s="136"/>
      <c r="WBR58" s="136"/>
      <c r="WBS58" s="136"/>
      <c r="WBT58" s="136"/>
      <c r="WBU58" s="136"/>
      <c r="WBV58" s="136"/>
      <c r="WBW58" s="136"/>
      <c r="WBX58" s="136"/>
      <c r="WBY58" s="136"/>
      <c r="WBZ58" s="136"/>
      <c r="WCA58" s="136"/>
      <c r="WCB58" s="136"/>
      <c r="WCC58" s="136"/>
      <c r="WCD58" s="136"/>
      <c r="WCE58" s="136"/>
      <c r="WCF58" s="136"/>
      <c r="WCG58" s="136"/>
      <c r="WCH58" s="136"/>
      <c r="WCI58" s="136"/>
      <c r="WCJ58" s="136"/>
      <c r="WCK58" s="136"/>
      <c r="WCL58" s="136"/>
      <c r="WCM58" s="136"/>
      <c r="WCN58" s="136"/>
      <c r="WCO58" s="136"/>
      <c r="WCP58" s="136"/>
      <c r="WCQ58" s="136"/>
      <c r="WCR58" s="136"/>
      <c r="WCS58" s="136"/>
      <c r="WCT58" s="136"/>
      <c r="WCU58" s="136"/>
      <c r="WCV58" s="136"/>
      <c r="WCW58" s="136"/>
      <c r="WCX58" s="136"/>
      <c r="WCY58" s="136"/>
      <c r="WCZ58" s="136"/>
      <c r="WDA58" s="136"/>
      <c r="WDB58" s="136"/>
      <c r="WDC58" s="136"/>
      <c r="WDD58" s="136"/>
      <c r="WDE58" s="136"/>
      <c r="WDF58" s="136"/>
      <c r="WDG58" s="136"/>
      <c r="WDH58" s="136"/>
      <c r="WDI58" s="136"/>
      <c r="WDJ58" s="136"/>
      <c r="WDK58" s="136"/>
      <c r="WDL58" s="136"/>
      <c r="WDM58" s="136"/>
      <c r="WDN58" s="136"/>
      <c r="WDO58" s="136"/>
      <c r="WDP58" s="136"/>
      <c r="WDQ58" s="136"/>
      <c r="WDR58" s="136"/>
      <c r="WDS58" s="136"/>
      <c r="WDT58" s="136"/>
      <c r="WDU58" s="136"/>
      <c r="WDV58" s="136"/>
      <c r="WDW58" s="136"/>
      <c r="WDX58" s="136"/>
      <c r="WDY58" s="136"/>
      <c r="WDZ58" s="136"/>
      <c r="WEA58" s="136"/>
      <c r="WEB58" s="136"/>
      <c r="WEC58" s="136"/>
      <c r="WED58" s="136"/>
      <c r="WEE58" s="136"/>
      <c r="WEF58" s="136"/>
      <c r="WEG58" s="136"/>
      <c r="WEH58" s="136"/>
      <c r="WEI58" s="136"/>
      <c r="WEJ58" s="136"/>
      <c r="WEK58" s="136"/>
      <c r="WEL58" s="136"/>
      <c r="WEM58" s="136"/>
      <c r="WEN58" s="136"/>
      <c r="WEO58" s="136"/>
      <c r="WEP58" s="136"/>
      <c r="WEQ58" s="136"/>
      <c r="WER58" s="136"/>
      <c r="WES58" s="136"/>
      <c r="WET58" s="136"/>
      <c r="WEU58" s="136"/>
      <c r="WEV58" s="136"/>
      <c r="WEW58" s="136"/>
      <c r="WEX58" s="136"/>
      <c r="WEY58" s="136"/>
      <c r="WEZ58" s="136"/>
      <c r="WFA58" s="136"/>
      <c r="WFB58" s="136"/>
      <c r="WFC58" s="136"/>
      <c r="WFD58" s="136"/>
      <c r="WFE58" s="136"/>
      <c r="WFF58" s="136"/>
      <c r="WFG58" s="136"/>
      <c r="WFH58" s="136"/>
      <c r="WFI58" s="136"/>
      <c r="WFJ58" s="136"/>
      <c r="WFK58" s="136"/>
      <c r="WFL58" s="136"/>
      <c r="WFM58" s="136"/>
      <c r="WFN58" s="136"/>
      <c r="WFO58" s="136"/>
      <c r="WFP58" s="136"/>
      <c r="WFQ58" s="136"/>
      <c r="WFR58" s="136"/>
      <c r="WFS58" s="136"/>
      <c r="WFT58" s="136"/>
      <c r="WFU58" s="136"/>
      <c r="WFV58" s="136"/>
      <c r="WFW58" s="136"/>
      <c r="WFX58" s="136"/>
      <c r="WFY58" s="136"/>
      <c r="WFZ58" s="136"/>
      <c r="WGA58" s="136"/>
      <c r="WGB58" s="136"/>
      <c r="WGC58" s="136"/>
      <c r="WGD58" s="136"/>
      <c r="WGE58" s="136"/>
      <c r="WGF58" s="136"/>
      <c r="WGG58" s="136"/>
      <c r="WGH58" s="136"/>
      <c r="WGI58" s="136"/>
      <c r="WGJ58" s="136"/>
      <c r="WGK58" s="136"/>
      <c r="WGL58" s="136"/>
      <c r="WGM58" s="136"/>
      <c r="WGN58" s="136"/>
      <c r="WGO58" s="136"/>
      <c r="WGP58" s="136"/>
      <c r="WGQ58" s="136"/>
      <c r="WGR58" s="136"/>
      <c r="WGS58" s="136"/>
      <c r="WGT58" s="136"/>
      <c r="WGU58" s="136"/>
      <c r="WGV58" s="136"/>
      <c r="WGW58" s="136"/>
      <c r="WGX58" s="136"/>
      <c r="WGY58" s="136"/>
      <c r="WGZ58" s="136"/>
      <c r="WHA58" s="136"/>
      <c r="WHB58" s="136"/>
      <c r="WHC58" s="136"/>
      <c r="WHD58" s="136"/>
      <c r="WHE58" s="136"/>
      <c r="WHF58" s="136"/>
      <c r="WHG58" s="136"/>
      <c r="WHH58" s="136"/>
      <c r="WHI58" s="136"/>
      <c r="WHJ58" s="136"/>
      <c r="WHK58" s="136"/>
      <c r="WHL58" s="136"/>
      <c r="WHM58" s="136"/>
      <c r="WHN58" s="136"/>
      <c r="WHO58" s="136"/>
      <c r="WHP58" s="136"/>
      <c r="WHQ58" s="136"/>
      <c r="WHR58" s="136"/>
      <c r="WHS58" s="136"/>
      <c r="WHT58" s="136"/>
      <c r="WHU58" s="136"/>
      <c r="WHV58" s="136"/>
      <c r="WHW58" s="136"/>
      <c r="WHX58" s="136"/>
      <c r="WHY58" s="136"/>
      <c r="WHZ58" s="136"/>
      <c r="WIA58" s="136"/>
      <c r="WIB58" s="136"/>
      <c r="WIC58" s="136"/>
      <c r="WID58" s="136"/>
      <c r="WIE58" s="136"/>
      <c r="WIF58" s="136"/>
      <c r="WIG58" s="136"/>
      <c r="WIH58" s="136"/>
      <c r="WII58" s="136"/>
      <c r="WIJ58" s="136"/>
      <c r="WIK58" s="136"/>
      <c r="WIL58" s="136"/>
      <c r="WIM58" s="136"/>
      <c r="WIN58" s="136"/>
      <c r="WIO58" s="136"/>
      <c r="WIP58" s="136"/>
      <c r="WIQ58" s="136"/>
      <c r="WIR58" s="136"/>
      <c r="WIS58" s="136"/>
      <c r="WIT58" s="136"/>
      <c r="WIU58" s="136"/>
      <c r="WIV58" s="136"/>
      <c r="WIW58" s="136"/>
      <c r="WIX58" s="136"/>
      <c r="WIY58" s="136"/>
      <c r="WIZ58" s="136"/>
      <c r="WJA58" s="136"/>
      <c r="WJB58" s="136"/>
      <c r="WJC58" s="136"/>
      <c r="WJD58" s="136"/>
      <c r="WJE58" s="136"/>
      <c r="WJF58" s="136"/>
      <c r="WJG58" s="136"/>
      <c r="WJH58" s="136"/>
      <c r="WJI58" s="136"/>
      <c r="WJJ58" s="136"/>
      <c r="WJK58" s="136"/>
      <c r="WJL58" s="136"/>
      <c r="WJM58" s="136"/>
      <c r="WJN58" s="136"/>
      <c r="WJO58" s="136"/>
      <c r="WJP58" s="136"/>
      <c r="WJQ58" s="136"/>
      <c r="WJR58" s="136"/>
      <c r="WJS58" s="136"/>
      <c r="WJT58" s="136"/>
      <c r="WJU58" s="136"/>
      <c r="WJV58" s="136"/>
      <c r="WJW58" s="136"/>
      <c r="WJX58" s="136"/>
      <c r="WJY58" s="136"/>
      <c r="WJZ58" s="136"/>
      <c r="WKA58" s="136"/>
      <c r="WKB58" s="136"/>
      <c r="WKC58" s="136"/>
      <c r="WKD58" s="136"/>
      <c r="WKE58" s="136"/>
      <c r="WKF58" s="136"/>
      <c r="WKG58" s="136"/>
      <c r="WKH58" s="136"/>
      <c r="WKI58" s="136"/>
      <c r="WKJ58" s="136"/>
      <c r="WKK58" s="136"/>
      <c r="WKL58" s="136"/>
      <c r="WKM58" s="136"/>
      <c r="WKN58" s="136"/>
      <c r="WKO58" s="136"/>
      <c r="WKP58" s="136"/>
      <c r="WKQ58" s="136"/>
      <c r="WKR58" s="136"/>
      <c r="WKS58" s="136"/>
      <c r="WKT58" s="136"/>
      <c r="WKU58" s="136"/>
      <c r="WKV58" s="136"/>
      <c r="WKW58" s="136"/>
      <c r="WKX58" s="136"/>
      <c r="WKY58" s="136"/>
      <c r="WKZ58" s="136"/>
      <c r="WLA58" s="136"/>
      <c r="WLB58" s="136"/>
      <c r="WLC58" s="136"/>
      <c r="WLD58" s="136"/>
      <c r="WLE58" s="136"/>
      <c r="WLF58" s="136"/>
      <c r="WLG58" s="136"/>
      <c r="WLH58" s="136"/>
      <c r="WLI58" s="136"/>
      <c r="WLJ58" s="136"/>
      <c r="WLK58" s="136"/>
      <c r="WLL58" s="136"/>
      <c r="WLM58" s="136"/>
      <c r="WLN58" s="136"/>
      <c r="WLO58" s="136"/>
      <c r="WLP58" s="136"/>
      <c r="WLQ58" s="136"/>
      <c r="WLR58" s="136"/>
      <c r="WLS58" s="136"/>
      <c r="WLT58" s="136"/>
      <c r="WLU58" s="136"/>
      <c r="WLV58" s="136"/>
      <c r="WLW58" s="136"/>
      <c r="WLX58" s="136"/>
      <c r="WLY58" s="136"/>
      <c r="WLZ58" s="136"/>
      <c r="WMA58" s="136"/>
      <c r="WMB58" s="136"/>
      <c r="WMC58" s="136"/>
      <c r="WMD58" s="136"/>
      <c r="WME58" s="136"/>
      <c r="WMF58" s="136"/>
      <c r="WMG58" s="136"/>
      <c r="WMH58" s="136"/>
      <c r="WMI58" s="136"/>
      <c r="WMJ58" s="136"/>
      <c r="WMK58" s="136"/>
      <c r="WML58" s="136"/>
      <c r="WMM58" s="136"/>
      <c r="WMN58" s="136"/>
      <c r="WMO58" s="136"/>
      <c r="WMP58" s="136"/>
      <c r="WMQ58" s="136"/>
      <c r="WMR58" s="136"/>
      <c r="WMS58" s="136"/>
      <c r="WMT58" s="136"/>
      <c r="WMU58" s="136"/>
      <c r="WMV58" s="136"/>
      <c r="WMW58" s="136"/>
      <c r="WMX58" s="136"/>
      <c r="WMY58" s="136"/>
      <c r="WMZ58" s="136"/>
      <c r="WNA58" s="136"/>
      <c r="WNB58" s="136"/>
      <c r="WNC58" s="136"/>
      <c r="WND58" s="136"/>
      <c r="WNE58" s="136"/>
      <c r="WNF58" s="136"/>
      <c r="WNG58" s="136"/>
      <c r="WNH58" s="136"/>
      <c r="WNI58" s="136"/>
      <c r="WNJ58" s="136"/>
      <c r="WNK58" s="136"/>
      <c r="WNL58" s="136"/>
      <c r="WNM58" s="136"/>
      <c r="WNN58" s="136"/>
      <c r="WNO58" s="136"/>
      <c r="WNP58" s="136"/>
      <c r="WNQ58" s="136"/>
      <c r="WNR58" s="136"/>
      <c r="WNS58" s="136"/>
      <c r="WNT58" s="136"/>
      <c r="WNU58" s="136"/>
      <c r="WNV58" s="136"/>
      <c r="WNW58" s="136"/>
      <c r="WNX58" s="136"/>
      <c r="WNY58" s="136"/>
      <c r="WNZ58" s="136"/>
      <c r="WOA58" s="136"/>
      <c r="WOB58" s="136"/>
      <c r="WOC58" s="136"/>
      <c r="WOD58" s="136"/>
      <c r="WOE58" s="136"/>
      <c r="WOF58" s="136"/>
      <c r="WOG58" s="136"/>
      <c r="WOH58" s="136"/>
      <c r="WOI58" s="136"/>
      <c r="WOJ58" s="136"/>
      <c r="WOK58" s="136"/>
      <c r="WOL58" s="136"/>
      <c r="WOM58" s="136"/>
      <c r="WON58" s="136"/>
      <c r="WOO58" s="136"/>
      <c r="WOP58" s="136"/>
      <c r="WOQ58" s="136"/>
      <c r="WOR58" s="136"/>
      <c r="WOS58" s="136"/>
      <c r="WOT58" s="136"/>
      <c r="WOU58" s="136"/>
      <c r="WOV58" s="136"/>
      <c r="WOW58" s="136"/>
      <c r="WOX58" s="136"/>
      <c r="WOY58" s="136"/>
      <c r="WOZ58" s="136"/>
      <c r="WPA58" s="136"/>
      <c r="WPB58" s="136"/>
      <c r="WPC58" s="136"/>
      <c r="WPD58" s="136"/>
      <c r="WPE58" s="136"/>
      <c r="WPF58" s="136"/>
      <c r="WPG58" s="136"/>
      <c r="WPH58" s="136"/>
      <c r="WPI58" s="136"/>
      <c r="WPJ58" s="136"/>
      <c r="WPK58" s="136"/>
      <c r="WPL58" s="136"/>
      <c r="WPM58" s="136"/>
      <c r="WPN58" s="136"/>
      <c r="WPO58" s="136"/>
      <c r="WPP58" s="136"/>
      <c r="WPQ58" s="136"/>
      <c r="WPR58" s="136"/>
      <c r="WPS58" s="136"/>
      <c r="WPT58" s="136"/>
      <c r="WPU58" s="136"/>
      <c r="WPV58" s="136"/>
      <c r="WPW58" s="136"/>
      <c r="WPX58" s="136"/>
      <c r="WPY58" s="136"/>
      <c r="WPZ58" s="136"/>
      <c r="WQA58" s="136"/>
      <c r="WQB58" s="136"/>
      <c r="WQC58" s="136"/>
      <c r="WQD58" s="136"/>
      <c r="WQE58" s="136"/>
      <c r="WQF58" s="136"/>
      <c r="WQG58" s="136"/>
      <c r="WQH58" s="136"/>
      <c r="WQI58" s="136"/>
      <c r="WQJ58" s="136"/>
      <c r="WQK58" s="136"/>
      <c r="WQL58" s="136"/>
      <c r="WQM58" s="136"/>
      <c r="WQN58" s="136"/>
      <c r="WQO58" s="136"/>
      <c r="WQP58" s="136"/>
      <c r="WQQ58" s="136"/>
      <c r="WQR58" s="136"/>
      <c r="WQS58" s="136"/>
      <c r="WQT58" s="136"/>
      <c r="WQU58" s="136"/>
      <c r="WQV58" s="136"/>
      <c r="WQW58" s="136"/>
      <c r="WQX58" s="136"/>
      <c r="WQY58" s="136"/>
      <c r="WQZ58" s="136"/>
      <c r="WRA58" s="136"/>
      <c r="WRB58" s="136"/>
      <c r="WRC58" s="136"/>
      <c r="WRD58" s="136"/>
      <c r="WRE58" s="136"/>
      <c r="WRF58" s="136"/>
      <c r="WRG58" s="136"/>
      <c r="WRH58" s="136"/>
      <c r="WRI58" s="136"/>
      <c r="WRJ58" s="136"/>
      <c r="WRK58" s="136"/>
      <c r="WRL58" s="136"/>
      <c r="WRM58" s="136"/>
      <c r="WRN58" s="136"/>
      <c r="WRO58" s="136"/>
      <c r="WRP58" s="136"/>
      <c r="WRQ58" s="136"/>
      <c r="WRR58" s="136"/>
      <c r="WRS58" s="136"/>
      <c r="WRT58" s="136"/>
      <c r="WRU58" s="136"/>
      <c r="WRV58" s="136"/>
      <c r="WRW58" s="136"/>
      <c r="WRX58" s="136"/>
      <c r="WRY58" s="136"/>
      <c r="WRZ58" s="136"/>
      <c r="WSA58" s="136"/>
      <c r="WSB58" s="136"/>
      <c r="WSC58" s="136"/>
      <c r="WSD58" s="136"/>
      <c r="WSE58" s="136"/>
      <c r="WSF58" s="136"/>
      <c r="WSG58" s="136"/>
      <c r="WSH58" s="136"/>
      <c r="WSI58" s="136"/>
      <c r="WSJ58" s="136"/>
      <c r="WSK58" s="136"/>
      <c r="WSL58" s="136"/>
      <c r="WSM58" s="136"/>
      <c r="WSN58" s="136"/>
      <c r="WSO58" s="136"/>
      <c r="WSP58" s="136"/>
      <c r="WSQ58" s="136"/>
      <c r="WSR58" s="136"/>
      <c r="WSS58" s="136"/>
      <c r="WST58" s="136"/>
      <c r="WSU58" s="136"/>
      <c r="WSV58" s="136"/>
      <c r="WSW58" s="136"/>
      <c r="WSX58" s="136"/>
      <c r="WSY58" s="136"/>
      <c r="WSZ58" s="136"/>
      <c r="WTA58" s="136"/>
      <c r="WTB58" s="136"/>
      <c r="WTC58" s="136"/>
      <c r="WTD58" s="136"/>
      <c r="WTE58" s="136"/>
      <c r="WTF58" s="136"/>
      <c r="WTG58" s="136"/>
      <c r="WTH58" s="136"/>
      <c r="WTI58" s="136"/>
      <c r="WTJ58" s="136"/>
      <c r="WTK58" s="136"/>
      <c r="WTL58" s="136"/>
      <c r="WTM58" s="136"/>
      <c r="WTN58" s="136"/>
      <c r="WTO58" s="136"/>
      <c r="WTP58" s="136"/>
      <c r="WTQ58" s="136"/>
      <c r="WTR58" s="136"/>
      <c r="WTS58" s="136"/>
      <c r="WTT58" s="136"/>
      <c r="WTU58" s="136"/>
      <c r="WTV58" s="136"/>
      <c r="WTW58" s="136"/>
      <c r="WTX58" s="136"/>
      <c r="WTY58" s="136"/>
      <c r="WTZ58" s="136"/>
      <c r="WUA58" s="136"/>
      <c r="WUB58" s="136"/>
      <c r="WUC58" s="136"/>
      <c r="WUD58" s="136"/>
      <c r="WUE58" s="136"/>
      <c r="WUF58" s="136"/>
      <c r="WUG58" s="136"/>
      <c r="WUH58" s="136"/>
      <c r="WUI58" s="136"/>
      <c r="WUJ58" s="136"/>
      <c r="WUK58" s="136"/>
      <c r="WUL58" s="136"/>
      <c r="WUM58" s="136"/>
      <c r="WUN58" s="136"/>
      <c r="WUO58" s="136"/>
      <c r="WUP58" s="136"/>
      <c r="WUQ58" s="136"/>
      <c r="WUR58" s="136"/>
      <c r="WUS58" s="136"/>
      <c r="WUT58" s="136"/>
      <c r="WUU58" s="136"/>
      <c r="WUV58" s="136"/>
      <c r="WUW58" s="136"/>
      <c r="WUX58" s="136"/>
      <c r="WUY58" s="136"/>
      <c r="WUZ58" s="136"/>
      <c r="WVA58" s="136"/>
      <c r="WVB58" s="136"/>
      <c r="WVC58" s="136"/>
      <c r="WVD58" s="136"/>
      <c r="WVE58" s="136"/>
      <c r="WVF58" s="136"/>
      <c r="WVG58" s="136"/>
      <c r="WVH58" s="136"/>
      <c r="WVI58" s="136"/>
      <c r="WVJ58" s="136"/>
      <c r="WVK58" s="136"/>
      <c r="WVL58" s="136"/>
      <c r="WVM58" s="136"/>
      <c r="WVN58" s="136"/>
      <c r="WVO58" s="136"/>
      <c r="WVP58" s="136"/>
      <c r="WVQ58" s="136"/>
      <c r="WVR58" s="136"/>
      <c r="WVS58" s="136"/>
      <c r="WVT58" s="136"/>
      <c r="WVU58" s="136"/>
      <c r="WVV58" s="136"/>
      <c r="WVW58" s="136"/>
      <c r="WVX58" s="136"/>
      <c r="WVY58" s="136"/>
      <c r="WVZ58" s="136"/>
      <c r="WWA58" s="136"/>
      <c r="WWB58" s="136"/>
      <c r="WWC58" s="136"/>
      <c r="WWD58" s="136"/>
      <c r="WWE58" s="136"/>
      <c r="WWF58" s="136"/>
      <c r="WWG58" s="136"/>
      <c r="WWH58" s="136"/>
      <c r="WWI58" s="136"/>
      <c r="WWJ58" s="136"/>
      <c r="WWK58" s="136"/>
      <c r="WWL58" s="136"/>
      <c r="WWM58" s="136"/>
      <c r="WWN58" s="136"/>
      <c r="WWO58" s="136"/>
      <c r="WWP58" s="136"/>
      <c r="WWQ58" s="136"/>
      <c r="WWR58" s="136"/>
      <c r="WWS58" s="136"/>
      <c r="WWT58" s="136"/>
      <c r="WWU58" s="136"/>
      <c r="WWV58" s="136"/>
      <c r="WWW58" s="136"/>
      <c r="WWX58" s="136"/>
      <c r="WWY58" s="136"/>
      <c r="WWZ58" s="136"/>
      <c r="WXA58" s="136"/>
      <c r="WXB58" s="136"/>
      <c r="WXC58" s="136"/>
      <c r="WXD58" s="136"/>
      <c r="WXE58" s="136"/>
      <c r="WXF58" s="136"/>
      <c r="WXG58" s="136"/>
      <c r="WXH58" s="136"/>
      <c r="WXI58" s="136"/>
      <c r="WXJ58" s="136"/>
      <c r="WXK58" s="136"/>
      <c r="WXL58" s="136"/>
      <c r="WXM58" s="136"/>
      <c r="WXN58" s="136"/>
      <c r="WXO58" s="136"/>
      <c r="WXP58" s="136"/>
      <c r="WXQ58" s="136"/>
      <c r="WXR58" s="136"/>
      <c r="WXS58" s="136"/>
      <c r="WXT58" s="136"/>
      <c r="WXU58" s="136"/>
      <c r="WXV58" s="136"/>
      <c r="WXW58" s="136"/>
      <c r="WXX58" s="136"/>
      <c r="WXY58" s="136"/>
      <c r="WXZ58" s="136"/>
      <c r="WYA58" s="136"/>
      <c r="WYB58" s="136"/>
      <c r="WYC58" s="136"/>
      <c r="WYD58" s="136"/>
      <c r="WYE58" s="136"/>
      <c r="WYF58" s="136"/>
      <c r="WYG58" s="136"/>
      <c r="WYH58" s="136"/>
      <c r="WYI58" s="136"/>
      <c r="WYJ58" s="136"/>
      <c r="WYK58" s="136"/>
      <c r="WYL58" s="136"/>
      <c r="WYM58" s="136"/>
      <c r="WYN58" s="136"/>
      <c r="WYO58" s="136"/>
      <c r="WYP58" s="136"/>
      <c r="WYQ58" s="136"/>
      <c r="WYR58" s="136"/>
      <c r="WYS58" s="136"/>
      <c r="WYT58" s="136"/>
      <c r="WYU58" s="136"/>
      <c r="WYV58" s="136"/>
      <c r="WYW58" s="136"/>
      <c r="WYX58" s="136"/>
      <c r="WYY58" s="136"/>
      <c r="WYZ58" s="136"/>
      <c r="WZA58" s="136"/>
      <c r="WZB58" s="136"/>
      <c r="WZC58" s="136"/>
      <c r="WZD58" s="136"/>
      <c r="WZE58" s="136"/>
      <c r="WZF58" s="136"/>
      <c r="WZG58" s="136"/>
      <c r="WZH58" s="136"/>
      <c r="WZI58" s="136"/>
      <c r="WZJ58" s="136"/>
      <c r="WZK58" s="136"/>
      <c r="WZL58" s="136"/>
      <c r="WZM58" s="136"/>
      <c r="WZN58" s="136"/>
      <c r="WZO58" s="136"/>
      <c r="WZP58" s="136"/>
      <c r="WZQ58" s="136"/>
      <c r="WZR58" s="136"/>
      <c r="WZS58" s="136"/>
      <c r="WZT58" s="136"/>
      <c r="WZU58" s="136"/>
      <c r="WZV58" s="136"/>
      <c r="WZW58" s="136"/>
      <c r="WZX58" s="136"/>
      <c r="WZY58" s="136"/>
      <c r="WZZ58" s="136"/>
      <c r="XAA58" s="136"/>
      <c r="XAB58" s="136"/>
      <c r="XAC58" s="136"/>
      <c r="XAD58" s="136"/>
      <c r="XAE58" s="136"/>
      <c r="XAF58" s="136"/>
      <c r="XAG58" s="136"/>
      <c r="XAH58" s="136"/>
      <c r="XAI58" s="136"/>
      <c r="XAJ58" s="136"/>
      <c r="XAK58" s="136"/>
      <c r="XAL58" s="136"/>
      <c r="XAM58" s="136"/>
      <c r="XAN58" s="136"/>
      <c r="XAO58" s="136"/>
      <c r="XAP58" s="136"/>
      <c r="XAQ58" s="136"/>
      <c r="XAR58" s="136"/>
      <c r="XAS58" s="136"/>
      <c r="XAT58" s="136"/>
      <c r="XAU58" s="136"/>
      <c r="XAV58" s="136"/>
      <c r="XAW58" s="136"/>
      <c r="XAX58" s="136"/>
      <c r="XAY58" s="136"/>
      <c r="XAZ58" s="136"/>
      <c r="XBA58" s="136"/>
      <c r="XBB58" s="136"/>
      <c r="XBC58" s="136"/>
      <c r="XBD58" s="136"/>
      <c r="XBE58" s="136"/>
      <c r="XBF58" s="136"/>
      <c r="XBG58" s="136"/>
      <c r="XBH58" s="136"/>
      <c r="XBI58" s="136"/>
      <c r="XBJ58" s="136"/>
      <c r="XBK58" s="136"/>
      <c r="XBL58" s="136"/>
      <c r="XBM58" s="136"/>
      <c r="XBN58" s="136"/>
      <c r="XBO58" s="136"/>
      <c r="XBP58" s="136"/>
      <c r="XBQ58" s="136"/>
      <c r="XBR58" s="136"/>
      <c r="XBS58" s="136"/>
      <c r="XBT58" s="136"/>
      <c r="XBU58" s="136"/>
      <c r="XBV58" s="136"/>
      <c r="XBW58" s="136"/>
      <c r="XBX58" s="136"/>
      <c r="XBY58" s="136"/>
      <c r="XBZ58" s="136"/>
      <c r="XCA58" s="136"/>
      <c r="XCB58" s="136"/>
      <c r="XCC58" s="136"/>
      <c r="XCD58" s="136"/>
      <c r="XCE58" s="136"/>
      <c r="XCF58" s="136"/>
      <c r="XCG58" s="136"/>
      <c r="XCH58" s="136"/>
      <c r="XCI58" s="136"/>
      <c r="XCJ58" s="136"/>
      <c r="XCK58" s="136"/>
      <c r="XCL58" s="136"/>
      <c r="XCM58" s="136"/>
      <c r="XCN58" s="136"/>
      <c r="XCO58" s="136"/>
      <c r="XCP58" s="136"/>
      <c r="XCQ58" s="136"/>
      <c r="XCR58" s="136"/>
      <c r="XCS58" s="136"/>
      <c r="XCT58" s="136"/>
      <c r="XCU58" s="136"/>
      <c r="XCV58" s="136"/>
      <c r="XCW58" s="136"/>
      <c r="XCX58" s="136"/>
      <c r="XCY58" s="136"/>
      <c r="XCZ58" s="136"/>
      <c r="XDA58" s="136"/>
      <c r="XDB58" s="136"/>
      <c r="XDC58" s="136"/>
      <c r="XDD58" s="136"/>
      <c r="XDE58" s="136"/>
      <c r="XDF58" s="136"/>
      <c r="XDG58" s="136"/>
      <c r="XDH58" s="136"/>
      <c r="XDI58" s="136"/>
      <c r="XDJ58" s="136"/>
      <c r="XDK58" s="136"/>
      <c r="XDL58" s="136"/>
      <c r="XDM58" s="136"/>
      <c r="XDN58" s="136"/>
      <c r="XDO58" s="136"/>
      <c r="XDP58" s="136"/>
      <c r="XDQ58" s="136"/>
      <c r="XDR58" s="136"/>
      <c r="XDS58" s="136"/>
      <c r="XDT58" s="136"/>
      <c r="XDU58" s="136"/>
      <c r="XDV58" s="136"/>
      <c r="XDW58" s="136"/>
      <c r="XDX58" s="136"/>
      <c r="XDY58" s="136"/>
      <c r="XDZ58" s="136"/>
      <c r="XEA58" s="136"/>
      <c r="XEB58" s="136"/>
      <c r="XEC58" s="136"/>
      <c r="XED58" s="136"/>
      <c r="XEE58" s="136"/>
      <c r="XEF58" s="136"/>
      <c r="XEG58" s="136"/>
      <c r="XEH58" s="136"/>
      <c r="XEI58" s="136"/>
      <c r="XEJ58" s="136"/>
      <c r="XEK58" s="136"/>
      <c r="XEL58" s="136"/>
      <c r="XEM58" s="136"/>
      <c r="XEN58" s="136"/>
      <c r="XEO58" s="136"/>
      <c r="XEP58" s="136"/>
      <c r="XEQ58" s="136"/>
      <c r="XER58" s="136"/>
      <c r="XES58" s="136"/>
      <c r="XET58" s="136"/>
      <c r="XEU58" s="136"/>
      <c r="XEV58" s="136"/>
      <c r="XEW58" s="136"/>
      <c r="XEX58" s="136"/>
      <c r="XEY58" s="136"/>
      <c r="XEZ58" s="136"/>
      <c r="XFA58" s="136"/>
      <c r="XFB58" s="136"/>
      <c r="XFC58" s="136"/>
      <c r="XFD58" s="136"/>
    </row>
    <row r="59" spans="1:16384" s="139" customFormat="1">
      <c r="A59" s="139" t="s">
        <v>298</v>
      </c>
      <c r="B59" s="114" t="s">
        <v>339</v>
      </c>
      <c r="E59" s="136">
        <f>(SUM($E$52:E52)-SUM($E$61:E61))*'Capital Structure'!$D$16/12</f>
        <v>0</v>
      </c>
      <c r="F59" s="136">
        <f>(SUM($E$52:F52)-SUM($E$61:F61))*'Capital Structure'!$D$16/12</f>
        <v>0</v>
      </c>
      <c r="G59" s="136">
        <f>(SUM($E$52:G52)-SUM($E$61:G61))*'Capital Structure'!$D$16/12</f>
        <v>0</v>
      </c>
      <c r="H59" s="136">
        <f>(SUM($E$52:H52)-SUM($E$61:H61))*'Capital Structure'!$D$16/12</f>
        <v>0</v>
      </c>
      <c r="I59" s="136">
        <f>(SUM($E$52:I52)-SUM($E$61:I61))*'Capital Structure'!$D$16/12</f>
        <v>0</v>
      </c>
      <c r="J59" s="136">
        <f>(SUM($E$52:J52)-SUM($E$61:J61))*'Capital Structure'!$D$16/12</f>
        <v>0</v>
      </c>
      <c r="K59" s="136">
        <f>(SUM($E$52:K52)-SUM($E$61:K61))*'Capital Structure'!$D$16/12</f>
        <v>0</v>
      </c>
      <c r="L59" s="136">
        <f>(SUM($E$52:L52)-SUM($E$61:L61))*'Capital Structure'!$D$16/12</f>
        <v>0</v>
      </c>
      <c r="M59" s="136">
        <f>(SUM($E$52:M52)-SUM($E$61:M61))*'Capital Structure'!$D$16/12</f>
        <v>0</v>
      </c>
      <c r="N59" s="136">
        <f>(SUM($E$52:N52)-SUM($E$61:N61))*'Capital Structure'!$D$16/12</f>
        <v>0</v>
      </c>
      <c r="O59" s="136">
        <f>(SUM($E$52:O52)-SUM($E$61:O61))*'Capital Structure'!$D$16/12</f>
        <v>0</v>
      </c>
      <c r="P59" s="136">
        <f>(SUM($E$52:P52)-SUM($E$61:P61))*'Capital Structure'!$D$16/12</f>
        <v>0</v>
      </c>
      <c r="Q59" s="136">
        <f>(SUM($E$52:Q52)-SUM($E$61:Q61))*'Capital Structure'!$D$16/12</f>
        <v>0</v>
      </c>
      <c r="R59" s="136">
        <f>(SUM($E$52:R52)-SUM($E$61:R61))*'Capital Structure'!$D$16/12</f>
        <v>0</v>
      </c>
      <c r="S59" s="136">
        <f>(SUM($E$52:S52)-SUM($E$61:S61))*'Capital Structure'!$D$16/12</f>
        <v>0</v>
      </c>
      <c r="T59" s="136">
        <f>(SUM($E$52:T52)-SUM($E$61:T61))*'Capital Structure'!$D$16/12</f>
        <v>0</v>
      </c>
      <c r="U59" s="136">
        <f>(SUM($E$52:U52)-SUM($E$61:U61))*'Capital Structure'!$D$16/12</f>
        <v>0</v>
      </c>
      <c r="V59" s="136">
        <f>(SUM($E$52:V52)-SUM($E$61:V61))*'Capital Structure'!$D$16/12</f>
        <v>0</v>
      </c>
      <c r="W59" s="136">
        <f>(SUM($E$52:W52)-SUM($E$61:W61))*'Capital Structure'!$D$16/12</f>
        <v>0</v>
      </c>
      <c r="X59" s="136">
        <f>(SUM($E$52:X52)-SUM($E$61:X61))*'Capital Structure'!$D$16/12</f>
        <v>0</v>
      </c>
      <c r="Y59" s="136">
        <f>(SUM($E$52:Y52)-SUM($E$61:Y61))*'Capital Structure'!$D$16/12</f>
        <v>0</v>
      </c>
      <c r="Z59" s="136">
        <f>(SUM($E$52:Z52)-SUM($E$61:Z61))*'Capital Structure'!$D$16/12</f>
        <v>0</v>
      </c>
      <c r="AA59" s="136">
        <f>(SUM($E$52:AA52)-SUM($E$61:AA61))*'Capital Structure'!$D$16/12</f>
        <v>0</v>
      </c>
      <c r="AB59" s="136">
        <f>(SUM($E$52:AB52)-SUM($E$61:AB61))*'Capital Structure'!$D$16/12</f>
        <v>0</v>
      </c>
      <c r="AC59" s="136">
        <f>(SUM($E$52:AC52)-SUM($E$61:AC61))*'Capital Structure'!$D$16/12</f>
        <v>0</v>
      </c>
      <c r="AD59" s="136">
        <f>(SUM($E$52:AD52)-SUM($E$61:AD61))*'Capital Structure'!$D$16/12</f>
        <v>0</v>
      </c>
      <c r="AE59" s="136">
        <f>(SUM($E$52:AE52)-SUM($E$61:AE61))*'Capital Structure'!$D$16/12</f>
        <v>0</v>
      </c>
      <c r="AF59" s="136">
        <f>(SUM($E$52:AF52)-SUM($E$61:AF61))*'Capital Structure'!$D$16/12</f>
        <v>0</v>
      </c>
      <c r="AG59" s="136">
        <f>(SUM($E$52:AG52)-SUM($E$61:AG61))*'Capital Structure'!$D$16/12</f>
        <v>0</v>
      </c>
      <c r="AH59" s="136">
        <f>(SUM($E$52:AH52)-SUM($E$61:AH61))*'Capital Structure'!$D$16/12</f>
        <v>0</v>
      </c>
      <c r="AI59" s="136">
        <f>(SUM($E$52:AI52)-SUM($E$61:AI61))*'Capital Structure'!$D$16/12</f>
        <v>0</v>
      </c>
      <c r="AJ59" s="136">
        <f>(SUM($E$52:AJ52)-SUM($E$61:AJ61))*'Capital Structure'!$D$16/12</f>
        <v>0</v>
      </c>
      <c r="AK59" s="136">
        <f>(SUM($E$52:AK52)-SUM($E$61:AK61))*'Capital Structure'!$D$16/12</f>
        <v>0</v>
      </c>
      <c r="AL59" s="136">
        <f>(SUM($E$52:AL52)-SUM($E$61:AL61))*'Capital Structure'!$D$16/12</f>
        <v>0</v>
      </c>
      <c r="AM59" s="136">
        <f>(SUM($E$52:AM52)-SUM($E$61:AM61))*'Capital Structure'!$D$16/12</f>
        <v>0</v>
      </c>
      <c r="AN59" s="136">
        <f>(SUM($E$52:AN52)-SUM($E$61:AN61))*'Capital Structure'!$D$16/12</f>
        <v>0</v>
      </c>
      <c r="AO59" s="136">
        <f>(SUM($E$52:AO52)-SUM($E$61:AO61))*'Capital Structure'!$D$16/12</f>
        <v>0</v>
      </c>
      <c r="AP59" s="136">
        <f>(SUM($E$52:AP52)-SUM($E$61:AP61))*'Capital Structure'!$D$16/12</f>
        <v>0</v>
      </c>
      <c r="AQ59" s="136">
        <f>(SUM($E$52:AQ52)-SUM($E$61:AQ61))*'Capital Structure'!$D$16/12</f>
        <v>0</v>
      </c>
      <c r="AR59" s="136">
        <f>(SUM($E$52:AR52)-SUM($E$61:AR61))*'Capital Structure'!$D$16/12</f>
        <v>254166.66666666666</v>
      </c>
      <c r="AS59" s="136">
        <f>(SUM($E$52:AS52)-SUM($E$61:AS61))*'Capital Structure'!$D$16/12</f>
        <v>254166.66666666666</v>
      </c>
      <c r="AT59" s="136">
        <f>(SUM($E$52:AT52)-SUM($E$61:AT61))*'Capital Structure'!$D$16/12</f>
        <v>254166.66666666666</v>
      </c>
      <c r="AU59" s="136">
        <f>(SUM($E$52:AU52)-SUM($E$61:AU61))*'Capital Structure'!$D$16/12</f>
        <v>254166.66666666666</v>
      </c>
      <c r="AV59" s="136">
        <f>(SUM($E$52:AV52)-SUM($E$61:AV61))*'Capital Structure'!$D$16/12</f>
        <v>254166.66666666666</v>
      </c>
      <c r="AW59" s="136">
        <f>(SUM($E$52:AW52)-SUM($E$61:AW61))*'Capital Structure'!$D$16/12</f>
        <v>254166.66666666666</v>
      </c>
      <c r="AX59" s="136">
        <f>(SUM($E$52:AX52)-SUM($E$61:AX61))*'Capital Structure'!$D$16/12</f>
        <v>254166.66666666666</v>
      </c>
      <c r="AY59" s="136">
        <f>(SUM($E$52:AY52)-SUM($E$61:AY61))*'Capital Structure'!$D$16/12</f>
        <v>254166.66666666666</v>
      </c>
      <c r="AZ59" s="136">
        <f>(SUM($E$52:AZ52)-SUM($E$61:AZ61))*'Capital Structure'!$D$16/12</f>
        <v>254166.66666666666</v>
      </c>
      <c r="BA59" s="136">
        <f>(SUM($E$52:BA52)-SUM($E$61:BA61))*'Capital Structure'!$D$16/12</f>
        <v>254166.66666666666</v>
      </c>
      <c r="BB59" s="136">
        <f>(SUM($E$52:BB52)-SUM($E$61:BB61))*'Capital Structure'!$D$16/12</f>
        <v>254166.66666666666</v>
      </c>
      <c r="BC59" s="136">
        <f>(SUM($E$52:BC52)-SUM($E$61:BC61))*'Capital Structure'!$D$16/12</f>
        <v>254166.66666666666</v>
      </c>
      <c r="BD59" s="136">
        <f>(SUM($E$52:BD52)-SUM($E$61:BD61))*'Capital Structure'!$D$16/12</f>
        <v>254166.66666666666</v>
      </c>
      <c r="BE59" s="136">
        <f>(SUM($E$52:BE52)-SUM($E$61:BE61))*'Capital Structure'!$D$16/12</f>
        <v>254166.66666666666</v>
      </c>
      <c r="BF59" s="136">
        <f>(SUM($E$52:BF52)-SUM($E$61:BF61))*'Capital Structure'!$D$16/12</f>
        <v>254166.66666666666</v>
      </c>
      <c r="BG59" s="136">
        <f>(SUM($E$52:BG52)-SUM($E$61:BG61))*'Capital Structure'!$D$16/12</f>
        <v>254166.66666666666</v>
      </c>
      <c r="BH59" s="136">
        <f>(SUM($E$52:BH52)-SUM($E$61:BH61))*'Capital Structure'!$D$16/12</f>
        <v>254166.66666666666</v>
      </c>
      <c r="BI59" s="136">
        <f>(SUM($E$52:BI52)-SUM($E$61:BI61))*'Capital Structure'!$D$16/12</f>
        <v>254166.66666666666</v>
      </c>
      <c r="BJ59" s="136">
        <f>(SUM($E$52:BJ52)-SUM($E$61:BJ61))*'Capital Structure'!$D$16/12</f>
        <v>254166.66666666666</v>
      </c>
      <c r="BK59" s="136">
        <f>(SUM($E$52:BK52)-SUM($E$61:BK61))*'Capital Structure'!$D$16/12</f>
        <v>254166.66666666666</v>
      </c>
      <c r="BL59" s="136">
        <f>(SUM($E$52:BL52)-SUM($E$61:BL61))*'Capital Structure'!$D$16/12</f>
        <v>254166.66666666666</v>
      </c>
      <c r="BM59" s="136">
        <f>(SUM($E$52:BM52)-SUM($E$61:BM61))*'Capital Structure'!$D$16/12</f>
        <v>254166.66666666666</v>
      </c>
      <c r="BN59" s="136">
        <f>(SUM($E$52:BN52)-SUM($E$61:BN61))*'Capital Structure'!$D$16/12</f>
        <v>254166.66666666666</v>
      </c>
      <c r="BO59" s="136">
        <f>(SUM($E$52:BO52)-SUM($E$61:BO61))*'Capital Structure'!$D$16/12</f>
        <v>254166.66666666666</v>
      </c>
      <c r="BP59" s="136">
        <f>(SUM($E$52:BP52)-SUM($E$61:BP61))*'Capital Structure'!$D$16/12</f>
        <v>254166.66666666666</v>
      </c>
      <c r="BQ59" s="136">
        <f>(SUM($E$52:BQ52)-SUM($E$61:BQ61))*'Capital Structure'!$D$16/12</f>
        <v>254166.66666666666</v>
      </c>
      <c r="BR59" s="136">
        <f>(SUM($E$52:BR52)-SUM($E$61:BR61))*'Capital Structure'!$D$16/12</f>
        <v>254166.66666666666</v>
      </c>
      <c r="BS59" s="136">
        <f>(SUM($E$52:BS52)-SUM($E$61:BS61))*'Capital Structure'!$D$16/12</f>
        <v>254166.66666666666</v>
      </c>
      <c r="BT59" s="136">
        <f>(SUM($E$52:BT52)-SUM($E$61:BT61))*'Capital Structure'!$D$16/12</f>
        <v>254166.66666666666</v>
      </c>
      <c r="BU59" s="136">
        <f>(SUM($E$52:BU52)-SUM($E$61:BU61))*'Capital Structure'!$D$16/12</f>
        <v>254166.66666666666</v>
      </c>
      <c r="BV59" s="136">
        <f>(SUM($E$52:BV52)-SUM($E$61:BV61))*'Capital Structure'!$D$16/12</f>
        <v>254166.66666666666</v>
      </c>
      <c r="BW59" s="136">
        <f>(SUM($E$52:BW52)-SUM($E$61:BW61))*'Capital Structure'!$D$16/12</f>
        <v>254166.66666666666</v>
      </c>
      <c r="BX59" s="136">
        <f>(SUM($E$52:BX52)-SUM($E$61:BX61))*'Capital Structure'!$D$16/12</f>
        <v>254166.66666666666</v>
      </c>
      <c r="BY59" s="136">
        <f>(SUM($E$52:BY52)-SUM($E$61:BY61))*'Capital Structure'!$D$16/12</f>
        <v>0</v>
      </c>
      <c r="BZ59" s="136">
        <f>(SUM($E$52:BZ52)-SUM($E$61:BZ61))*'Capital Structure'!$D$16/12</f>
        <v>0</v>
      </c>
      <c r="CA59" s="136">
        <f>(SUM($E$52:CA52)-SUM($E$61:CA61))*'Capital Structure'!$D$16/12</f>
        <v>0</v>
      </c>
      <c r="CB59" s="136">
        <f>(SUM($E$52:CB52)-SUM($E$61:CB61))*'Capital Structure'!$D$16/12</f>
        <v>0</v>
      </c>
      <c r="CC59" s="136">
        <f>(SUM($E$52:CC52)-SUM($E$61:CC61))*'Capital Structure'!$D$16/12</f>
        <v>0</v>
      </c>
      <c r="CD59" s="136">
        <f>(SUM($E$52:CD52)-SUM($E$61:CD61))*'Capital Structure'!$D$16/12</f>
        <v>0</v>
      </c>
      <c r="CE59" s="136">
        <f>(SUM($E$52:CE52)-SUM($E$61:CE61))*'Capital Structure'!$D$16/12</f>
        <v>0</v>
      </c>
      <c r="CF59" s="136">
        <f>(SUM($E$52:CF52)-SUM($E$61:CF61))*'Capital Structure'!$D$16/12</f>
        <v>0</v>
      </c>
      <c r="CG59" s="136">
        <f>(SUM($E$52:CG52)-SUM($E$61:CG61))*'Capital Structure'!$D$16/12</f>
        <v>0</v>
      </c>
      <c r="CH59" s="136">
        <f>(SUM($E$52:CH52)-SUM($E$61:CH61))*'Capital Structure'!$D$16/12</f>
        <v>0</v>
      </c>
      <c r="CI59" s="136">
        <f>(SUM($E$52:CI52)-SUM($E$61:CI61))*'Capital Structure'!$D$16/12</f>
        <v>0</v>
      </c>
      <c r="CJ59" s="136">
        <f>(SUM($E$52:CJ52)-SUM($E$61:CJ61))*'Capital Structure'!$D$16/12</f>
        <v>0</v>
      </c>
      <c r="CK59" s="136">
        <f>(SUM($E$52:CK52)-SUM($E$61:CK61))*'Capital Structure'!$D$16/12</f>
        <v>0</v>
      </c>
      <c r="CL59" s="136">
        <f>(SUM($E$52:CL52)-SUM($E$61:CL61))*'Capital Structure'!$D$16/12</f>
        <v>0</v>
      </c>
      <c r="CM59" s="136">
        <f>(SUM($E$52:CM52)-SUM($E$61:CM61))*'Capital Structure'!$D$16/12</f>
        <v>0</v>
      </c>
      <c r="CN59" s="136">
        <f>(SUM($E$52:CN52)-SUM($E$61:CN61))*'Capital Structure'!$D$16/12</f>
        <v>0</v>
      </c>
      <c r="CO59" s="136">
        <f>(SUM($E$52:CO52)-SUM($E$61:CO61))*'Capital Structure'!$D$16/12</f>
        <v>0</v>
      </c>
      <c r="CP59" s="136">
        <f>(SUM($E$52:CP52)-SUM($E$61:CP61))*'Capital Structure'!$D$16/12</f>
        <v>0</v>
      </c>
      <c r="CQ59" s="136">
        <f>(SUM($E$52:CQ52)-SUM($E$61:CQ61))*'Capital Structure'!$D$16/12</f>
        <v>0</v>
      </c>
      <c r="CR59" s="136">
        <f>(SUM($E$52:CR52)-SUM($E$61:CR61))*'Capital Structure'!$D$16/12</f>
        <v>0</v>
      </c>
      <c r="CS59" s="136">
        <f>(SUM($E$52:CS52)-SUM($E$61:CS61))*'Capital Structure'!$D$16/12</f>
        <v>0</v>
      </c>
      <c r="CT59" s="136">
        <f>(SUM($E$52:CT52)-SUM($E$61:CT61))*'Capital Structure'!$D$16/12</f>
        <v>0</v>
      </c>
      <c r="CU59" s="136">
        <f>(SUM($E$52:CU52)-SUM($E$61:CU61))*'Capital Structure'!$D$16/12</f>
        <v>0</v>
      </c>
      <c r="CV59" s="136">
        <f>(SUM($E$52:CV52)-SUM($E$61:CV61))*'Capital Structure'!$D$16/12</f>
        <v>0</v>
      </c>
      <c r="CW59" s="136">
        <f>(SUM($E$52:CW52)-SUM($E$61:CW61))*'Capital Structure'!$D$16/12</f>
        <v>0</v>
      </c>
      <c r="CX59" s="136">
        <f>(SUM($E$52:CX52)-SUM($E$61:CX61))*'Capital Structure'!$D$16/12</f>
        <v>0</v>
      </c>
      <c r="CY59" s="136">
        <f>(SUM($E$52:CY52)-SUM($E$61:CY61))*'Capital Structure'!$D$16/12</f>
        <v>0</v>
      </c>
      <c r="CZ59" s="136">
        <f>(SUM($E$52:CZ52)-SUM($E$61:CZ61))*'Capital Structure'!$D$16/12</f>
        <v>0</v>
      </c>
      <c r="DA59" s="136">
        <f>(SUM($E$52:DA52)-SUM($E$61:DA61))*'Capital Structure'!$D$16/12</f>
        <v>0</v>
      </c>
      <c r="DB59" s="136">
        <f>(SUM($E$52:DB52)-SUM($E$61:DB61))*'Capital Structure'!$D$16/12</f>
        <v>0</v>
      </c>
      <c r="DC59" s="136">
        <f>(SUM($E$52:DC52)-SUM($E$61:DC61))*'Capital Structure'!$D$16/12</f>
        <v>0</v>
      </c>
      <c r="DD59" s="136">
        <f>(SUM($E$52:DD52)-SUM($E$61:DD61))*'Capital Structure'!$D$16/12</f>
        <v>0</v>
      </c>
      <c r="DE59" s="136">
        <f>(SUM($E$52:DE52)-SUM($E$61:DE61))*'Capital Structure'!$D$16/12</f>
        <v>0</v>
      </c>
      <c r="DF59" s="136">
        <f>(SUM($E$52:DF52)-SUM($E$61:DF61))*'Capital Structure'!$D$16/12</f>
        <v>0</v>
      </c>
      <c r="DG59" s="136">
        <f>(SUM($E$52:DG52)-SUM($E$61:DG61))*'Capital Structure'!$D$16/12</f>
        <v>0</v>
      </c>
      <c r="DH59" s="136">
        <f>(SUM($E$52:DH52)-SUM($E$61:DH61))*'Capital Structure'!$D$16/12</f>
        <v>0</v>
      </c>
      <c r="DI59" s="136">
        <f>(SUM($E$52:DI52)-SUM($E$61:DI61))*'Capital Structure'!$D$16/12</f>
        <v>0</v>
      </c>
      <c r="DJ59" s="136">
        <f>(SUM($E$52:DJ52)-SUM($E$61:DJ61))*'Capital Structure'!$D$16/12</f>
        <v>0</v>
      </c>
      <c r="DK59" s="136">
        <f>(SUM($E$52:DK52)-SUM($E$61:DK61))*'Capital Structure'!$D$16/12</f>
        <v>0</v>
      </c>
      <c r="DL59" s="136">
        <f>(SUM($E$52:DL52)-SUM($E$61:DL61))*'Capital Structure'!$D$16/12</f>
        <v>0</v>
      </c>
      <c r="DM59" s="136">
        <f>(SUM($E$52:DM52)-SUM($E$61:DM61))*'Capital Structure'!$D$16/12</f>
        <v>0</v>
      </c>
      <c r="DN59" s="136">
        <f>(SUM($E$52:DN52)-SUM($E$61:DN61))*'Capital Structure'!$D$16/12</f>
        <v>0</v>
      </c>
      <c r="DO59" s="136">
        <f>(SUM($E$52:DO52)-SUM($E$61:DO61))*'Capital Structure'!$D$16/12</f>
        <v>0</v>
      </c>
      <c r="DP59" s="136">
        <f>(SUM($E$52:DP52)-SUM($E$61:DP61))*'Capital Structure'!$D$16/12</f>
        <v>0</v>
      </c>
      <c r="DQ59" s="136">
        <f>(SUM($E$52:DQ52)-SUM($E$61:DQ61))*'Capital Structure'!$D$16/12</f>
        <v>0</v>
      </c>
      <c r="DR59" s="136">
        <f>(SUM($E$52:DR52)-SUM($E$61:DR61))*'Capital Structure'!$D$16/12</f>
        <v>0</v>
      </c>
      <c r="DS59" s="136">
        <f>(SUM($E$52:DS52)-SUM($E$61:DS61))*'Capital Structure'!$D$16/12</f>
        <v>0</v>
      </c>
      <c r="DT59" s="136">
        <f>(SUM($E$52:DT52)-SUM($E$61:DT61))*'Capital Structure'!$D$16/12</f>
        <v>0</v>
      </c>
      <c r="DU59" s="136">
        <f>(SUM($E$52:DU52)-SUM($E$61:DU61))*'Capital Structure'!$D$16/12</f>
        <v>0</v>
      </c>
      <c r="DV59" s="136">
        <f>(SUM($E$52:DV52)-SUM($E$61:DV61))*'Capital Structure'!$D$16/12</f>
        <v>0</v>
      </c>
      <c r="DW59" s="136">
        <f>(SUM($E$52:DW52)-SUM($E$61:DW61))*'Capital Structure'!$D$16/12</f>
        <v>0</v>
      </c>
      <c r="DX59" s="136">
        <f>(SUM($E$52:DX52)-SUM($E$61:DX61))*'Capital Structure'!$D$16/12</f>
        <v>0</v>
      </c>
      <c r="DY59" s="136">
        <f>(SUM($E$52:DY52)-SUM($E$61:DY61))*'Capital Structure'!$D$16/12</f>
        <v>0</v>
      </c>
    </row>
    <row r="60" spans="1:16384" s="139" customFormat="1">
      <c r="B60" s="114" t="s">
        <v>341</v>
      </c>
      <c r="E60" s="136">
        <f>SUM($E$52:E52)-SUM($D$61:D61)</f>
        <v>0</v>
      </c>
      <c r="F60" s="136">
        <f>SUM($E$52:F52)-SUM($D$61:E61)</f>
        <v>0</v>
      </c>
      <c r="G60" s="136">
        <f>SUM($E$52:G52)-SUM($D$61:F61)</f>
        <v>0</v>
      </c>
      <c r="H60" s="136">
        <f>SUM($E$52:H52)-SUM($D$61:G61)</f>
        <v>0</v>
      </c>
      <c r="I60" s="136">
        <f>SUM($E$52:I52)-SUM($D$61:H61)</f>
        <v>0</v>
      </c>
      <c r="J60" s="136">
        <f>SUM($E$52:J52)-SUM($D$61:I61)</f>
        <v>0</v>
      </c>
      <c r="K60" s="136">
        <f>SUM($E$52:K52)-SUM($D$61:J61)</f>
        <v>0</v>
      </c>
      <c r="L60" s="136">
        <f>SUM($E$52:L52)-SUM($D$61:K61)</f>
        <v>0</v>
      </c>
      <c r="M60" s="136">
        <f>SUM($E$52:M52)-SUM($D$61:L61)</f>
        <v>0</v>
      </c>
      <c r="N60" s="136">
        <f>SUM($E$52:N52)-SUM($D$61:M61)</f>
        <v>0</v>
      </c>
      <c r="O60" s="136">
        <f>SUM($E$52:O52)-SUM($D$61:N61)</f>
        <v>0</v>
      </c>
      <c r="P60" s="136">
        <f>SUM($E$52:P52)-SUM($D$61:O61)</f>
        <v>0</v>
      </c>
      <c r="Q60" s="136">
        <f>SUM($E$52:Q52)-SUM($D$61:P61)</f>
        <v>0</v>
      </c>
      <c r="R60" s="136">
        <f>SUM($E$52:R52)-SUM($D$61:Q61)</f>
        <v>0</v>
      </c>
      <c r="S60" s="136">
        <f>SUM($E$52:S52)-SUM($D$61:R61)</f>
        <v>0</v>
      </c>
      <c r="T60" s="136">
        <f>SUM($E$52:T52)-SUM($D$61:S61)</f>
        <v>0</v>
      </c>
      <c r="U60" s="136">
        <f>SUM($E$52:U52)-SUM($D$61:T61)</f>
        <v>0</v>
      </c>
      <c r="V60" s="136">
        <f>SUM($E$52:V52)-SUM($D$61:U61)</f>
        <v>0</v>
      </c>
      <c r="W60" s="136">
        <f>SUM($E$52:W52)-SUM($D$61:V61)</f>
        <v>0</v>
      </c>
      <c r="X60" s="136">
        <f>SUM($E$52:X52)-SUM($D$61:W61)</f>
        <v>0</v>
      </c>
      <c r="Y60" s="136">
        <f>SUM($E$52:Y52)-SUM($D$61:X61)</f>
        <v>0</v>
      </c>
      <c r="Z60" s="136">
        <f>SUM($E$52:Z52)-SUM($D$61:Y61)</f>
        <v>0</v>
      </c>
      <c r="AA60" s="136">
        <f>SUM($E$52:AA52)-SUM($D$61:Z61)</f>
        <v>0</v>
      </c>
      <c r="AB60" s="136">
        <f>SUM($E$52:AB52)-SUM($D$61:AA61)</f>
        <v>0</v>
      </c>
      <c r="AC60" s="136">
        <f>SUM($E$52:AC52)-SUM($D$61:AB61)</f>
        <v>0</v>
      </c>
      <c r="AD60" s="136">
        <f>SUM($E$52:AD52)-SUM($D$61:AC61)</f>
        <v>0</v>
      </c>
      <c r="AE60" s="136">
        <f>SUM($E$52:AE52)-SUM($D$61:AD61)</f>
        <v>0</v>
      </c>
      <c r="AF60" s="136">
        <f>SUM($E$52:AF52)-SUM($D$61:AE61)</f>
        <v>0</v>
      </c>
      <c r="AG60" s="136">
        <f>SUM($E$52:AG52)-SUM($D$61:AF61)</f>
        <v>0</v>
      </c>
      <c r="AH60" s="136">
        <f>SUM($E$52:AH52)-SUM($D$61:AG61)</f>
        <v>0</v>
      </c>
      <c r="AI60" s="136">
        <f>SUM($E$52:AI52)-SUM($D$61:AH61)</f>
        <v>0</v>
      </c>
      <c r="AJ60" s="136">
        <f>SUM($E$52:AJ52)-SUM($D$61:AI61)</f>
        <v>0</v>
      </c>
      <c r="AK60" s="136">
        <f>SUM($E$52:AK52)-SUM($D$61:AJ61)</f>
        <v>0</v>
      </c>
      <c r="AL60" s="136">
        <f>SUM($E$52:AL52)-SUM($D$61:AK61)</f>
        <v>0</v>
      </c>
      <c r="AM60" s="136">
        <f>SUM($E$52:AM52)-SUM($D$61:AL61)</f>
        <v>0</v>
      </c>
      <c r="AN60" s="136">
        <f>SUM($E$52:AN52)-SUM($D$61:AM61)</f>
        <v>0</v>
      </c>
      <c r="AO60" s="136">
        <f>SUM($E$52:AO52)-SUM($D$61:AN61)</f>
        <v>0</v>
      </c>
      <c r="AP60" s="136">
        <f>SUM($E$52:AP52)-SUM($D$61:AO61)</f>
        <v>0</v>
      </c>
      <c r="AQ60" s="136">
        <f>SUM($E$52:AQ52)-SUM($D$61:AP61)</f>
        <v>0</v>
      </c>
      <c r="AR60" s="136">
        <f>SUM($E$52:AR52)-SUM($D$61:AQ61)</f>
        <v>61000000</v>
      </c>
      <c r="AS60" s="136">
        <f>SUM($E$52:AS52)-SUM($D$61:AR61)</f>
        <v>61000000</v>
      </c>
      <c r="AT60" s="136">
        <f>SUM($E$52:AT52)-SUM($D$61:AS61)</f>
        <v>61000000</v>
      </c>
      <c r="AU60" s="136">
        <f>SUM($E$52:AU52)-SUM($D$61:AT61)</f>
        <v>61000000</v>
      </c>
      <c r="AV60" s="136">
        <f>SUM($E$52:AV52)-SUM($D$61:AU61)</f>
        <v>61000000</v>
      </c>
      <c r="AW60" s="136">
        <f>SUM($E$52:AW52)-SUM($D$61:AV61)</f>
        <v>61000000</v>
      </c>
      <c r="AX60" s="136">
        <f>SUM($E$52:AX52)-SUM($D$61:AW61)</f>
        <v>61000000</v>
      </c>
      <c r="AY60" s="136">
        <f>SUM($E$52:AY52)-SUM($D$61:AX61)</f>
        <v>61000000</v>
      </c>
      <c r="AZ60" s="136">
        <f>SUM($E$52:AZ52)-SUM($D$61:AY61)</f>
        <v>61000000</v>
      </c>
      <c r="BA60" s="136">
        <f>SUM($E$52:BA52)-SUM($D$61:AZ61)</f>
        <v>61000000</v>
      </c>
      <c r="BB60" s="136">
        <f>SUM($E$52:BB52)-SUM($D$61:BA61)</f>
        <v>61000000</v>
      </c>
      <c r="BC60" s="136">
        <f>SUM($E$52:BC52)-SUM($D$61:BB61)</f>
        <v>61000000</v>
      </c>
      <c r="BD60" s="136">
        <f>SUM($E$52:BD52)-SUM($D$61:BC61)</f>
        <v>61000000</v>
      </c>
      <c r="BE60" s="136">
        <f>SUM($E$52:BE52)-SUM($D$61:BD61)</f>
        <v>61000000</v>
      </c>
      <c r="BF60" s="136">
        <f>SUM($E$52:BF52)-SUM($D$61:BE61)</f>
        <v>61000000</v>
      </c>
      <c r="BG60" s="136">
        <f>SUM($E$52:BG52)-SUM($D$61:BF61)</f>
        <v>61000000</v>
      </c>
      <c r="BH60" s="136">
        <f>SUM($E$52:BH52)-SUM($D$61:BG61)</f>
        <v>61000000</v>
      </c>
      <c r="BI60" s="136">
        <f>SUM($E$52:BI52)-SUM($D$61:BH61)</f>
        <v>61000000</v>
      </c>
      <c r="BJ60" s="136">
        <f>SUM($E$52:BJ52)-SUM($D$61:BI61)</f>
        <v>61000000</v>
      </c>
      <c r="BK60" s="136">
        <f>SUM($E$52:BK52)-SUM($D$61:BJ61)</f>
        <v>61000000</v>
      </c>
      <c r="BL60" s="136">
        <f>SUM($E$52:BL52)-SUM($D$61:BK61)</f>
        <v>61000000</v>
      </c>
      <c r="BM60" s="136">
        <f>SUM($E$52:BM52)-SUM($D$61:BL61)</f>
        <v>61000000</v>
      </c>
      <c r="BN60" s="136">
        <f>SUM($E$52:BN52)-SUM($D$61:BM61)</f>
        <v>61000000</v>
      </c>
      <c r="BO60" s="136">
        <f>SUM($E$52:BO52)-SUM($D$61:BN61)</f>
        <v>61000000</v>
      </c>
      <c r="BP60" s="136">
        <f>SUM($E$52:BP52)-SUM($D$61:BO61)</f>
        <v>61000000</v>
      </c>
      <c r="BQ60" s="136">
        <f>SUM($E$52:BQ52)-SUM($D$61:BP61)</f>
        <v>61000000</v>
      </c>
      <c r="BR60" s="136">
        <f>SUM($E$52:BR52)-SUM($D$61:BQ61)</f>
        <v>61000000</v>
      </c>
      <c r="BS60" s="136">
        <f>SUM($E$52:BS52)-SUM($D$61:BR61)</f>
        <v>61000000</v>
      </c>
      <c r="BT60" s="136">
        <f>SUM($E$52:BT52)-SUM($D$61:BS61)</f>
        <v>61000000</v>
      </c>
      <c r="BU60" s="136">
        <f>SUM($E$52:BU52)-SUM($D$61:BT61)</f>
        <v>61000000</v>
      </c>
      <c r="BV60" s="136">
        <f>SUM($E$52:BV52)-SUM($D$61:BU61)</f>
        <v>61000000</v>
      </c>
      <c r="BW60" s="136">
        <f>SUM($E$52:BW52)-SUM($D$61:BV61)</f>
        <v>61000000</v>
      </c>
      <c r="BX60" s="136">
        <f>SUM($E$52:BX52)-SUM($D$61:BW61)</f>
        <v>61000000</v>
      </c>
      <c r="BY60" s="136">
        <f>SUM($E$52:BY52)-SUM($D$61:BX61)</f>
        <v>61000000</v>
      </c>
      <c r="BZ60" s="136">
        <f>SUM($E$52:BZ52)-SUM($D$61:BY61)</f>
        <v>0</v>
      </c>
      <c r="CA60" s="136">
        <f>SUM($E$52:CA52)-SUM($D$61:BZ61)</f>
        <v>0</v>
      </c>
      <c r="CB60" s="136">
        <f>SUM($E$52:CB52)-SUM($D$61:CA61)</f>
        <v>0</v>
      </c>
      <c r="CC60" s="136">
        <f>SUM($E$52:CC52)-SUM($D$61:CB61)</f>
        <v>0</v>
      </c>
      <c r="CD60" s="136">
        <f>SUM($E$52:CD52)-SUM($D$61:CC61)</f>
        <v>0</v>
      </c>
      <c r="CE60" s="136">
        <f>SUM($E$52:CE52)-SUM($D$61:CD61)</f>
        <v>0</v>
      </c>
      <c r="CF60" s="136">
        <f>SUM($E$52:CF52)-SUM($D$61:CE61)</f>
        <v>0</v>
      </c>
      <c r="CG60" s="136">
        <f>SUM($E$52:CG52)-SUM($D$61:CF61)</f>
        <v>0</v>
      </c>
      <c r="CH60" s="136">
        <f>SUM($E$52:CH52)-SUM($D$61:CG61)</f>
        <v>0</v>
      </c>
      <c r="CI60" s="136">
        <f>SUM($E$52:CI52)-SUM($D$61:CH61)</f>
        <v>0</v>
      </c>
      <c r="CJ60" s="136">
        <f>SUM($E$52:CJ52)-SUM($D$61:CI61)</f>
        <v>0</v>
      </c>
      <c r="CK60" s="136">
        <f>SUM($E$52:CK52)-SUM($D$61:CJ61)</f>
        <v>0</v>
      </c>
      <c r="CL60" s="136">
        <f>SUM($E$52:CL52)-SUM($D$61:CK61)</f>
        <v>0</v>
      </c>
      <c r="CM60" s="136">
        <f>SUM($E$52:CM52)-SUM($D$61:CL61)</f>
        <v>0</v>
      </c>
      <c r="CN60" s="136">
        <f>SUM($E$52:CN52)-SUM($D$61:CM61)</f>
        <v>0</v>
      </c>
      <c r="CO60" s="136">
        <f>SUM($E$52:CO52)-SUM($D$61:CN61)</f>
        <v>0</v>
      </c>
      <c r="CP60" s="136">
        <f>SUM($E$52:CP52)-SUM($D$61:CO61)</f>
        <v>0</v>
      </c>
      <c r="CQ60" s="136">
        <f>SUM($E$52:CQ52)-SUM($D$61:CP61)</f>
        <v>0</v>
      </c>
      <c r="CR60" s="136">
        <f>SUM($E$52:CR52)-SUM($D$61:CQ61)</f>
        <v>0</v>
      </c>
      <c r="CS60" s="136">
        <f>SUM($E$52:CS52)-SUM($D$61:CR61)</f>
        <v>0</v>
      </c>
      <c r="CT60" s="136">
        <f>SUM($E$52:CT52)-SUM($D$61:CS61)</f>
        <v>0</v>
      </c>
      <c r="CU60" s="136">
        <f>SUM($E$52:CU52)-SUM($D$61:CT61)</f>
        <v>0</v>
      </c>
      <c r="CV60" s="136">
        <f>SUM($E$52:CV52)-SUM($D$61:CU61)</f>
        <v>0</v>
      </c>
      <c r="CW60" s="136">
        <f>SUM($E$52:CW52)-SUM($D$61:CV61)</f>
        <v>0</v>
      </c>
      <c r="CX60" s="136">
        <f>SUM($E$52:CX52)-SUM($D$61:CW61)</f>
        <v>0</v>
      </c>
      <c r="CY60" s="136">
        <f>SUM($E$52:CY52)-SUM($D$61:CX61)</f>
        <v>0</v>
      </c>
      <c r="CZ60" s="136">
        <f>SUM($E$52:CZ52)-SUM($D$61:CY61)</f>
        <v>0</v>
      </c>
      <c r="DA60" s="136">
        <f>SUM($E$52:DA52)-SUM($D$61:CZ61)</f>
        <v>0</v>
      </c>
      <c r="DB60" s="136">
        <f>SUM($E$52:DB52)-SUM($D$61:DA61)</f>
        <v>0</v>
      </c>
      <c r="DC60" s="136">
        <f>SUM($E$52:DC52)-SUM($D$61:DB61)</f>
        <v>0</v>
      </c>
      <c r="DD60" s="136">
        <f>SUM($E$52:DD52)-SUM($D$61:DC61)</f>
        <v>0</v>
      </c>
      <c r="DE60" s="136">
        <f>SUM($E$52:DE52)-SUM($D$61:DD61)</f>
        <v>0</v>
      </c>
      <c r="DF60" s="136">
        <f>SUM($E$52:DF52)-SUM($D$61:DE61)</f>
        <v>0</v>
      </c>
      <c r="DG60" s="136">
        <f>SUM($E$52:DG52)-SUM($D$61:DF61)</f>
        <v>0</v>
      </c>
      <c r="DH60" s="136">
        <f>SUM($E$52:DH52)-SUM($D$61:DG61)</f>
        <v>0</v>
      </c>
      <c r="DI60" s="136">
        <f>SUM($E$52:DI52)-SUM($D$61:DH61)</f>
        <v>0</v>
      </c>
      <c r="DJ60" s="136">
        <f>SUM($E$52:DJ52)-SUM($D$61:DI61)</f>
        <v>0</v>
      </c>
      <c r="DK60" s="136">
        <f>SUM($E$52:DK52)-SUM($D$61:DJ61)</f>
        <v>0</v>
      </c>
      <c r="DL60" s="136">
        <f>SUM($E$52:DL52)-SUM($D$61:DK61)</f>
        <v>0</v>
      </c>
      <c r="DM60" s="136">
        <f>SUM($E$52:DM52)-SUM($D$61:DL61)</f>
        <v>0</v>
      </c>
      <c r="DN60" s="136">
        <f>SUM($E$52:DN52)-SUM($D$61:DM61)</f>
        <v>0</v>
      </c>
      <c r="DO60" s="136">
        <f>SUM($E$52:DO52)-SUM($D$61:DN61)</f>
        <v>0</v>
      </c>
      <c r="DP60" s="136">
        <f>SUM($E$52:DP52)-SUM($D$61:DO61)</f>
        <v>0</v>
      </c>
      <c r="DQ60" s="136">
        <f>SUM($E$52:DQ52)-SUM($D$61:DP61)</f>
        <v>0</v>
      </c>
      <c r="DR60" s="136">
        <f>SUM($E$52:DR52)-SUM($D$61:DQ61)</f>
        <v>0</v>
      </c>
      <c r="DS60" s="136">
        <f>SUM($E$52:DS52)-SUM($D$61:DR61)</f>
        <v>0</v>
      </c>
      <c r="DT60" s="136">
        <f>SUM($E$52:DT52)-SUM($D$61:DS61)</f>
        <v>0</v>
      </c>
      <c r="DU60" s="136">
        <f>SUM($E$52:DU52)-SUM($D$61:DT61)</f>
        <v>0</v>
      </c>
      <c r="DV60" s="136">
        <f>SUM($E$52:DV52)-SUM($D$61:DU61)</f>
        <v>0</v>
      </c>
      <c r="DW60" s="136">
        <f>SUM($E$52:DW52)-SUM($D$61:DV61)</f>
        <v>0</v>
      </c>
      <c r="DX60" s="136">
        <f>SUM($E$52:DX52)-SUM($D$61:DW61)</f>
        <v>0</v>
      </c>
      <c r="DY60" s="136">
        <f>SUM($E$52:DY52)-SUM($D$61:DX61)</f>
        <v>0</v>
      </c>
    </row>
    <row r="61" spans="1:16384" s="139" customFormat="1">
      <c r="B61" s="114" t="s">
        <v>344</v>
      </c>
      <c r="E61" s="139">
        <f>IF(E$50='Capital Structure'!$E$7,SUM($E$52:E52),0)</f>
        <v>0</v>
      </c>
      <c r="F61" s="139">
        <f>IF(F$50='Capital Structure'!$E$7,SUM($E$52:F52),0)</f>
        <v>0</v>
      </c>
      <c r="G61" s="139">
        <f>IF(G$50='Capital Structure'!$E$7,SUM($E$52:G52),0)</f>
        <v>0</v>
      </c>
      <c r="H61" s="139">
        <f>IF(H$50='Capital Structure'!$E$7,SUM($E$52:H52),0)</f>
        <v>0</v>
      </c>
      <c r="I61" s="139">
        <f>IF(I$50='Capital Structure'!$E$7,SUM($E$52:I52),0)</f>
        <v>0</v>
      </c>
      <c r="J61" s="139">
        <f>IF(J$50='Capital Structure'!$E$7,SUM($E$52:J52),0)</f>
        <v>0</v>
      </c>
      <c r="K61" s="139">
        <f>IF(K$50='Capital Structure'!$E$7,SUM($E$52:K52),0)</f>
        <v>0</v>
      </c>
      <c r="L61" s="139">
        <f>IF(L$50='Capital Structure'!$E$7,SUM($E$52:L52),0)</f>
        <v>0</v>
      </c>
      <c r="M61" s="139">
        <f>IF(M$50='Capital Structure'!$E$7,SUM($E$52:M52),0)</f>
        <v>0</v>
      </c>
      <c r="N61" s="139">
        <f>IF(N$50='Capital Structure'!$E$7,SUM($E$52:N52),0)</f>
        <v>0</v>
      </c>
      <c r="O61" s="139">
        <f>IF(O$50='Capital Structure'!$E$7,SUM($E$52:O52),0)</f>
        <v>0</v>
      </c>
      <c r="P61" s="139">
        <f>IF(P$50='Capital Structure'!$E$7,SUM($E$52:P52),0)</f>
        <v>0</v>
      </c>
      <c r="Q61" s="139">
        <f>IF(Q$50='Capital Structure'!$E$7,SUM($E$52:Q52),0)</f>
        <v>0</v>
      </c>
      <c r="R61" s="139">
        <f>IF(R$50='Capital Structure'!$E$7,SUM($E$52:R52),0)</f>
        <v>0</v>
      </c>
      <c r="S61" s="139">
        <f>IF(S$50='Capital Structure'!$E$7,SUM($E$52:S52),0)</f>
        <v>0</v>
      </c>
      <c r="T61" s="139">
        <f>IF(T$50='Capital Structure'!$E$7,SUM($E$52:T52),0)</f>
        <v>0</v>
      </c>
      <c r="U61" s="139">
        <f>IF(U$50='Capital Structure'!$E$7,SUM($E$52:U52),0)</f>
        <v>0</v>
      </c>
      <c r="V61" s="139">
        <f>IF(V$50='Capital Structure'!$E$7,SUM($E$52:V52),0)</f>
        <v>0</v>
      </c>
      <c r="W61" s="139">
        <f>IF(W$50='Capital Structure'!$E$7,SUM($E$52:W52),0)</f>
        <v>0</v>
      </c>
      <c r="X61" s="139">
        <f>IF(X$50='Capital Structure'!$E$7,SUM($E$52:X52),0)</f>
        <v>0</v>
      </c>
      <c r="Y61" s="139">
        <f>IF(Y$50='Capital Structure'!$E$7,SUM($E$52:Y52),0)</f>
        <v>0</v>
      </c>
      <c r="Z61" s="139">
        <f>IF(Z$50='Capital Structure'!$E$7,SUM($E$52:Z52),0)</f>
        <v>0</v>
      </c>
      <c r="AA61" s="139">
        <f>IF(AA$50='Capital Structure'!$E$7,SUM($E$52:AA52),0)</f>
        <v>0</v>
      </c>
      <c r="AB61" s="139">
        <f>IF(AB$50='Capital Structure'!$E$7,SUM($E$52:AB52),0)</f>
        <v>0</v>
      </c>
      <c r="AC61" s="139">
        <f>IF(AC$50='Capital Structure'!$E$7,SUM($E$52:AC52),0)</f>
        <v>0</v>
      </c>
      <c r="AD61" s="139">
        <f>IF(AD$50='Capital Structure'!$E$7,SUM($E$52:AD52),0)</f>
        <v>0</v>
      </c>
      <c r="AE61" s="139">
        <f>IF(AE$50='Capital Structure'!$E$7,SUM($E$52:AE52),0)</f>
        <v>0</v>
      </c>
      <c r="AF61" s="139">
        <f>IF(AF$50='Capital Structure'!$E$7,SUM($E$52:AF52),0)</f>
        <v>0</v>
      </c>
      <c r="AG61" s="139">
        <f>IF(AG$50='Capital Structure'!$E$7,SUM($E$52:AG52),0)</f>
        <v>0</v>
      </c>
      <c r="AH61" s="139">
        <f>IF(AH$50='Capital Structure'!$E$7,SUM($E$52:AH52),0)</f>
        <v>0</v>
      </c>
      <c r="AI61" s="139">
        <f>IF(AI$50='Capital Structure'!$E$7,SUM($E$52:AI52),0)</f>
        <v>0</v>
      </c>
      <c r="AJ61" s="139">
        <f>IF(AJ$50='Capital Structure'!$E$7,SUM($E$52:AJ52),0)</f>
        <v>0</v>
      </c>
      <c r="AK61" s="139">
        <f>IF(AK$50='Capital Structure'!$E$7,SUM($E$52:AK52),0)</f>
        <v>0</v>
      </c>
      <c r="AL61" s="139">
        <f>IF(AL$50='Capital Structure'!$E$7,SUM($E$52:AL52),0)</f>
        <v>0</v>
      </c>
      <c r="AM61" s="139">
        <f>IF(AM$50='Capital Structure'!$E$7,SUM($E$52:AM52),0)</f>
        <v>0</v>
      </c>
      <c r="AN61" s="139">
        <f>IF(AN$50='Capital Structure'!$E$7,SUM($E$52:AN52),0)</f>
        <v>0</v>
      </c>
      <c r="AO61" s="139">
        <f>IF(AO$50='Capital Structure'!$E$7,SUM($E$52:AO52),0)</f>
        <v>0</v>
      </c>
      <c r="AP61" s="139">
        <f>IF(AP$50='Capital Structure'!$E$7,SUM($E$52:AP52),0)</f>
        <v>0</v>
      </c>
      <c r="AQ61" s="139">
        <f>IF(AQ$50='Capital Structure'!$E$7,SUM($E$52:AQ52),0)</f>
        <v>0</v>
      </c>
      <c r="AR61" s="139">
        <f>IF(AR$50='Capital Structure'!$E$7,SUM($E$52:AR52),0)</f>
        <v>0</v>
      </c>
      <c r="AS61" s="139">
        <f>IF(AS$50='Capital Structure'!$E$7,SUM($E$52:AS52),0)</f>
        <v>0</v>
      </c>
      <c r="AT61" s="139">
        <f>IF(AT$50='Capital Structure'!$E$7,SUM($E$52:AT52),0)</f>
        <v>0</v>
      </c>
      <c r="AU61" s="139">
        <f>IF(AU$50='Capital Structure'!$E$7,SUM($E$52:AU52),0)</f>
        <v>0</v>
      </c>
      <c r="AV61" s="139">
        <f>IF(AV$50='Capital Structure'!$E$7,SUM($E$52:AV52),0)</f>
        <v>0</v>
      </c>
      <c r="AW61" s="139">
        <f>IF(AW$50='Capital Structure'!$E$7,SUM($E$52:AW52),0)</f>
        <v>0</v>
      </c>
      <c r="AX61" s="139">
        <f>IF(AX$50='Capital Structure'!$E$7,SUM($E$52:AX52),0)</f>
        <v>0</v>
      </c>
      <c r="AY61" s="139">
        <f>IF(AY$50='Capital Structure'!$E$7,SUM($E$52:AY52),0)</f>
        <v>0</v>
      </c>
      <c r="AZ61" s="139">
        <f>IF(AZ$50='Capital Structure'!$E$7,SUM($E$52:AZ52),0)</f>
        <v>0</v>
      </c>
      <c r="BA61" s="139">
        <f>IF(BA$50='Capital Structure'!$E$7,SUM($E$52:BA52),0)</f>
        <v>0</v>
      </c>
      <c r="BB61" s="139">
        <f>IF(BB$50='Capital Structure'!$E$7,SUM($E$52:BB52),0)</f>
        <v>0</v>
      </c>
      <c r="BC61" s="139">
        <f>IF(BC$50='Capital Structure'!$E$7,SUM($E$52:BC52),0)</f>
        <v>0</v>
      </c>
      <c r="BD61" s="139">
        <f>IF(BD$50='Capital Structure'!$E$7,SUM($E$52:BD52),0)</f>
        <v>0</v>
      </c>
      <c r="BE61" s="139">
        <f>IF(BE$50='Capital Structure'!$E$7,SUM($E$52:BE52),0)</f>
        <v>0</v>
      </c>
      <c r="BF61" s="139">
        <f>IF(BF$50='Capital Structure'!$E$7,SUM($E$52:BF52),0)</f>
        <v>0</v>
      </c>
      <c r="BG61" s="139">
        <f>IF(BG$50='Capital Structure'!$E$7,SUM($E$52:BG52),0)</f>
        <v>0</v>
      </c>
      <c r="BH61" s="139">
        <f>IF(BH$50='Capital Structure'!$E$7,SUM($E$52:BH52),0)</f>
        <v>0</v>
      </c>
      <c r="BI61" s="139">
        <f>IF(BI$50='Capital Structure'!$E$7,SUM($E$52:BI52),0)</f>
        <v>0</v>
      </c>
      <c r="BJ61" s="139">
        <f>IF(BJ$50='Capital Structure'!$E$7,SUM($E$52:BJ52),0)</f>
        <v>0</v>
      </c>
      <c r="BK61" s="139">
        <f>IF(BK$50='Capital Structure'!$E$7,SUM($E$52:BK52),0)</f>
        <v>0</v>
      </c>
      <c r="BL61" s="139">
        <f>IF(BL$50='Capital Structure'!$E$7,SUM($E$52:BL52),0)</f>
        <v>0</v>
      </c>
      <c r="BM61" s="139">
        <f>IF(BM$50='Capital Structure'!$E$7,SUM($E$52:BM52),0)</f>
        <v>0</v>
      </c>
      <c r="BN61" s="139">
        <f>IF(BN$50='Capital Structure'!$E$7,SUM($E$52:BN52),0)</f>
        <v>0</v>
      </c>
      <c r="BO61" s="139">
        <f>IF(BO$50='Capital Structure'!$E$7,SUM($E$52:BO52),0)</f>
        <v>0</v>
      </c>
      <c r="BP61" s="139">
        <f>IF(BP$50='Capital Structure'!$E$7,SUM($E$52:BP52),0)</f>
        <v>0</v>
      </c>
      <c r="BQ61" s="139">
        <f>IF(BQ$50='Capital Structure'!$E$7,SUM($E$52:BQ52),0)</f>
        <v>0</v>
      </c>
      <c r="BR61" s="139">
        <f>IF(BR$50='Capital Structure'!$E$7,SUM($E$52:BR52),0)</f>
        <v>0</v>
      </c>
      <c r="BS61" s="139">
        <f>IF(BS$50='Capital Structure'!$E$7,SUM($E$52:BS52),0)</f>
        <v>0</v>
      </c>
      <c r="BT61" s="139">
        <f>IF(BT$50='Capital Structure'!$E$7,SUM($E$52:BT52),0)</f>
        <v>0</v>
      </c>
      <c r="BU61" s="139">
        <f>IF(BU$50='Capital Structure'!$E$7,SUM($E$52:BU52),0)</f>
        <v>0</v>
      </c>
      <c r="BV61" s="139">
        <f>IF(BV$50='Capital Structure'!$E$7,SUM($E$52:BV52),0)</f>
        <v>0</v>
      </c>
      <c r="BW61" s="139">
        <f>IF(BW$50='Capital Structure'!$E$7,SUM($E$52:BW52),0)</f>
        <v>0</v>
      </c>
      <c r="BX61" s="139">
        <f>IF(BX$50='Capital Structure'!$E$7,SUM($E$52:BX52),0)</f>
        <v>0</v>
      </c>
      <c r="BY61" s="139">
        <f>IF(BY$50='Capital Structure'!$E$7,SUM($E$52:BY52),0)</f>
        <v>61000000</v>
      </c>
      <c r="BZ61" s="139">
        <f>IF(BZ$50='Capital Structure'!$E$7,SUM($E$52:BZ52),0)</f>
        <v>0</v>
      </c>
      <c r="CA61" s="139">
        <f>IF(CA$50='Capital Structure'!$E$7,SUM($E$52:CA52),0)</f>
        <v>0</v>
      </c>
      <c r="CB61" s="139">
        <f>IF(CB$50='Capital Structure'!$E$7,SUM($E$52:CB52),0)</f>
        <v>0</v>
      </c>
      <c r="CC61" s="139">
        <f>IF(CC$50='Capital Structure'!$E$7,SUM($E$52:CC52),0)</f>
        <v>0</v>
      </c>
      <c r="CD61" s="139">
        <f>IF(CD$50='Capital Structure'!$E$7,SUM($E$52:CD52),0)</f>
        <v>0</v>
      </c>
      <c r="CE61" s="139">
        <f>IF(CE$50='Capital Structure'!$E$7,SUM($E$52:CE52),0)</f>
        <v>0</v>
      </c>
      <c r="CF61" s="139">
        <f>IF(CF$50='Capital Structure'!$E$7,SUM($E$52:CF52),0)</f>
        <v>0</v>
      </c>
      <c r="CG61" s="139">
        <f>IF(CG$50='Capital Structure'!$E$7,SUM($E$52:CG52),0)</f>
        <v>0</v>
      </c>
      <c r="CH61" s="139">
        <f>IF(CH$50='Capital Structure'!$E$7,SUM($E$52:CH52),0)</f>
        <v>0</v>
      </c>
      <c r="CI61" s="139">
        <f>IF(CI$50='Capital Structure'!$E$7,SUM($E$52:CI52),0)</f>
        <v>0</v>
      </c>
      <c r="CJ61" s="139">
        <f>IF(CJ$50='Capital Structure'!$E$7,SUM($E$52:CJ52),0)</f>
        <v>0</v>
      </c>
      <c r="CK61" s="139">
        <f>IF(CK$50='Capital Structure'!$E$7,SUM($E$52:CK52),0)</f>
        <v>0</v>
      </c>
      <c r="CL61" s="139">
        <f>IF(CL$50='Capital Structure'!$E$7,SUM($E$52:CL52),0)</f>
        <v>0</v>
      </c>
      <c r="CM61" s="139">
        <f>IF(CM$50='Capital Structure'!$E$7,SUM($E$52:CM52),0)</f>
        <v>0</v>
      </c>
      <c r="CN61" s="139">
        <f>IF(CN$50='Capital Structure'!$E$7,SUM($E$52:CN52),0)</f>
        <v>0</v>
      </c>
      <c r="CO61" s="139">
        <f>IF(CO$50='Capital Structure'!$E$7,SUM($E$52:CO52),0)</f>
        <v>0</v>
      </c>
      <c r="CP61" s="139">
        <f>IF(CP$50='Capital Structure'!$E$7,SUM($E$52:CP52),0)</f>
        <v>0</v>
      </c>
      <c r="CQ61" s="139">
        <f>IF(CQ$50='Capital Structure'!$E$7,SUM($E$52:CQ52),0)</f>
        <v>0</v>
      </c>
      <c r="CR61" s="139">
        <f>IF(CR$50='Capital Structure'!$E$7,SUM($E$52:CR52),0)</f>
        <v>0</v>
      </c>
      <c r="CS61" s="139">
        <f>IF(CS$50='Capital Structure'!$E$7,SUM($E$52:CS52),0)</f>
        <v>0</v>
      </c>
      <c r="CT61" s="139">
        <f>IF(CT$50='Capital Structure'!$E$7,SUM($E$52:CT52),0)</f>
        <v>0</v>
      </c>
      <c r="CU61" s="139">
        <f>IF(CU$50='Capital Structure'!$E$7,SUM($E$52:CU52),0)</f>
        <v>0</v>
      </c>
      <c r="CV61" s="139">
        <f>IF(CV$50='Capital Structure'!$E$7,SUM($E$52:CV52),0)</f>
        <v>0</v>
      </c>
      <c r="CW61" s="139">
        <f>IF(CW$50='Capital Structure'!$E$7,SUM($E$52:CW52),0)</f>
        <v>0</v>
      </c>
      <c r="CX61" s="139">
        <f>IF(CX$50='Capital Structure'!$E$7,SUM($E$52:CX52),0)</f>
        <v>0</v>
      </c>
      <c r="CY61" s="139">
        <f>IF(CY$50='Capital Structure'!$E$7,SUM($E$52:CY52),0)</f>
        <v>0</v>
      </c>
      <c r="CZ61" s="139">
        <f>IF(CZ$50='Capital Structure'!$E$7,SUM($E$52:CZ52),0)</f>
        <v>0</v>
      </c>
      <c r="DA61" s="139">
        <f>IF(DA$50='Capital Structure'!$E$7,SUM($E$52:DA52),0)</f>
        <v>0</v>
      </c>
      <c r="DB61" s="139">
        <f>IF(DB$50='Capital Structure'!$E$7,SUM($E$52:DB52),0)</f>
        <v>0</v>
      </c>
      <c r="DC61" s="139">
        <f>IF(DC$50='Capital Structure'!$E$7,SUM($E$52:DC52),0)</f>
        <v>0</v>
      </c>
      <c r="DD61" s="139">
        <f>IF(DD$50='Capital Structure'!$E$7,SUM($E$52:DD52),0)</f>
        <v>0</v>
      </c>
      <c r="DE61" s="139">
        <f>IF(DE$50='Capital Structure'!$E$7,SUM($E$52:DE52),0)</f>
        <v>0</v>
      </c>
      <c r="DF61" s="139">
        <f>IF(DF$50='Capital Structure'!$E$7,SUM($E$52:DF52),0)</f>
        <v>0</v>
      </c>
      <c r="DG61" s="139">
        <f>IF(DG$50='Capital Structure'!$E$7,SUM($E$52:DG52),0)</f>
        <v>0</v>
      </c>
      <c r="DH61" s="139">
        <f>IF(DH$50='Capital Structure'!$E$7,SUM($E$52:DH52),0)</f>
        <v>0</v>
      </c>
      <c r="DI61" s="139">
        <f>IF(DI$50='Capital Structure'!$E$7,SUM($E$52:DI52),0)</f>
        <v>0</v>
      </c>
      <c r="DJ61" s="139">
        <f>IF(DJ$50='Capital Structure'!$E$7,SUM($E$52:DJ52),0)</f>
        <v>0</v>
      </c>
      <c r="DK61" s="139">
        <f>IF(DK$50='Capital Structure'!$E$7,SUM($E$52:DK52),0)</f>
        <v>0</v>
      </c>
      <c r="DL61" s="139">
        <f>IF(DL$50='Capital Structure'!$E$7,SUM($E$52:DL52),0)</f>
        <v>0</v>
      </c>
      <c r="DM61" s="139">
        <f>IF(DM$50='Capital Structure'!$E$7,SUM($E$52:DM52),0)</f>
        <v>0</v>
      </c>
      <c r="DN61" s="139">
        <f>IF(DN$50='Capital Structure'!$E$7,SUM($E$52:DN52),0)</f>
        <v>0</v>
      </c>
      <c r="DO61" s="139">
        <f>IF(DO$50='Capital Structure'!$E$7,SUM($E$52:DO52),0)</f>
        <v>0</v>
      </c>
      <c r="DP61" s="139">
        <f>IF(DP$50='Capital Structure'!$E$7,SUM($E$52:DP52),0)</f>
        <v>0</v>
      </c>
      <c r="DQ61" s="139">
        <f>IF(DQ$50='Capital Structure'!$E$7,SUM($E$52:DQ52),0)</f>
        <v>0</v>
      </c>
      <c r="DR61" s="139">
        <f>IF(DR$50='Capital Structure'!$E$7,SUM($E$52:DR52),0)</f>
        <v>0</v>
      </c>
      <c r="DS61" s="139">
        <f>IF(DS$50='Capital Structure'!$E$7,SUM($E$52:DS52),0)</f>
        <v>0</v>
      </c>
      <c r="DT61" s="139">
        <f>IF(DT$50='Capital Structure'!$E$7,SUM($E$52:DT52),0)</f>
        <v>0</v>
      </c>
      <c r="DU61" s="139">
        <f>IF(DU$50='Capital Structure'!$E$7,SUM($E$52:DU52),0)</f>
        <v>0</v>
      </c>
      <c r="DV61" s="139">
        <f>IF(DV$50='Capital Structure'!$E$7,SUM($E$52:DV52),0)</f>
        <v>0</v>
      </c>
      <c r="DW61" s="139">
        <f>IF(DW$50='Capital Structure'!$E$7,SUM($E$52:DW52),0)</f>
        <v>0</v>
      </c>
      <c r="DX61" s="139">
        <f>IF(DX$50='Capital Structure'!$E$7,SUM($E$52:DX52),0)</f>
        <v>0</v>
      </c>
      <c r="DY61" s="139">
        <f>IF(DY$50='Capital Structure'!$E$7,SUM($E$52:DY52),0)</f>
        <v>0</v>
      </c>
    </row>
    <row r="62" spans="1:16384" s="139" customFormat="1">
      <c r="B62" s="114"/>
    </row>
    <row r="63" spans="1:16384" s="139" customFormat="1">
      <c r="A63" s="140"/>
      <c r="B63" s="118" t="s">
        <v>345</v>
      </c>
      <c r="C63" s="140"/>
      <c r="D63" s="140"/>
      <c r="E63" s="139">
        <f>E52</f>
        <v>0</v>
      </c>
      <c r="F63" s="139">
        <f t="shared" ref="F63:BQ63" si="27">F52</f>
        <v>0</v>
      </c>
      <c r="G63" s="139">
        <f t="shared" si="27"/>
        <v>0</v>
      </c>
      <c r="H63" s="139">
        <f t="shared" si="27"/>
        <v>0</v>
      </c>
      <c r="I63" s="139">
        <f t="shared" si="27"/>
        <v>0</v>
      </c>
      <c r="J63" s="139">
        <f t="shared" si="27"/>
        <v>0</v>
      </c>
      <c r="K63" s="139">
        <f t="shared" si="27"/>
        <v>0</v>
      </c>
      <c r="L63" s="139">
        <f t="shared" si="27"/>
        <v>0</v>
      </c>
      <c r="M63" s="139">
        <f t="shared" si="27"/>
        <v>0</v>
      </c>
      <c r="N63" s="139">
        <f t="shared" si="27"/>
        <v>0</v>
      </c>
      <c r="O63" s="139">
        <f t="shared" si="27"/>
        <v>0</v>
      </c>
      <c r="P63" s="139">
        <f t="shared" si="27"/>
        <v>0</v>
      </c>
      <c r="Q63" s="139">
        <f t="shared" si="27"/>
        <v>0</v>
      </c>
      <c r="R63" s="139">
        <f t="shared" si="27"/>
        <v>0</v>
      </c>
      <c r="S63" s="139">
        <f t="shared" si="27"/>
        <v>0</v>
      </c>
      <c r="T63" s="139">
        <f t="shared" si="27"/>
        <v>0</v>
      </c>
      <c r="U63" s="139">
        <f t="shared" si="27"/>
        <v>0</v>
      </c>
      <c r="V63" s="139">
        <f t="shared" si="27"/>
        <v>0</v>
      </c>
      <c r="W63" s="139">
        <f t="shared" si="27"/>
        <v>0</v>
      </c>
      <c r="X63" s="139">
        <f t="shared" si="27"/>
        <v>0</v>
      </c>
      <c r="Y63" s="139">
        <f t="shared" si="27"/>
        <v>0</v>
      </c>
      <c r="Z63" s="139">
        <f t="shared" si="27"/>
        <v>0</v>
      </c>
      <c r="AA63" s="139">
        <f t="shared" si="27"/>
        <v>0</v>
      </c>
      <c r="AB63" s="139">
        <f t="shared" si="27"/>
        <v>0</v>
      </c>
      <c r="AC63" s="139">
        <f t="shared" si="27"/>
        <v>0</v>
      </c>
      <c r="AD63" s="139">
        <f t="shared" si="27"/>
        <v>0</v>
      </c>
      <c r="AE63" s="139">
        <f t="shared" si="27"/>
        <v>0</v>
      </c>
      <c r="AF63" s="139">
        <f t="shared" si="27"/>
        <v>0</v>
      </c>
      <c r="AG63" s="139">
        <f t="shared" si="27"/>
        <v>0</v>
      </c>
      <c r="AH63" s="139">
        <f t="shared" si="27"/>
        <v>0</v>
      </c>
      <c r="AI63" s="139">
        <f t="shared" si="27"/>
        <v>0</v>
      </c>
      <c r="AJ63" s="139">
        <f t="shared" si="27"/>
        <v>0</v>
      </c>
      <c r="AK63" s="139">
        <f t="shared" si="27"/>
        <v>0</v>
      </c>
      <c r="AL63" s="139">
        <f t="shared" si="27"/>
        <v>0</v>
      </c>
      <c r="AM63" s="139">
        <f t="shared" si="27"/>
        <v>0</v>
      </c>
      <c r="AN63" s="139">
        <f t="shared" si="27"/>
        <v>0</v>
      </c>
      <c r="AO63" s="139">
        <f t="shared" si="27"/>
        <v>0</v>
      </c>
      <c r="AP63" s="139">
        <f t="shared" si="27"/>
        <v>0</v>
      </c>
      <c r="AQ63" s="139">
        <f t="shared" si="27"/>
        <v>0</v>
      </c>
      <c r="AR63" s="139">
        <f t="shared" si="27"/>
        <v>61000000</v>
      </c>
      <c r="AS63" s="139">
        <f t="shared" si="27"/>
        <v>0</v>
      </c>
      <c r="AT63" s="139">
        <f t="shared" si="27"/>
        <v>0</v>
      </c>
      <c r="AU63" s="139">
        <f t="shared" si="27"/>
        <v>0</v>
      </c>
      <c r="AV63" s="139">
        <f t="shared" si="27"/>
        <v>0</v>
      </c>
      <c r="AW63" s="139">
        <f t="shared" si="27"/>
        <v>0</v>
      </c>
      <c r="AX63" s="139">
        <f t="shared" si="27"/>
        <v>0</v>
      </c>
      <c r="AY63" s="139">
        <f t="shared" si="27"/>
        <v>0</v>
      </c>
      <c r="AZ63" s="139">
        <f t="shared" si="27"/>
        <v>0</v>
      </c>
      <c r="BA63" s="139">
        <f t="shared" si="27"/>
        <v>0</v>
      </c>
      <c r="BB63" s="139">
        <f t="shared" si="27"/>
        <v>0</v>
      </c>
      <c r="BC63" s="139">
        <f t="shared" si="27"/>
        <v>0</v>
      </c>
      <c r="BD63" s="139">
        <f t="shared" si="27"/>
        <v>0</v>
      </c>
      <c r="BE63" s="139">
        <f t="shared" si="27"/>
        <v>0</v>
      </c>
      <c r="BF63" s="139">
        <f t="shared" si="27"/>
        <v>0</v>
      </c>
      <c r="BG63" s="139">
        <f t="shared" si="27"/>
        <v>0</v>
      </c>
      <c r="BH63" s="139">
        <f t="shared" si="27"/>
        <v>0</v>
      </c>
      <c r="BI63" s="139">
        <f t="shared" si="27"/>
        <v>0</v>
      </c>
      <c r="BJ63" s="139">
        <f t="shared" si="27"/>
        <v>0</v>
      </c>
      <c r="BK63" s="139">
        <f t="shared" si="27"/>
        <v>0</v>
      </c>
      <c r="BL63" s="139">
        <f t="shared" si="27"/>
        <v>0</v>
      </c>
      <c r="BM63" s="139">
        <f t="shared" si="27"/>
        <v>0</v>
      </c>
      <c r="BN63" s="139">
        <f t="shared" si="27"/>
        <v>0</v>
      </c>
      <c r="BO63" s="139">
        <f t="shared" si="27"/>
        <v>0</v>
      </c>
      <c r="BP63" s="139">
        <f t="shared" si="27"/>
        <v>0</v>
      </c>
      <c r="BQ63" s="139">
        <f t="shared" si="27"/>
        <v>0</v>
      </c>
      <c r="BR63" s="139">
        <f t="shared" ref="BR63:DY63" si="28">BR52</f>
        <v>0</v>
      </c>
      <c r="BS63" s="139">
        <f t="shared" si="28"/>
        <v>0</v>
      </c>
      <c r="BT63" s="139">
        <f t="shared" si="28"/>
        <v>0</v>
      </c>
      <c r="BU63" s="139">
        <f t="shared" si="28"/>
        <v>0</v>
      </c>
      <c r="BV63" s="139">
        <f t="shared" si="28"/>
        <v>0</v>
      </c>
      <c r="BW63" s="139">
        <f t="shared" si="28"/>
        <v>0</v>
      </c>
      <c r="BX63" s="139">
        <f t="shared" si="28"/>
        <v>0</v>
      </c>
      <c r="BY63" s="139">
        <f t="shared" si="28"/>
        <v>0</v>
      </c>
      <c r="BZ63" s="139">
        <f t="shared" si="28"/>
        <v>0</v>
      </c>
      <c r="CA63" s="139">
        <f t="shared" si="28"/>
        <v>0</v>
      </c>
      <c r="CB63" s="139">
        <f t="shared" si="28"/>
        <v>0</v>
      </c>
      <c r="CC63" s="139">
        <f t="shared" si="28"/>
        <v>0</v>
      </c>
      <c r="CD63" s="139">
        <f t="shared" si="28"/>
        <v>0</v>
      </c>
      <c r="CE63" s="139">
        <f t="shared" si="28"/>
        <v>0</v>
      </c>
      <c r="CF63" s="139">
        <f t="shared" si="28"/>
        <v>0</v>
      </c>
      <c r="CG63" s="139">
        <f t="shared" si="28"/>
        <v>0</v>
      </c>
      <c r="CH63" s="139">
        <f t="shared" si="28"/>
        <v>0</v>
      </c>
      <c r="CI63" s="139">
        <f t="shared" si="28"/>
        <v>0</v>
      </c>
      <c r="CJ63" s="139">
        <f t="shared" si="28"/>
        <v>0</v>
      </c>
      <c r="CK63" s="139">
        <f t="shared" si="28"/>
        <v>0</v>
      </c>
      <c r="CL63" s="139">
        <f t="shared" si="28"/>
        <v>0</v>
      </c>
      <c r="CM63" s="139">
        <f t="shared" si="28"/>
        <v>0</v>
      </c>
      <c r="CN63" s="139">
        <f t="shared" si="28"/>
        <v>0</v>
      </c>
      <c r="CO63" s="139">
        <f t="shared" si="28"/>
        <v>0</v>
      </c>
      <c r="CP63" s="139">
        <f t="shared" si="28"/>
        <v>0</v>
      </c>
      <c r="CQ63" s="139">
        <f t="shared" si="28"/>
        <v>0</v>
      </c>
      <c r="CR63" s="139">
        <f t="shared" si="28"/>
        <v>0</v>
      </c>
      <c r="CS63" s="139">
        <f t="shared" si="28"/>
        <v>0</v>
      </c>
      <c r="CT63" s="139">
        <f t="shared" si="28"/>
        <v>0</v>
      </c>
      <c r="CU63" s="139">
        <f t="shared" si="28"/>
        <v>0</v>
      </c>
      <c r="CV63" s="139">
        <f t="shared" si="28"/>
        <v>0</v>
      </c>
      <c r="CW63" s="139">
        <f t="shared" si="28"/>
        <v>0</v>
      </c>
      <c r="CX63" s="139">
        <f t="shared" si="28"/>
        <v>0</v>
      </c>
      <c r="CY63" s="139">
        <f t="shared" si="28"/>
        <v>0</v>
      </c>
      <c r="CZ63" s="139">
        <f t="shared" si="28"/>
        <v>0</v>
      </c>
      <c r="DA63" s="139">
        <f t="shared" si="28"/>
        <v>0</v>
      </c>
      <c r="DB63" s="139">
        <f t="shared" si="28"/>
        <v>0</v>
      </c>
      <c r="DC63" s="139">
        <f t="shared" si="28"/>
        <v>0</v>
      </c>
      <c r="DD63" s="139">
        <f t="shared" si="28"/>
        <v>0</v>
      </c>
      <c r="DE63" s="139">
        <f t="shared" si="28"/>
        <v>0</v>
      </c>
      <c r="DF63" s="139">
        <f t="shared" si="28"/>
        <v>0</v>
      </c>
      <c r="DG63" s="139">
        <f t="shared" si="28"/>
        <v>0</v>
      </c>
      <c r="DH63" s="139">
        <f t="shared" si="28"/>
        <v>0</v>
      </c>
      <c r="DI63" s="139">
        <f t="shared" si="28"/>
        <v>0</v>
      </c>
      <c r="DJ63" s="139">
        <f t="shared" si="28"/>
        <v>0</v>
      </c>
      <c r="DK63" s="139">
        <f t="shared" si="28"/>
        <v>0</v>
      </c>
      <c r="DL63" s="139">
        <f t="shared" si="28"/>
        <v>0</v>
      </c>
      <c r="DM63" s="139">
        <f t="shared" si="28"/>
        <v>0</v>
      </c>
      <c r="DN63" s="139">
        <f t="shared" si="28"/>
        <v>0</v>
      </c>
      <c r="DO63" s="139">
        <f t="shared" si="28"/>
        <v>0</v>
      </c>
      <c r="DP63" s="139">
        <f t="shared" si="28"/>
        <v>0</v>
      </c>
      <c r="DQ63" s="139">
        <f t="shared" si="28"/>
        <v>0</v>
      </c>
      <c r="DR63" s="139">
        <f t="shared" si="28"/>
        <v>0</v>
      </c>
      <c r="DS63" s="139">
        <f t="shared" si="28"/>
        <v>0</v>
      </c>
      <c r="DT63" s="139">
        <f t="shared" si="28"/>
        <v>0</v>
      </c>
      <c r="DU63" s="139">
        <f t="shared" si="28"/>
        <v>0</v>
      </c>
      <c r="DV63" s="139">
        <f t="shared" si="28"/>
        <v>0</v>
      </c>
      <c r="DW63" s="139">
        <f t="shared" si="28"/>
        <v>0</v>
      </c>
      <c r="DX63" s="139">
        <f t="shared" si="28"/>
        <v>0</v>
      </c>
      <c r="DY63" s="139">
        <f t="shared" si="28"/>
        <v>0</v>
      </c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  <c r="NH63" s="140"/>
      <c r="NI63" s="140"/>
      <c r="NJ63" s="140"/>
      <c r="NK63" s="140"/>
      <c r="NL63" s="140"/>
      <c r="NM63" s="140"/>
      <c r="NN63" s="140"/>
      <c r="NO63" s="140"/>
      <c r="NP63" s="140"/>
      <c r="NQ63" s="140"/>
      <c r="NR63" s="140"/>
      <c r="NS63" s="140"/>
      <c r="NT63" s="140"/>
      <c r="NU63" s="140"/>
      <c r="NV63" s="140"/>
      <c r="NW63" s="140"/>
      <c r="NX63" s="140"/>
      <c r="NY63" s="140"/>
      <c r="NZ63" s="140"/>
      <c r="OA63" s="140"/>
      <c r="OB63" s="140"/>
      <c r="OC63" s="140"/>
      <c r="OD63" s="140"/>
      <c r="OE63" s="140"/>
      <c r="OF63" s="140"/>
      <c r="OG63" s="140"/>
      <c r="OH63" s="140"/>
      <c r="OI63" s="140"/>
      <c r="OJ63" s="140"/>
      <c r="OK63" s="140"/>
      <c r="OL63" s="140"/>
      <c r="OM63" s="140"/>
      <c r="ON63" s="140"/>
      <c r="OO63" s="140"/>
      <c r="OP63" s="140"/>
      <c r="OQ63" s="140"/>
      <c r="OR63" s="140"/>
      <c r="OS63" s="140"/>
      <c r="OT63" s="140"/>
      <c r="OU63" s="140"/>
      <c r="OV63" s="140"/>
      <c r="OW63" s="140"/>
      <c r="OX63" s="140"/>
      <c r="OY63" s="140"/>
      <c r="OZ63" s="140"/>
      <c r="PA63" s="140"/>
      <c r="PB63" s="140"/>
      <c r="PC63" s="140"/>
      <c r="PD63" s="140"/>
      <c r="PE63" s="140"/>
      <c r="PF63" s="140"/>
      <c r="PG63" s="140"/>
      <c r="PH63" s="140"/>
      <c r="PI63" s="140"/>
      <c r="PJ63" s="140"/>
      <c r="PK63" s="140"/>
      <c r="PL63" s="140"/>
      <c r="PM63" s="140"/>
      <c r="PN63" s="140"/>
      <c r="PO63" s="140"/>
      <c r="PP63" s="140"/>
      <c r="PQ63" s="140"/>
      <c r="PR63" s="140"/>
      <c r="PS63" s="140"/>
      <c r="PT63" s="140"/>
      <c r="PU63" s="140"/>
      <c r="PV63" s="140"/>
      <c r="PW63" s="140"/>
      <c r="PX63" s="140"/>
      <c r="PY63" s="140"/>
      <c r="PZ63" s="140"/>
      <c r="QA63" s="140"/>
      <c r="QB63" s="140"/>
      <c r="QC63" s="140"/>
      <c r="QD63" s="140"/>
      <c r="QE63" s="140"/>
      <c r="QF63" s="140"/>
      <c r="QG63" s="140"/>
      <c r="QH63" s="140"/>
      <c r="QI63" s="140"/>
      <c r="QJ63" s="140"/>
      <c r="QK63" s="140"/>
      <c r="QL63" s="140"/>
      <c r="QM63" s="140"/>
      <c r="QN63" s="140"/>
      <c r="QO63" s="140"/>
      <c r="QP63" s="140"/>
      <c r="QQ63" s="140"/>
      <c r="QR63" s="140"/>
      <c r="QS63" s="140"/>
      <c r="QT63" s="140"/>
      <c r="QU63" s="140"/>
      <c r="QV63" s="140"/>
      <c r="QW63" s="140"/>
      <c r="QX63" s="140"/>
      <c r="QY63" s="140"/>
      <c r="QZ63" s="140"/>
      <c r="RA63" s="140"/>
      <c r="RB63" s="140"/>
      <c r="RC63" s="140"/>
      <c r="RD63" s="140"/>
      <c r="RE63" s="140"/>
      <c r="RF63" s="140"/>
      <c r="RG63" s="140"/>
      <c r="RH63" s="140"/>
      <c r="RI63" s="140"/>
      <c r="RJ63" s="140"/>
      <c r="RK63" s="140"/>
      <c r="RL63" s="140"/>
      <c r="RM63" s="140"/>
      <c r="RN63" s="140"/>
      <c r="RO63" s="140"/>
      <c r="RP63" s="140"/>
      <c r="RQ63" s="140"/>
      <c r="RR63" s="140"/>
      <c r="RS63" s="140"/>
      <c r="RT63" s="140"/>
      <c r="RU63" s="140"/>
      <c r="RV63" s="140"/>
      <c r="RW63" s="140"/>
      <c r="RX63" s="140"/>
      <c r="RY63" s="140"/>
      <c r="RZ63" s="140"/>
      <c r="SA63" s="140"/>
      <c r="SB63" s="140"/>
      <c r="SC63" s="140"/>
      <c r="SD63" s="140"/>
      <c r="SE63" s="140"/>
      <c r="SF63" s="140"/>
      <c r="SG63" s="140"/>
      <c r="SH63" s="140"/>
      <c r="SI63" s="140"/>
      <c r="SJ63" s="140"/>
      <c r="SK63" s="140"/>
      <c r="SL63" s="140"/>
      <c r="SM63" s="140"/>
      <c r="SN63" s="140"/>
      <c r="SO63" s="140"/>
      <c r="SP63" s="140"/>
      <c r="SQ63" s="140"/>
      <c r="SR63" s="140"/>
      <c r="SS63" s="140"/>
      <c r="ST63" s="140"/>
      <c r="SU63" s="140"/>
      <c r="SV63" s="140"/>
      <c r="SW63" s="140"/>
      <c r="SX63" s="140"/>
      <c r="SY63" s="140"/>
      <c r="SZ63" s="140"/>
      <c r="TA63" s="140"/>
      <c r="TB63" s="140"/>
      <c r="TC63" s="140"/>
      <c r="TD63" s="140"/>
      <c r="TE63" s="140"/>
      <c r="TF63" s="140"/>
      <c r="TG63" s="140"/>
      <c r="TH63" s="140"/>
      <c r="TI63" s="140"/>
      <c r="TJ63" s="140"/>
      <c r="TK63" s="140"/>
      <c r="TL63" s="140"/>
      <c r="TM63" s="140"/>
      <c r="TN63" s="140"/>
      <c r="TO63" s="140"/>
      <c r="TP63" s="140"/>
      <c r="TQ63" s="140"/>
      <c r="TR63" s="140"/>
      <c r="TS63" s="140"/>
      <c r="TT63" s="140"/>
      <c r="TU63" s="140"/>
      <c r="TV63" s="140"/>
      <c r="TW63" s="140"/>
      <c r="TX63" s="140"/>
      <c r="TY63" s="140"/>
      <c r="TZ63" s="140"/>
      <c r="UA63" s="140"/>
      <c r="UB63" s="140"/>
      <c r="UC63" s="140"/>
      <c r="UD63" s="140"/>
      <c r="UE63" s="140"/>
      <c r="UF63" s="140"/>
      <c r="UG63" s="140"/>
      <c r="UH63" s="140"/>
      <c r="UI63" s="140"/>
      <c r="UJ63" s="140"/>
      <c r="UK63" s="140"/>
      <c r="UL63" s="140"/>
      <c r="UM63" s="140"/>
      <c r="UN63" s="140"/>
      <c r="UO63" s="140"/>
      <c r="UP63" s="140"/>
      <c r="UQ63" s="140"/>
      <c r="UR63" s="140"/>
      <c r="US63" s="140"/>
      <c r="UT63" s="140"/>
      <c r="UU63" s="140"/>
      <c r="UV63" s="140"/>
      <c r="UW63" s="140"/>
      <c r="UX63" s="140"/>
      <c r="UY63" s="140"/>
      <c r="UZ63" s="140"/>
      <c r="VA63" s="140"/>
      <c r="VB63" s="140"/>
      <c r="VC63" s="140"/>
      <c r="VD63" s="140"/>
      <c r="VE63" s="140"/>
      <c r="VF63" s="140"/>
      <c r="VG63" s="140"/>
      <c r="VH63" s="140"/>
      <c r="VI63" s="140"/>
      <c r="VJ63" s="140"/>
      <c r="VK63" s="140"/>
      <c r="VL63" s="140"/>
      <c r="VM63" s="140"/>
      <c r="VN63" s="140"/>
      <c r="VO63" s="140"/>
      <c r="VP63" s="140"/>
      <c r="VQ63" s="140"/>
      <c r="VR63" s="140"/>
      <c r="VS63" s="140"/>
      <c r="VT63" s="140"/>
      <c r="VU63" s="140"/>
      <c r="VV63" s="140"/>
      <c r="VW63" s="140"/>
      <c r="VX63" s="140"/>
      <c r="VY63" s="140"/>
      <c r="VZ63" s="140"/>
      <c r="WA63" s="140"/>
      <c r="WB63" s="140"/>
      <c r="WC63" s="140"/>
      <c r="WD63" s="140"/>
      <c r="WE63" s="140"/>
      <c r="WF63" s="140"/>
      <c r="WG63" s="140"/>
      <c r="WH63" s="140"/>
      <c r="WI63" s="140"/>
      <c r="WJ63" s="140"/>
      <c r="WK63" s="140"/>
      <c r="WL63" s="140"/>
      <c r="WM63" s="140"/>
      <c r="WN63" s="140"/>
      <c r="WO63" s="140"/>
      <c r="WP63" s="140"/>
      <c r="WQ63" s="140"/>
      <c r="WR63" s="140"/>
      <c r="WS63" s="140"/>
      <c r="WT63" s="140"/>
      <c r="WU63" s="140"/>
      <c r="WV63" s="140"/>
      <c r="WW63" s="140"/>
      <c r="WX63" s="140"/>
      <c r="WY63" s="140"/>
      <c r="WZ63" s="140"/>
      <c r="XA63" s="140"/>
      <c r="XB63" s="140"/>
      <c r="XC63" s="140"/>
      <c r="XD63" s="140"/>
      <c r="XE63" s="140"/>
      <c r="XF63" s="140"/>
      <c r="XG63" s="140"/>
      <c r="XH63" s="140"/>
      <c r="XI63" s="140"/>
      <c r="XJ63" s="140"/>
      <c r="XK63" s="140"/>
      <c r="XL63" s="140"/>
      <c r="XM63" s="140"/>
      <c r="XN63" s="140"/>
      <c r="XO63" s="140"/>
      <c r="XP63" s="140"/>
      <c r="XQ63" s="140"/>
      <c r="XR63" s="140"/>
      <c r="XS63" s="140"/>
      <c r="XT63" s="140"/>
      <c r="XU63" s="140"/>
      <c r="XV63" s="140"/>
      <c r="XW63" s="140"/>
      <c r="XX63" s="140"/>
      <c r="XY63" s="140"/>
      <c r="XZ63" s="140"/>
      <c r="YA63" s="140"/>
      <c r="YB63" s="140"/>
      <c r="YC63" s="140"/>
      <c r="YD63" s="140"/>
      <c r="YE63" s="140"/>
      <c r="YF63" s="140"/>
      <c r="YG63" s="140"/>
      <c r="YH63" s="140"/>
      <c r="YI63" s="140"/>
      <c r="YJ63" s="140"/>
      <c r="YK63" s="140"/>
      <c r="YL63" s="140"/>
      <c r="YM63" s="140"/>
      <c r="YN63" s="140"/>
      <c r="YO63" s="140"/>
      <c r="YP63" s="140"/>
      <c r="YQ63" s="140"/>
      <c r="YR63" s="140"/>
      <c r="YS63" s="140"/>
      <c r="YT63" s="140"/>
      <c r="YU63" s="140"/>
      <c r="YV63" s="140"/>
      <c r="YW63" s="140"/>
      <c r="YX63" s="140"/>
      <c r="YY63" s="140"/>
      <c r="YZ63" s="140"/>
      <c r="ZA63" s="140"/>
      <c r="ZB63" s="140"/>
      <c r="ZC63" s="140"/>
      <c r="ZD63" s="140"/>
      <c r="ZE63" s="140"/>
      <c r="ZF63" s="140"/>
      <c r="ZG63" s="140"/>
      <c r="ZH63" s="140"/>
      <c r="ZI63" s="140"/>
      <c r="ZJ63" s="140"/>
      <c r="ZK63" s="140"/>
      <c r="ZL63" s="140"/>
      <c r="ZM63" s="140"/>
      <c r="ZN63" s="140"/>
      <c r="ZO63" s="140"/>
      <c r="ZP63" s="140"/>
      <c r="ZQ63" s="140"/>
      <c r="ZR63" s="140"/>
      <c r="ZS63" s="140"/>
      <c r="ZT63" s="140"/>
      <c r="ZU63" s="140"/>
      <c r="ZV63" s="140"/>
      <c r="ZW63" s="140"/>
      <c r="ZX63" s="140"/>
      <c r="ZY63" s="140"/>
      <c r="ZZ63" s="140"/>
      <c r="AAA63" s="140"/>
      <c r="AAB63" s="140"/>
      <c r="AAC63" s="140"/>
      <c r="AAD63" s="140"/>
      <c r="AAE63" s="140"/>
      <c r="AAF63" s="140"/>
      <c r="AAG63" s="140"/>
      <c r="AAH63" s="140"/>
      <c r="AAI63" s="140"/>
      <c r="AAJ63" s="140"/>
      <c r="AAK63" s="140"/>
      <c r="AAL63" s="140"/>
      <c r="AAM63" s="140"/>
      <c r="AAN63" s="140"/>
      <c r="AAO63" s="140"/>
      <c r="AAP63" s="140"/>
      <c r="AAQ63" s="140"/>
      <c r="AAR63" s="140"/>
      <c r="AAS63" s="140"/>
      <c r="AAT63" s="140"/>
      <c r="AAU63" s="140"/>
      <c r="AAV63" s="140"/>
      <c r="AAW63" s="140"/>
      <c r="AAX63" s="140"/>
      <c r="AAY63" s="140"/>
      <c r="AAZ63" s="140"/>
      <c r="ABA63" s="140"/>
      <c r="ABB63" s="140"/>
      <c r="ABC63" s="140"/>
      <c r="ABD63" s="140"/>
      <c r="ABE63" s="140"/>
      <c r="ABF63" s="140"/>
      <c r="ABG63" s="140"/>
      <c r="ABH63" s="140"/>
      <c r="ABI63" s="140"/>
      <c r="ABJ63" s="140"/>
      <c r="ABK63" s="140"/>
      <c r="ABL63" s="140"/>
      <c r="ABM63" s="140"/>
      <c r="ABN63" s="140"/>
      <c r="ABO63" s="140"/>
      <c r="ABP63" s="140"/>
      <c r="ABQ63" s="140"/>
      <c r="ABR63" s="140"/>
      <c r="ABS63" s="140"/>
      <c r="ABT63" s="140"/>
      <c r="ABU63" s="140"/>
      <c r="ABV63" s="140"/>
      <c r="ABW63" s="140"/>
      <c r="ABX63" s="140"/>
      <c r="ABY63" s="140"/>
      <c r="ABZ63" s="140"/>
      <c r="ACA63" s="140"/>
      <c r="ACB63" s="140"/>
      <c r="ACC63" s="140"/>
      <c r="ACD63" s="140"/>
      <c r="ACE63" s="140"/>
      <c r="ACF63" s="140"/>
      <c r="ACG63" s="140"/>
      <c r="ACH63" s="140"/>
      <c r="ACI63" s="140"/>
      <c r="ACJ63" s="140"/>
      <c r="ACK63" s="140"/>
      <c r="ACL63" s="140"/>
      <c r="ACM63" s="140"/>
      <c r="ACN63" s="140"/>
      <c r="ACO63" s="140"/>
      <c r="ACP63" s="140"/>
      <c r="ACQ63" s="140"/>
      <c r="ACR63" s="140"/>
      <c r="ACS63" s="140"/>
      <c r="ACT63" s="140"/>
      <c r="ACU63" s="140"/>
      <c r="ACV63" s="140"/>
      <c r="ACW63" s="140"/>
      <c r="ACX63" s="140"/>
      <c r="ACY63" s="140"/>
      <c r="ACZ63" s="140"/>
      <c r="ADA63" s="140"/>
      <c r="ADB63" s="140"/>
      <c r="ADC63" s="140"/>
      <c r="ADD63" s="140"/>
      <c r="ADE63" s="140"/>
      <c r="ADF63" s="140"/>
      <c r="ADG63" s="140"/>
      <c r="ADH63" s="140"/>
      <c r="ADI63" s="140"/>
      <c r="ADJ63" s="140"/>
      <c r="ADK63" s="140"/>
      <c r="ADL63" s="140"/>
      <c r="ADM63" s="140"/>
      <c r="ADN63" s="140"/>
      <c r="ADO63" s="140"/>
      <c r="ADP63" s="140"/>
      <c r="ADQ63" s="140"/>
      <c r="ADR63" s="140"/>
      <c r="ADS63" s="140"/>
      <c r="ADT63" s="140"/>
      <c r="ADU63" s="140"/>
      <c r="ADV63" s="140"/>
      <c r="ADW63" s="140"/>
      <c r="ADX63" s="140"/>
      <c r="ADY63" s="140"/>
      <c r="ADZ63" s="140"/>
      <c r="AEA63" s="140"/>
      <c r="AEB63" s="140"/>
      <c r="AEC63" s="140"/>
      <c r="AED63" s="140"/>
      <c r="AEE63" s="140"/>
      <c r="AEF63" s="140"/>
      <c r="AEG63" s="140"/>
      <c r="AEH63" s="140"/>
      <c r="AEI63" s="140"/>
      <c r="AEJ63" s="140"/>
      <c r="AEK63" s="140"/>
      <c r="AEL63" s="140"/>
      <c r="AEM63" s="140"/>
      <c r="AEN63" s="140"/>
      <c r="AEO63" s="140"/>
      <c r="AEP63" s="140"/>
      <c r="AEQ63" s="140"/>
      <c r="AER63" s="140"/>
      <c r="AES63" s="140"/>
      <c r="AET63" s="140"/>
      <c r="AEU63" s="140"/>
      <c r="AEV63" s="140"/>
      <c r="AEW63" s="140"/>
      <c r="AEX63" s="140"/>
      <c r="AEY63" s="140"/>
      <c r="AEZ63" s="140"/>
      <c r="AFA63" s="140"/>
      <c r="AFB63" s="140"/>
      <c r="AFC63" s="140"/>
      <c r="AFD63" s="140"/>
      <c r="AFE63" s="140"/>
      <c r="AFF63" s="140"/>
      <c r="AFG63" s="140"/>
      <c r="AFH63" s="140"/>
      <c r="AFI63" s="140"/>
      <c r="AFJ63" s="140"/>
      <c r="AFK63" s="140"/>
      <c r="AFL63" s="140"/>
      <c r="AFM63" s="140"/>
      <c r="AFN63" s="140"/>
      <c r="AFO63" s="140"/>
      <c r="AFP63" s="140"/>
      <c r="AFQ63" s="140"/>
      <c r="AFR63" s="140"/>
      <c r="AFS63" s="140"/>
      <c r="AFT63" s="140"/>
      <c r="AFU63" s="140"/>
      <c r="AFV63" s="140"/>
      <c r="AFW63" s="140"/>
      <c r="AFX63" s="140"/>
      <c r="AFY63" s="140"/>
      <c r="AFZ63" s="140"/>
      <c r="AGA63" s="140"/>
      <c r="AGB63" s="140"/>
      <c r="AGC63" s="140"/>
      <c r="AGD63" s="140"/>
      <c r="AGE63" s="140"/>
      <c r="AGF63" s="140"/>
      <c r="AGG63" s="140"/>
      <c r="AGH63" s="140"/>
      <c r="AGI63" s="140"/>
      <c r="AGJ63" s="140"/>
      <c r="AGK63" s="140"/>
      <c r="AGL63" s="140"/>
      <c r="AGM63" s="140"/>
      <c r="AGN63" s="140"/>
      <c r="AGO63" s="140"/>
      <c r="AGP63" s="140"/>
      <c r="AGQ63" s="140"/>
      <c r="AGR63" s="140"/>
      <c r="AGS63" s="140"/>
      <c r="AGT63" s="140"/>
      <c r="AGU63" s="140"/>
      <c r="AGV63" s="140"/>
      <c r="AGW63" s="140"/>
      <c r="AGX63" s="140"/>
      <c r="AGY63" s="140"/>
      <c r="AGZ63" s="140"/>
      <c r="AHA63" s="140"/>
      <c r="AHB63" s="140"/>
      <c r="AHC63" s="140"/>
      <c r="AHD63" s="140"/>
      <c r="AHE63" s="140"/>
      <c r="AHF63" s="140"/>
      <c r="AHG63" s="140"/>
      <c r="AHH63" s="140"/>
      <c r="AHI63" s="140"/>
      <c r="AHJ63" s="140"/>
      <c r="AHK63" s="140"/>
      <c r="AHL63" s="140"/>
      <c r="AHM63" s="140"/>
      <c r="AHN63" s="140"/>
      <c r="AHO63" s="140"/>
      <c r="AHP63" s="140"/>
      <c r="AHQ63" s="140"/>
      <c r="AHR63" s="140"/>
      <c r="AHS63" s="140"/>
      <c r="AHT63" s="140"/>
      <c r="AHU63" s="140"/>
      <c r="AHV63" s="140"/>
      <c r="AHW63" s="140"/>
      <c r="AHX63" s="140"/>
      <c r="AHY63" s="140"/>
      <c r="AHZ63" s="140"/>
      <c r="AIA63" s="140"/>
      <c r="AIB63" s="140"/>
      <c r="AIC63" s="140"/>
      <c r="AID63" s="140"/>
      <c r="AIE63" s="140"/>
      <c r="AIF63" s="140"/>
      <c r="AIG63" s="140"/>
      <c r="AIH63" s="140"/>
      <c r="AII63" s="140"/>
      <c r="AIJ63" s="140"/>
      <c r="AIK63" s="140"/>
      <c r="AIL63" s="140"/>
      <c r="AIM63" s="140"/>
      <c r="AIN63" s="140"/>
      <c r="AIO63" s="140"/>
      <c r="AIP63" s="140"/>
      <c r="AIQ63" s="140"/>
      <c r="AIR63" s="140"/>
      <c r="AIS63" s="140"/>
      <c r="AIT63" s="140"/>
      <c r="AIU63" s="140"/>
      <c r="AIV63" s="140"/>
      <c r="AIW63" s="140"/>
      <c r="AIX63" s="140"/>
      <c r="AIY63" s="140"/>
      <c r="AIZ63" s="140"/>
      <c r="AJA63" s="140"/>
      <c r="AJB63" s="140"/>
      <c r="AJC63" s="140"/>
      <c r="AJD63" s="140"/>
      <c r="AJE63" s="140"/>
      <c r="AJF63" s="140"/>
      <c r="AJG63" s="140"/>
      <c r="AJH63" s="140"/>
      <c r="AJI63" s="140"/>
      <c r="AJJ63" s="140"/>
      <c r="AJK63" s="140"/>
      <c r="AJL63" s="140"/>
      <c r="AJM63" s="140"/>
      <c r="AJN63" s="140"/>
      <c r="AJO63" s="140"/>
      <c r="AJP63" s="140"/>
      <c r="AJQ63" s="140"/>
      <c r="AJR63" s="140"/>
      <c r="AJS63" s="140"/>
      <c r="AJT63" s="140"/>
      <c r="AJU63" s="140"/>
      <c r="AJV63" s="140"/>
      <c r="AJW63" s="140"/>
      <c r="AJX63" s="140"/>
      <c r="AJY63" s="140"/>
      <c r="AJZ63" s="140"/>
      <c r="AKA63" s="140"/>
      <c r="AKB63" s="140"/>
      <c r="AKC63" s="140"/>
      <c r="AKD63" s="140"/>
      <c r="AKE63" s="140"/>
      <c r="AKF63" s="140"/>
      <c r="AKG63" s="140"/>
      <c r="AKH63" s="140"/>
      <c r="AKI63" s="140"/>
      <c r="AKJ63" s="140"/>
      <c r="AKK63" s="140"/>
      <c r="AKL63" s="140"/>
      <c r="AKM63" s="140"/>
      <c r="AKN63" s="140"/>
      <c r="AKO63" s="140"/>
      <c r="AKP63" s="140"/>
      <c r="AKQ63" s="140"/>
      <c r="AKR63" s="140"/>
      <c r="AKS63" s="140"/>
      <c r="AKT63" s="140"/>
      <c r="AKU63" s="140"/>
      <c r="AKV63" s="140"/>
      <c r="AKW63" s="140"/>
      <c r="AKX63" s="140"/>
      <c r="AKY63" s="140"/>
      <c r="AKZ63" s="140"/>
      <c r="ALA63" s="140"/>
      <c r="ALB63" s="140"/>
      <c r="ALC63" s="140"/>
      <c r="ALD63" s="140"/>
      <c r="ALE63" s="140"/>
      <c r="ALF63" s="140"/>
      <c r="ALG63" s="140"/>
      <c r="ALH63" s="140"/>
      <c r="ALI63" s="140"/>
      <c r="ALJ63" s="140"/>
      <c r="ALK63" s="140"/>
      <c r="ALL63" s="140"/>
      <c r="ALM63" s="140"/>
      <c r="ALN63" s="140"/>
      <c r="ALO63" s="140"/>
      <c r="ALP63" s="140"/>
      <c r="ALQ63" s="140"/>
      <c r="ALR63" s="140"/>
      <c r="ALS63" s="140"/>
      <c r="ALT63" s="140"/>
      <c r="ALU63" s="140"/>
      <c r="ALV63" s="140"/>
      <c r="ALW63" s="140"/>
      <c r="ALX63" s="140"/>
      <c r="ALY63" s="140"/>
      <c r="ALZ63" s="140"/>
      <c r="AMA63" s="140"/>
      <c r="AMB63" s="140"/>
      <c r="AMC63" s="140"/>
      <c r="AMD63" s="140"/>
      <c r="AME63" s="140"/>
      <c r="AMF63" s="140"/>
      <c r="AMG63" s="140"/>
      <c r="AMH63" s="140"/>
      <c r="AMI63" s="140"/>
      <c r="AMJ63" s="140"/>
      <c r="AMK63" s="140"/>
      <c r="AML63" s="140"/>
      <c r="AMM63" s="140"/>
      <c r="AMN63" s="140"/>
      <c r="AMO63" s="140"/>
      <c r="AMP63" s="140"/>
      <c r="AMQ63" s="140"/>
      <c r="AMR63" s="140"/>
      <c r="AMS63" s="140"/>
      <c r="AMT63" s="140"/>
      <c r="AMU63" s="140"/>
      <c r="AMV63" s="140"/>
      <c r="AMW63" s="140"/>
      <c r="AMX63" s="140"/>
      <c r="AMY63" s="140"/>
      <c r="AMZ63" s="140"/>
      <c r="ANA63" s="140"/>
      <c r="ANB63" s="140"/>
      <c r="ANC63" s="140"/>
      <c r="AND63" s="140"/>
      <c r="ANE63" s="140"/>
      <c r="ANF63" s="140"/>
      <c r="ANG63" s="140"/>
      <c r="ANH63" s="140"/>
      <c r="ANI63" s="140"/>
      <c r="ANJ63" s="140"/>
      <c r="ANK63" s="140"/>
      <c r="ANL63" s="140"/>
      <c r="ANM63" s="140"/>
      <c r="ANN63" s="140"/>
      <c r="ANO63" s="140"/>
      <c r="ANP63" s="140"/>
      <c r="ANQ63" s="140"/>
      <c r="ANR63" s="140"/>
      <c r="ANS63" s="140"/>
      <c r="ANT63" s="140"/>
      <c r="ANU63" s="140"/>
      <c r="ANV63" s="140"/>
      <c r="ANW63" s="140"/>
      <c r="ANX63" s="140"/>
      <c r="ANY63" s="140"/>
      <c r="ANZ63" s="140"/>
      <c r="AOA63" s="140"/>
      <c r="AOB63" s="140"/>
      <c r="AOC63" s="140"/>
      <c r="AOD63" s="140"/>
      <c r="AOE63" s="140"/>
      <c r="AOF63" s="140"/>
      <c r="AOG63" s="140"/>
      <c r="AOH63" s="140"/>
      <c r="AOI63" s="140"/>
      <c r="AOJ63" s="140"/>
      <c r="AOK63" s="140"/>
      <c r="AOL63" s="140"/>
      <c r="AOM63" s="140"/>
      <c r="AON63" s="140"/>
      <c r="AOO63" s="140"/>
      <c r="AOP63" s="140"/>
      <c r="AOQ63" s="140"/>
      <c r="AOR63" s="140"/>
      <c r="AOS63" s="140"/>
      <c r="AOT63" s="140"/>
      <c r="AOU63" s="140"/>
      <c r="AOV63" s="140"/>
      <c r="AOW63" s="140"/>
      <c r="AOX63" s="140"/>
      <c r="AOY63" s="140"/>
      <c r="AOZ63" s="140"/>
      <c r="APA63" s="140"/>
      <c r="APB63" s="140"/>
      <c r="APC63" s="140"/>
      <c r="APD63" s="140"/>
      <c r="APE63" s="140"/>
      <c r="APF63" s="140"/>
      <c r="APG63" s="140"/>
      <c r="APH63" s="140"/>
      <c r="API63" s="140"/>
      <c r="APJ63" s="140"/>
      <c r="APK63" s="140"/>
      <c r="APL63" s="140"/>
      <c r="APM63" s="140"/>
      <c r="APN63" s="140"/>
      <c r="APO63" s="140"/>
      <c r="APP63" s="140"/>
      <c r="APQ63" s="140"/>
      <c r="APR63" s="140"/>
      <c r="APS63" s="140"/>
      <c r="APT63" s="140"/>
      <c r="APU63" s="140"/>
      <c r="APV63" s="140"/>
      <c r="APW63" s="140"/>
      <c r="APX63" s="140"/>
      <c r="APY63" s="140"/>
      <c r="APZ63" s="140"/>
      <c r="AQA63" s="140"/>
      <c r="AQB63" s="140"/>
      <c r="AQC63" s="140"/>
      <c r="AQD63" s="140"/>
      <c r="AQE63" s="140"/>
      <c r="AQF63" s="140"/>
      <c r="AQG63" s="140"/>
      <c r="AQH63" s="140"/>
      <c r="AQI63" s="140"/>
      <c r="AQJ63" s="140"/>
      <c r="AQK63" s="140"/>
      <c r="AQL63" s="140"/>
      <c r="AQM63" s="140"/>
      <c r="AQN63" s="140"/>
      <c r="AQO63" s="140"/>
      <c r="AQP63" s="140"/>
      <c r="AQQ63" s="140"/>
      <c r="AQR63" s="140"/>
      <c r="AQS63" s="140"/>
      <c r="AQT63" s="140"/>
      <c r="AQU63" s="140"/>
      <c r="AQV63" s="140"/>
      <c r="AQW63" s="140"/>
      <c r="AQX63" s="140"/>
      <c r="AQY63" s="140"/>
      <c r="AQZ63" s="140"/>
      <c r="ARA63" s="140"/>
      <c r="ARB63" s="140"/>
      <c r="ARC63" s="140"/>
      <c r="ARD63" s="140"/>
      <c r="ARE63" s="140"/>
      <c r="ARF63" s="140"/>
      <c r="ARG63" s="140"/>
      <c r="ARH63" s="140"/>
      <c r="ARI63" s="140"/>
      <c r="ARJ63" s="140"/>
      <c r="ARK63" s="140"/>
      <c r="ARL63" s="140"/>
      <c r="ARM63" s="140"/>
      <c r="ARN63" s="140"/>
      <c r="ARO63" s="140"/>
      <c r="ARP63" s="140"/>
      <c r="ARQ63" s="140"/>
      <c r="ARR63" s="140"/>
      <c r="ARS63" s="140"/>
      <c r="ART63" s="140"/>
      <c r="ARU63" s="140"/>
      <c r="ARV63" s="140"/>
      <c r="ARW63" s="140"/>
      <c r="ARX63" s="140"/>
      <c r="ARY63" s="140"/>
      <c r="ARZ63" s="140"/>
      <c r="ASA63" s="140"/>
      <c r="ASB63" s="140"/>
      <c r="ASC63" s="140"/>
      <c r="ASD63" s="140"/>
      <c r="ASE63" s="140"/>
      <c r="ASF63" s="140"/>
      <c r="ASG63" s="140"/>
      <c r="ASH63" s="140"/>
      <c r="ASI63" s="140"/>
      <c r="ASJ63" s="140"/>
      <c r="ASK63" s="140"/>
      <c r="ASL63" s="140"/>
      <c r="ASM63" s="140"/>
      <c r="ASN63" s="140"/>
      <c r="ASO63" s="140"/>
      <c r="ASP63" s="140"/>
      <c r="ASQ63" s="140"/>
      <c r="ASR63" s="140"/>
      <c r="ASS63" s="140"/>
      <c r="AST63" s="140"/>
      <c r="ASU63" s="140"/>
      <c r="ASV63" s="140"/>
      <c r="ASW63" s="140"/>
      <c r="ASX63" s="140"/>
      <c r="ASY63" s="140"/>
      <c r="ASZ63" s="140"/>
      <c r="ATA63" s="140"/>
      <c r="ATB63" s="140"/>
      <c r="ATC63" s="140"/>
      <c r="ATD63" s="140"/>
      <c r="ATE63" s="140"/>
      <c r="ATF63" s="140"/>
      <c r="ATG63" s="140"/>
      <c r="ATH63" s="140"/>
      <c r="ATI63" s="140"/>
      <c r="ATJ63" s="140"/>
      <c r="ATK63" s="140"/>
      <c r="ATL63" s="140"/>
      <c r="ATM63" s="140"/>
      <c r="ATN63" s="140"/>
      <c r="ATO63" s="140"/>
      <c r="ATP63" s="140"/>
      <c r="ATQ63" s="140"/>
      <c r="ATR63" s="140"/>
      <c r="ATS63" s="140"/>
      <c r="ATT63" s="140"/>
      <c r="ATU63" s="140"/>
      <c r="ATV63" s="140"/>
      <c r="ATW63" s="140"/>
      <c r="ATX63" s="140"/>
      <c r="ATY63" s="140"/>
      <c r="ATZ63" s="140"/>
      <c r="AUA63" s="140"/>
      <c r="AUB63" s="140"/>
      <c r="AUC63" s="140"/>
      <c r="AUD63" s="140"/>
      <c r="AUE63" s="140"/>
      <c r="AUF63" s="140"/>
      <c r="AUG63" s="140"/>
      <c r="AUH63" s="140"/>
      <c r="AUI63" s="140"/>
      <c r="AUJ63" s="140"/>
      <c r="AUK63" s="140"/>
      <c r="AUL63" s="140"/>
      <c r="AUM63" s="140"/>
      <c r="AUN63" s="140"/>
      <c r="AUO63" s="140"/>
      <c r="AUP63" s="140"/>
      <c r="AUQ63" s="140"/>
      <c r="AUR63" s="140"/>
      <c r="AUS63" s="140"/>
      <c r="AUT63" s="140"/>
      <c r="AUU63" s="140"/>
      <c r="AUV63" s="140"/>
      <c r="AUW63" s="140"/>
      <c r="AUX63" s="140"/>
      <c r="AUY63" s="140"/>
      <c r="AUZ63" s="140"/>
      <c r="AVA63" s="140"/>
      <c r="AVB63" s="140"/>
      <c r="AVC63" s="140"/>
      <c r="AVD63" s="140"/>
      <c r="AVE63" s="140"/>
      <c r="AVF63" s="140"/>
      <c r="AVG63" s="140"/>
      <c r="AVH63" s="140"/>
      <c r="AVI63" s="140"/>
      <c r="AVJ63" s="140"/>
      <c r="AVK63" s="140"/>
      <c r="AVL63" s="140"/>
      <c r="AVM63" s="140"/>
      <c r="AVN63" s="140"/>
      <c r="AVO63" s="140"/>
      <c r="AVP63" s="140"/>
      <c r="AVQ63" s="140"/>
      <c r="AVR63" s="140"/>
      <c r="AVS63" s="140"/>
      <c r="AVT63" s="140"/>
      <c r="AVU63" s="140"/>
      <c r="AVV63" s="140"/>
      <c r="AVW63" s="140"/>
      <c r="AVX63" s="140"/>
      <c r="AVY63" s="140"/>
      <c r="AVZ63" s="140"/>
      <c r="AWA63" s="140"/>
      <c r="AWB63" s="140"/>
      <c r="AWC63" s="140"/>
      <c r="AWD63" s="140"/>
      <c r="AWE63" s="140"/>
      <c r="AWF63" s="140"/>
      <c r="AWG63" s="140"/>
      <c r="AWH63" s="140"/>
      <c r="AWI63" s="140"/>
      <c r="AWJ63" s="140"/>
      <c r="AWK63" s="140"/>
      <c r="AWL63" s="140"/>
      <c r="AWM63" s="140"/>
      <c r="AWN63" s="140"/>
      <c r="AWO63" s="140"/>
      <c r="AWP63" s="140"/>
      <c r="AWQ63" s="140"/>
      <c r="AWR63" s="140"/>
      <c r="AWS63" s="140"/>
      <c r="AWT63" s="140"/>
      <c r="AWU63" s="140"/>
      <c r="AWV63" s="140"/>
      <c r="AWW63" s="140"/>
      <c r="AWX63" s="140"/>
      <c r="AWY63" s="140"/>
      <c r="AWZ63" s="140"/>
      <c r="AXA63" s="140"/>
      <c r="AXB63" s="140"/>
      <c r="AXC63" s="140"/>
      <c r="AXD63" s="140"/>
      <c r="AXE63" s="140"/>
      <c r="AXF63" s="140"/>
      <c r="AXG63" s="140"/>
      <c r="AXH63" s="140"/>
      <c r="AXI63" s="140"/>
      <c r="AXJ63" s="140"/>
      <c r="AXK63" s="140"/>
      <c r="AXL63" s="140"/>
      <c r="AXM63" s="140"/>
      <c r="AXN63" s="140"/>
      <c r="AXO63" s="140"/>
      <c r="AXP63" s="140"/>
      <c r="AXQ63" s="140"/>
      <c r="AXR63" s="140"/>
      <c r="AXS63" s="140"/>
      <c r="AXT63" s="140"/>
      <c r="AXU63" s="140"/>
      <c r="AXV63" s="140"/>
      <c r="AXW63" s="140"/>
      <c r="AXX63" s="140"/>
      <c r="AXY63" s="140"/>
      <c r="AXZ63" s="140"/>
      <c r="AYA63" s="140"/>
      <c r="AYB63" s="140"/>
      <c r="AYC63" s="140"/>
      <c r="AYD63" s="140"/>
      <c r="AYE63" s="140"/>
      <c r="AYF63" s="140"/>
      <c r="AYG63" s="140"/>
      <c r="AYH63" s="140"/>
      <c r="AYI63" s="140"/>
      <c r="AYJ63" s="140"/>
      <c r="AYK63" s="140"/>
      <c r="AYL63" s="140"/>
      <c r="AYM63" s="140"/>
      <c r="AYN63" s="140"/>
      <c r="AYO63" s="140"/>
      <c r="AYP63" s="140"/>
      <c r="AYQ63" s="140"/>
      <c r="AYR63" s="140"/>
      <c r="AYS63" s="140"/>
      <c r="AYT63" s="140"/>
      <c r="AYU63" s="140"/>
      <c r="AYV63" s="140"/>
      <c r="AYW63" s="140"/>
      <c r="AYX63" s="140"/>
      <c r="AYY63" s="140"/>
      <c r="AYZ63" s="140"/>
      <c r="AZA63" s="140"/>
      <c r="AZB63" s="140"/>
      <c r="AZC63" s="140"/>
      <c r="AZD63" s="140"/>
      <c r="AZE63" s="140"/>
      <c r="AZF63" s="140"/>
      <c r="AZG63" s="140"/>
      <c r="AZH63" s="140"/>
      <c r="AZI63" s="140"/>
      <c r="AZJ63" s="140"/>
      <c r="AZK63" s="140"/>
      <c r="AZL63" s="140"/>
      <c r="AZM63" s="140"/>
      <c r="AZN63" s="140"/>
      <c r="AZO63" s="140"/>
      <c r="AZP63" s="140"/>
      <c r="AZQ63" s="140"/>
      <c r="AZR63" s="140"/>
      <c r="AZS63" s="140"/>
      <c r="AZT63" s="140"/>
      <c r="AZU63" s="140"/>
      <c r="AZV63" s="140"/>
      <c r="AZW63" s="140"/>
      <c r="AZX63" s="140"/>
      <c r="AZY63" s="140"/>
      <c r="AZZ63" s="140"/>
      <c r="BAA63" s="140"/>
      <c r="BAB63" s="140"/>
      <c r="BAC63" s="140"/>
      <c r="BAD63" s="140"/>
      <c r="BAE63" s="140"/>
      <c r="BAF63" s="140"/>
      <c r="BAG63" s="140"/>
      <c r="BAH63" s="140"/>
      <c r="BAI63" s="140"/>
      <c r="BAJ63" s="140"/>
      <c r="BAK63" s="140"/>
      <c r="BAL63" s="140"/>
      <c r="BAM63" s="140"/>
      <c r="BAN63" s="140"/>
      <c r="BAO63" s="140"/>
      <c r="BAP63" s="140"/>
      <c r="BAQ63" s="140"/>
      <c r="BAR63" s="140"/>
      <c r="BAS63" s="140"/>
      <c r="BAT63" s="140"/>
      <c r="BAU63" s="140"/>
      <c r="BAV63" s="140"/>
      <c r="BAW63" s="140"/>
      <c r="BAX63" s="140"/>
      <c r="BAY63" s="140"/>
      <c r="BAZ63" s="140"/>
      <c r="BBA63" s="140"/>
      <c r="BBB63" s="140"/>
      <c r="BBC63" s="140"/>
      <c r="BBD63" s="140"/>
      <c r="BBE63" s="140"/>
      <c r="BBF63" s="140"/>
      <c r="BBG63" s="140"/>
      <c r="BBH63" s="140"/>
      <c r="BBI63" s="140"/>
      <c r="BBJ63" s="140"/>
      <c r="BBK63" s="140"/>
      <c r="BBL63" s="140"/>
      <c r="BBM63" s="140"/>
      <c r="BBN63" s="140"/>
      <c r="BBO63" s="140"/>
      <c r="BBP63" s="140"/>
      <c r="BBQ63" s="140"/>
      <c r="BBR63" s="140"/>
      <c r="BBS63" s="140"/>
      <c r="BBT63" s="140"/>
      <c r="BBU63" s="140"/>
      <c r="BBV63" s="140"/>
      <c r="BBW63" s="140"/>
      <c r="BBX63" s="140"/>
      <c r="BBY63" s="140"/>
      <c r="BBZ63" s="140"/>
      <c r="BCA63" s="140"/>
      <c r="BCB63" s="140"/>
      <c r="BCC63" s="140"/>
      <c r="BCD63" s="140"/>
      <c r="BCE63" s="140"/>
      <c r="BCF63" s="140"/>
      <c r="BCG63" s="140"/>
      <c r="BCH63" s="140"/>
      <c r="BCI63" s="140"/>
      <c r="BCJ63" s="140"/>
      <c r="BCK63" s="140"/>
      <c r="BCL63" s="140"/>
      <c r="BCM63" s="140"/>
      <c r="BCN63" s="140"/>
      <c r="BCO63" s="140"/>
      <c r="BCP63" s="140"/>
      <c r="BCQ63" s="140"/>
      <c r="BCR63" s="140"/>
      <c r="BCS63" s="140"/>
      <c r="BCT63" s="140"/>
      <c r="BCU63" s="140"/>
      <c r="BCV63" s="140"/>
      <c r="BCW63" s="140"/>
      <c r="BCX63" s="140"/>
      <c r="BCY63" s="140"/>
      <c r="BCZ63" s="140"/>
      <c r="BDA63" s="140"/>
      <c r="BDB63" s="140"/>
      <c r="BDC63" s="140"/>
      <c r="BDD63" s="140"/>
      <c r="BDE63" s="140"/>
      <c r="BDF63" s="140"/>
      <c r="BDG63" s="140"/>
      <c r="BDH63" s="140"/>
      <c r="BDI63" s="140"/>
      <c r="BDJ63" s="140"/>
      <c r="BDK63" s="140"/>
      <c r="BDL63" s="140"/>
      <c r="BDM63" s="140"/>
      <c r="BDN63" s="140"/>
      <c r="BDO63" s="140"/>
      <c r="BDP63" s="140"/>
      <c r="BDQ63" s="140"/>
      <c r="BDR63" s="140"/>
      <c r="BDS63" s="140"/>
      <c r="BDT63" s="140"/>
      <c r="BDU63" s="140"/>
      <c r="BDV63" s="140"/>
      <c r="BDW63" s="140"/>
      <c r="BDX63" s="140"/>
      <c r="BDY63" s="140"/>
      <c r="BDZ63" s="140"/>
      <c r="BEA63" s="140"/>
      <c r="BEB63" s="140"/>
      <c r="BEC63" s="140"/>
      <c r="BED63" s="140"/>
      <c r="BEE63" s="140"/>
      <c r="BEF63" s="140"/>
      <c r="BEG63" s="140"/>
      <c r="BEH63" s="140"/>
      <c r="BEI63" s="140"/>
      <c r="BEJ63" s="140"/>
      <c r="BEK63" s="140"/>
      <c r="BEL63" s="140"/>
      <c r="BEM63" s="140"/>
      <c r="BEN63" s="140"/>
      <c r="BEO63" s="140"/>
      <c r="BEP63" s="140"/>
      <c r="BEQ63" s="140"/>
      <c r="BER63" s="140"/>
      <c r="BES63" s="140"/>
      <c r="BET63" s="140"/>
      <c r="BEU63" s="140"/>
      <c r="BEV63" s="140"/>
      <c r="BEW63" s="140"/>
      <c r="BEX63" s="140"/>
      <c r="BEY63" s="140"/>
      <c r="BEZ63" s="140"/>
      <c r="BFA63" s="140"/>
      <c r="BFB63" s="140"/>
      <c r="BFC63" s="140"/>
      <c r="BFD63" s="140"/>
      <c r="BFE63" s="140"/>
      <c r="BFF63" s="140"/>
      <c r="BFG63" s="140"/>
      <c r="BFH63" s="140"/>
      <c r="BFI63" s="140"/>
      <c r="BFJ63" s="140"/>
      <c r="BFK63" s="140"/>
      <c r="BFL63" s="140"/>
      <c r="BFM63" s="140"/>
      <c r="BFN63" s="140"/>
      <c r="BFO63" s="140"/>
      <c r="BFP63" s="140"/>
      <c r="BFQ63" s="140"/>
      <c r="BFR63" s="140"/>
      <c r="BFS63" s="140"/>
      <c r="BFT63" s="140"/>
      <c r="BFU63" s="140"/>
      <c r="BFV63" s="140"/>
      <c r="BFW63" s="140"/>
      <c r="BFX63" s="140"/>
      <c r="BFY63" s="140"/>
      <c r="BFZ63" s="140"/>
      <c r="BGA63" s="140"/>
      <c r="BGB63" s="140"/>
      <c r="BGC63" s="140"/>
      <c r="BGD63" s="140"/>
      <c r="BGE63" s="140"/>
      <c r="BGF63" s="140"/>
      <c r="BGG63" s="140"/>
      <c r="BGH63" s="140"/>
      <c r="BGI63" s="140"/>
      <c r="BGJ63" s="140"/>
      <c r="BGK63" s="140"/>
      <c r="BGL63" s="140"/>
      <c r="BGM63" s="140"/>
      <c r="BGN63" s="140"/>
      <c r="BGO63" s="140"/>
      <c r="BGP63" s="140"/>
      <c r="BGQ63" s="140"/>
      <c r="BGR63" s="140"/>
      <c r="BGS63" s="140"/>
      <c r="BGT63" s="140"/>
      <c r="BGU63" s="140"/>
      <c r="BGV63" s="140"/>
      <c r="BGW63" s="140"/>
      <c r="BGX63" s="140"/>
      <c r="BGY63" s="140"/>
      <c r="BGZ63" s="140"/>
      <c r="BHA63" s="140"/>
      <c r="BHB63" s="140"/>
      <c r="BHC63" s="140"/>
      <c r="BHD63" s="140"/>
      <c r="BHE63" s="140"/>
      <c r="BHF63" s="140"/>
      <c r="BHG63" s="140"/>
      <c r="BHH63" s="140"/>
      <c r="BHI63" s="140"/>
      <c r="BHJ63" s="140"/>
      <c r="BHK63" s="140"/>
      <c r="BHL63" s="140"/>
      <c r="BHM63" s="140"/>
      <c r="BHN63" s="140"/>
      <c r="BHO63" s="140"/>
      <c r="BHP63" s="140"/>
      <c r="BHQ63" s="140"/>
      <c r="BHR63" s="140"/>
      <c r="BHS63" s="140"/>
      <c r="BHT63" s="140"/>
      <c r="BHU63" s="140"/>
      <c r="BHV63" s="140"/>
      <c r="BHW63" s="140"/>
      <c r="BHX63" s="140"/>
      <c r="BHY63" s="140"/>
      <c r="BHZ63" s="140"/>
      <c r="BIA63" s="140"/>
      <c r="BIB63" s="140"/>
      <c r="BIC63" s="140"/>
      <c r="BID63" s="140"/>
      <c r="BIE63" s="140"/>
      <c r="BIF63" s="140"/>
      <c r="BIG63" s="140"/>
      <c r="BIH63" s="140"/>
      <c r="BII63" s="140"/>
      <c r="BIJ63" s="140"/>
      <c r="BIK63" s="140"/>
      <c r="BIL63" s="140"/>
      <c r="BIM63" s="140"/>
      <c r="BIN63" s="140"/>
      <c r="BIO63" s="140"/>
      <c r="BIP63" s="140"/>
      <c r="BIQ63" s="140"/>
      <c r="BIR63" s="140"/>
      <c r="BIS63" s="140"/>
      <c r="BIT63" s="140"/>
      <c r="BIU63" s="140"/>
      <c r="BIV63" s="140"/>
      <c r="BIW63" s="140"/>
      <c r="BIX63" s="140"/>
      <c r="BIY63" s="140"/>
      <c r="BIZ63" s="140"/>
      <c r="BJA63" s="140"/>
      <c r="BJB63" s="140"/>
      <c r="BJC63" s="140"/>
      <c r="BJD63" s="140"/>
      <c r="BJE63" s="140"/>
      <c r="BJF63" s="140"/>
      <c r="BJG63" s="140"/>
      <c r="BJH63" s="140"/>
      <c r="BJI63" s="140"/>
      <c r="BJJ63" s="140"/>
      <c r="BJK63" s="140"/>
      <c r="BJL63" s="140"/>
      <c r="BJM63" s="140"/>
      <c r="BJN63" s="140"/>
      <c r="BJO63" s="140"/>
      <c r="BJP63" s="140"/>
      <c r="BJQ63" s="140"/>
      <c r="BJR63" s="140"/>
      <c r="BJS63" s="140"/>
      <c r="BJT63" s="140"/>
      <c r="BJU63" s="140"/>
      <c r="BJV63" s="140"/>
      <c r="BJW63" s="140"/>
      <c r="BJX63" s="140"/>
      <c r="BJY63" s="140"/>
      <c r="BJZ63" s="140"/>
      <c r="BKA63" s="140"/>
      <c r="BKB63" s="140"/>
      <c r="BKC63" s="140"/>
      <c r="BKD63" s="140"/>
      <c r="BKE63" s="140"/>
      <c r="BKF63" s="140"/>
      <c r="BKG63" s="140"/>
      <c r="BKH63" s="140"/>
      <c r="BKI63" s="140"/>
      <c r="BKJ63" s="140"/>
      <c r="BKK63" s="140"/>
      <c r="BKL63" s="140"/>
      <c r="BKM63" s="140"/>
      <c r="BKN63" s="140"/>
      <c r="BKO63" s="140"/>
      <c r="BKP63" s="140"/>
      <c r="BKQ63" s="140"/>
      <c r="BKR63" s="140"/>
      <c r="BKS63" s="140"/>
      <c r="BKT63" s="140"/>
      <c r="BKU63" s="140"/>
      <c r="BKV63" s="140"/>
      <c r="BKW63" s="140"/>
      <c r="BKX63" s="140"/>
      <c r="BKY63" s="140"/>
      <c r="BKZ63" s="140"/>
      <c r="BLA63" s="140"/>
      <c r="BLB63" s="140"/>
      <c r="BLC63" s="140"/>
      <c r="BLD63" s="140"/>
      <c r="BLE63" s="140"/>
      <c r="BLF63" s="140"/>
      <c r="BLG63" s="140"/>
      <c r="BLH63" s="140"/>
      <c r="BLI63" s="140"/>
      <c r="BLJ63" s="140"/>
      <c r="BLK63" s="140"/>
      <c r="BLL63" s="140"/>
      <c r="BLM63" s="140"/>
      <c r="BLN63" s="140"/>
      <c r="BLO63" s="140"/>
      <c r="BLP63" s="140"/>
      <c r="BLQ63" s="140"/>
      <c r="BLR63" s="140"/>
      <c r="BLS63" s="140"/>
      <c r="BLT63" s="140"/>
      <c r="BLU63" s="140"/>
      <c r="BLV63" s="140"/>
      <c r="BLW63" s="140"/>
      <c r="BLX63" s="140"/>
      <c r="BLY63" s="140"/>
      <c r="BLZ63" s="140"/>
      <c r="BMA63" s="140"/>
      <c r="BMB63" s="140"/>
      <c r="BMC63" s="140"/>
      <c r="BMD63" s="140"/>
      <c r="BME63" s="140"/>
      <c r="BMF63" s="140"/>
      <c r="BMG63" s="140"/>
      <c r="BMH63" s="140"/>
      <c r="BMI63" s="140"/>
      <c r="BMJ63" s="140"/>
      <c r="BMK63" s="140"/>
      <c r="BML63" s="140"/>
      <c r="BMM63" s="140"/>
      <c r="BMN63" s="140"/>
      <c r="BMO63" s="140"/>
      <c r="BMP63" s="140"/>
      <c r="BMQ63" s="140"/>
      <c r="BMR63" s="140"/>
      <c r="BMS63" s="140"/>
      <c r="BMT63" s="140"/>
      <c r="BMU63" s="140"/>
      <c r="BMV63" s="140"/>
      <c r="BMW63" s="140"/>
      <c r="BMX63" s="140"/>
      <c r="BMY63" s="140"/>
      <c r="BMZ63" s="140"/>
      <c r="BNA63" s="140"/>
      <c r="BNB63" s="140"/>
      <c r="BNC63" s="140"/>
      <c r="BND63" s="140"/>
      <c r="BNE63" s="140"/>
      <c r="BNF63" s="140"/>
      <c r="BNG63" s="140"/>
      <c r="BNH63" s="140"/>
      <c r="BNI63" s="140"/>
      <c r="BNJ63" s="140"/>
      <c r="BNK63" s="140"/>
      <c r="BNL63" s="140"/>
      <c r="BNM63" s="140"/>
      <c r="BNN63" s="140"/>
      <c r="BNO63" s="140"/>
      <c r="BNP63" s="140"/>
      <c r="BNQ63" s="140"/>
      <c r="BNR63" s="140"/>
      <c r="BNS63" s="140"/>
      <c r="BNT63" s="140"/>
      <c r="BNU63" s="140"/>
      <c r="BNV63" s="140"/>
      <c r="BNW63" s="140"/>
      <c r="BNX63" s="140"/>
      <c r="BNY63" s="140"/>
      <c r="BNZ63" s="140"/>
      <c r="BOA63" s="140"/>
      <c r="BOB63" s="140"/>
      <c r="BOC63" s="140"/>
      <c r="BOD63" s="140"/>
      <c r="BOE63" s="140"/>
      <c r="BOF63" s="140"/>
      <c r="BOG63" s="140"/>
      <c r="BOH63" s="140"/>
      <c r="BOI63" s="140"/>
      <c r="BOJ63" s="140"/>
      <c r="BOK63" s="140"/>
      <c r="BOL63" s="140"/>
      <c r="BOM63" s="140"/>
      <c r="BON63" s="140"/>
      <c r="BOO63" s="140"/>
      <c r="BOP63" s="140"/>
      <c r="BOQ63" s="140"/>
      <c r="BOR63" s="140"/>
      <c r="BOS63" s="140"/>
      <c r="BOT63" s="140"/>
      <c r="BOU63" s="140"/>
      <c r="BOV63" s="140"/>
      <c r="BOW63" s="140"/>
      <c r="BOX63" s="140"/>
      <c r="BOY63" s="140"/>
      <c r="BOZ63" s="140"/>
      <c r="BPA63" s="140"/>
      <c r="BPB63" s="140"/>
      <c r="BPC63" s="140"/>
      <c r="BPD63" s="140"/>
      <c r="BPE63" s="140"/>
      <c r="BPF63" s="140"/>
      <c r="BPG63" s="140"/>
      <c r="BPH63" s="140"/>
      <c r="BPI63" s="140"/>
      <c r="BPJ63" s="140"/>
      <c r="BPK63" s="140"/>
      <c r="BPL63" s="140"/>
      <c r="BPM63" s="140"/>
      <c r="BPN63" s="140"/>
      <c r="BPO63" s="140"/>
      <c r="BPP63" s="140"/>
      <c r="BPQ63" s="140"/>
      <c r="BPR63" s="140"/>
      <c r="BPS63" s="140"/>
      <c r="BPT63" s="140"/>
      <c r="BPU63" s="140"/>
      <c r="BPV63" s="140"/>
      <c r="BPW63" s="140"/>
      <c r="BPX63" s="140"/>
      <c r="BPY63" s="140"/>
      <c r="BPZ63" s="140"/>
      <c r="BQA63" s="140"/>
      <c r="BQB63" s="140"/>
      <c r="BQC63" s="140"/>
      <c r="BQD63" s="140"/>
      <c r="BQE63" s="140"/>
      <c r="BQF63" s="140"/>
      <c r="BQG63" s="140"/>
      <c r="BQH63" s="140"/>
      <c r="BQI63" s="140"/>
      <c r="BQJ63" s="140"/>
      <c r="BQK63" s="140"/>
      <c r="BQL63" s="140"/>
      <c r="BQM63" s="140"/>
      <c r="BQN63" s="140"/>
      <c r="BQO63" s="140"/>
      <c r="BQP63" s="140"/>
      <c r="BQQ63" s="140"/>
      <c r="BQR63" s="140"/>
      <c r="BQS63" s="140"/>
      <c r="BQT63" s="140"/>
      <c r="BQU63" s="140"/>
      <c r="BQV63" s="140"/>
      <c r="BQW63" s="140"/>
      <c r="BQX63" s="140"/>
      <c r="BQY63" s="140"/>
      <c r="BQZ63" s="140"/>
      <c r="BRA63" s="140"/>
      <c r="BRB63" s="140"/>
      <c r="BRC63" s="140"/>
      <c r="BRD63" s="140"/>
      <c r="BRE63" s="140"/>
      <c r="BRF63" s="140"/>
      <c r="BRG63" s="140"/>
      <c r="BRH63" s="140"/>
      <c r="BRI63" s="140"/>
      <c r="BRJ63" s="140"/>
      <c r="BRK63" s="140"/>
      <c r="BRL63" s="140"/>
      <c r="BRM63" s="140"/>
      <c r="BRN63" s="140"/>
      <c r="BRO63" s="140"/>
      <c r="BRP63" s="140"/>
      <c r="BRQ63" s="140"/>
      <c r="BRR63" s="140"/>
      <c r="BRS63" s="140"/>
      <c r="BRT63" s="140"/>
      <c r="BRU63" s="140"/>
      <c r="BRV63" s="140"/>
      <c r="BRW63" s="140"/>
      <c r="BRX63" s="140"/>
      <c r="BRY63" s="140"/>
      <c r="BRZ63" s="140"/>
      <c r="BSA63" s="140"/>
      <c r="BSB63" s="140"/>
      <c r="BSC63" s="140"/>
      <c r="BSD63" s="140"/>
      <c r="BSE63" s="140"/>
      <c r="BSF63" s="140"/>
      <c r="BSG63" s="140"/>
      <c r="BSH63" s="140"/>
      <c r="BSI63" s="140"/>
      <c r="BSJ63" s="140"/>
      <c r="BSK63" s="140"/>
      <c r="BSL63" s="140"/>
      <c r="BSM63" s="140"/>
      <c r="BSN63" s="140"/>
      <c r="BSO63" s="140"/>
      <c r="BSP63" s="140"/>
      <c r="BSQ63" s="140"/>
      <c r="BSR63" s="140"/>
      <c r="BSS63" s="140"/>
      <c r="BST63" s="140"/>
      <c r="BSU63" s="140"/>
      <c r="BSV63" s="140"/>
      <c r="BSW63" s="140"/>
      <c r="BSX63" s="140"/>
      <c r="BSY63" s="140"/>
      <c r="BSZ63" s="140"/>
      <c r="BTA63" s="140"/>
      <c r="BTB63" s="140"/>
      <c r="BTC63" s="140"/>
      <c r="BTD63" s="140"/>
      <c r="BTE63" s="140"/>
      <c r="BTF63" s="140"/>
      <c r="BTG63" s="140"/>
      <c r="BTH63" s="140"/>
      <c r="BTI63" s="140"/>
      <c r="BTJ63" s="140"/>
      <c r="BTK63" s="140"/>
      <c r="BTL63" s="140"/>
      <c r="BTM63" s="140"/>
      <c r="BTN63" s="140"/>
      <c r="BTO63" s="140"/>
      <c r="BTP63" s="140"/>
      <c r="BTQ63" s="140"/>
      <c r="BTR63" s="140"/>
      <c r="BTS63" s="140"/>
      <c r="BTT63" s="140"/>
      <c r="BTU63" s="140"/>
      <c r="BTV63" s="140"/>
      <c r="BTW63" s="140"/>
      <c r="BTX63" s="140"/>
      <c r="BTY63" s="140"/>
      <c r="BTZ63" s="140"/>
      <c r="BUA63" s="140"/>
      <c r="BUB63" s="140"/>
      <c r="BUC63" s="140"/>
      <c r="BUD63" s="140"/>
      <c r="BUE63" s="140"/>
      <c r="BUF63" s="140"/>
      <c r="BUG63" s="140"/>
      <c r="BUH63" s="140"/>
      <c r="BUI63" s="140"/>
      <c r="BUJ63" s="140"/>
      <c r="BUK63" s="140"/>
      <c r="BUL63" s="140"/>
      <c r="BUM63" s="140"/>
      <c r="BUN63" s="140"/>
      <c r="BUO63" s="140"/>
      <c r="BUP63" s="140"/>
      <c r="BUQ63" s="140"/>
      <c r="BUR63" s="140"/>
      <c r="BUS63" s="140"/>
      <c r="BUT63" s="140"/>
      <c r="BUU63" s="140"/>
      <c r="BUV63" s="140"/>
      <c r="BUW63" s="140"/>
      <c r="BUX63" s="140"/>
      <c r="BUY63" s="140"/>
      <c r="BUZ63" s="140"/>
      <c r="BVA63" s="140"/>
      <c r="BVB63" s="140"/>
      <c r="BVC63" s="140"/>
      <c r="BVD63" s="140"/>
      <c r="BVE63" s="140"/>
      <c r="BVF63" s="140"/>
      <c r="BVG63" s="140"/>
      <c r="BVH63" s="140"/>
      <c r="BVI63" s="140"/>
      <c r="BVJ63" s="140"/>
      <c r="BVK63" s="140"/>
      <c r="BVL63" s="140"/>
      <c r="BVM63" s="140"/>
      <c r="BVN63" s="140"/>
      <c r="BVO63" s="140"/>
      <c r="BVP63" s="140"/>
      <c r="BVQ63" s="140"/>
      <c r="BVR63" s="140"/>
      <c r="BVS63" s="140"/>
      <c r="BVT63" s="140"/>
      <c r="BVU63" s="140"/>
      <c r="BVV63" s="140"/>
      <c r="BVW63" s="140"/>
      <c r="BVX63" s="140"/>
      <c r="BVY63" s="140"/>
      <c r="BVZ63" s="140"/>
      <c r="BWA63" s="140"/>
      <c r="BWB63" s="140"/>
      <c r="BWC63" s="140"/>
      <c r="BWD63" s="140"/>
      <c r="BWE63" s="140"/>
      <c r="BWF63" s="140"/>
      <c r="BWG63" s="140"/>
      <c r="BWH63" s="140"/>
      <c r="BWI63" s="140"/>
      <c r="BWJ63" s="140"/>
      <c r="BWK63" s="140"/>
      <c r="BWL63" s="140"/>
      <c r="BWM63" s="140"/>
      <c r="BWN63" s="140"/>
      <c r="BWO63" s="140"/>
      <c r="BWP63" s="140"/>
      <c r="BWQ63" s="140"/>
      <c r="BWR63" s="140"/>
      <c r="BWS63" s="140"/>
      <c r="BWT63" s="140"/>
      <c r="BWU63" s="140"/>
      <c r="BWV63" s="140"/>
      <c r="BWW63" s="140"/>
      <c r="BWX63" s="140"/>
      <c r="BWY63" s="140"/>
      <c r="BWZ63" s="140"/>
      <c r="BXA63" s="140"/>
      <c r="BXB63" s="140"/>
      <c r="BXC63" s="140"/>
      <c r="BXD63" s="140"/>
      <c r="BXE63" s="140"/>
      <c r="BXF63" s="140"/>
      <c r="BXG63" s="140"/>
      <c r="BXH63" s="140"/>
      <c r="BXI63" s="140"/>
      <c r="BXJ63" s="140"/>
      <c r="BXK63" s="140"/>
      <c r="BXL63" s="140"/>
      <c r="BXM63" s="140"/>
      <c r="BXN63" s="140"/>
      <c r="BXO63" s="140"/>
      <c r="BXP63" s="140"/>
      <c r="BXQ63" s="140"/>
      <c r="BXR63" s="140"/>
      <c r="BXS63" s="140"/>
      <c r="BXT63" s="140"/>
      <c r="BXU63" s="140"/>
      <c r="BXV63" s="140"/>
      <c r="BXW63" s="140"/>
      <c r="BXX63" s="140"/>
      <c r="BXY63" s="140"/>
      <c r="BXZ63" s="140"/>
      <c r="BYA63" s="140"/>
      <c r="BYB63" s="140"/>
      <c r="BYC63" s="140"/>
      <c r="BYD63" s="140"/>
      <c r="BYE63" s="140"/>
      <c r="BYF63" s="140"/>
      <c r="BYG63" s="140"/>
      <c r="BYH63" s="140"/>
      <c r="BYI63" s="140"/>
      <c r="BYJ63" s="140"/>
      <c r="BYK63" s="140"/>
      <c r="BYL63" s="140"/>
      <c r="BYM63" s="140"/>
      <c r="BYN63" s="140"/>
      <c r="BYO63" s="140"/>
      <c r="BYP63" s="140"/>
      <c r="BYQ63" s="140"/>
      <c r="BYR63" s="140"/>
      <c r="BYS63" s="140"/>
      <c r="BYT63" s="140"/>
      <c r="BYU63" s="140"/>
      <c r="BYV63" s="140"/>
      <c r="BYW63" s="140"/>
      <c r="BYX63" s="140"/>
      <c r="BYY63" s="140"/>
      <c r="BYZ63" s="140"/>
      <c r="BZA63" s="140"/>
      <c r="BZB63" s="140"/>
      <c r="BZC63" s="140"/>
      <c r="BZD63" s="140"/>
      <c r="BZE63" s="140"/>
      <c r="BZF63" s="140"/>
      <c r="BZG63" s="140"/>
      <c r="BZH63" s="140"/>
      <c r="BZI63" s="140"/>
      <c r="BZJ63" s="140"/>
      <c r="BZK63" s="140"/>
      <c r="BZL63" s="140"/>
      <c r="BZM63" s="140"/>
      <c r="BZN63" s="140"/>
      <c r="BZO63" s="140"/>
      <c r="BZP63" s="140"/>
      <c r="BZQ63" s="140"/>
      <c r="BZR63" s="140"/>
      <c r="BZS63" s="140"/>
      <c r="BZT63" s="140"/>
      <c r="BZU63" s="140"/>
      <c r="BZV63" s="140"/>
      <c r="BZW63" s="140"/>
      <c r="BZX63" s="140"/>
      <c r="BZY63" s="140"/>
      <c r="BZZ63" s="140"/>
      <c r="CAA63" s="140"/>
      <c r="CAB63" s="140"/>
      <c r="CAC63" s="140"/>
      <c r="CAD63" s="140"/>
      <c r="CAE63" s="140"/>
      <c r="CAF63" s="140"/>
      <c r="CAG63" s="140"/>
      <c r="CAH63" s="140"/>
      <c r="CAI63" s="140"/>
      <c r="CAJ63" s="140"/>
      <c r="CAK63" s="140"/>
      <c r="CAL63" s="140"/>
      <c r="CAM63" s="140"/>
      <c r="CAN63" s="140"/>
      <c r="CAO63" s="140"/>
      <c r="CAP63" s="140"/>
      <c r="CAQ63" s="140"/>
      <c r="CAR63" s="140"/>
      <c r="CAS63" s="140"/>
      <c r="CAT63" s="140"/>
      <c r="CAU63" s="140"/>
      <c r="CAV63" s="140"/>
      <c r="CAW63" s="140"/>
      <c r="CAX63" s="140"/>
      <c r="CAY63" s="140"/>
      <c r="CAZ63" s="140"/>
      <c r="CBA63" s="140"/>
      <c r="CBB63" s="140"/>
      <c r="CBC63" s="140"/>
      <c r="CBD63" s="140"/>
      <c r="CBE63" s="140"/>
      <c r="CBF63" s="140"/>
      <c r="CBG63" s="140"/>
      <c r="CBH63" s="140"/>
      <c r="CBI63" s="140"/>
      <c r="CBJ63" s="140"/>
      <c r="CBK63" s="140"/>
      <c r="CBL63" s="140"/>
      <c r="CBM63" s="140"/>
      <c r="CBN63" s="140"/>
      <c r="CBO63" s="140"/>
      <c r="CBP63" s="140"/>
      <c r="CBQ63" s="140"/>
      <c r="CBR63" s="140"/>
      <c r="CBS63" s="140"/>
      <c r="CBT63" s="140"/>
      <c r="CBU63" s="140"/>
      <c r="CBV63" s="140"/>
      <c r="CBW63" s="140"/>
      <c r="CBX63" s="140"/>
      <c r="CBY63" s="140"/>
      <c r="CBZ63" s="140"/>
      <c r="CCA63" s="140"/>
      <c r="CCB63" s="140"/>
      <c r="CCC63" s="140"/>
      <c r="CCD63" s="140"/>
      <c r="CCE63" s="140"/>
      <c r="CCF63" s="140"/>
      <c r="CCG63" s="140"/>
      <c r="CCH63" s="140"/>
      <c r="CCI63" s="140"/>
      <c r="CCJ63" s="140"/>
      <c r="CCK63" s="140"/>
      <c r="CCL63" s="140"/>
      <c r="CCM63" s="140"/>
      <c r="CCN63" s="140"/>
      <c r="CCO63" s="140"/>
      <c r="CCP63" s="140"/>
      <c r="CCQ63" s="140"/>
      <c r="CCR63" s="140"/>
      <c r="CCS63" s="140"/>
      <c r="CCT63" s="140"/>
      <c r="CCU63" s="140"/>
      <c r="CCV63" s="140"/>
      <c r="CCW63" s="140"/>
      <c r="CCX63" s="140"/>
      <c r="CCY63" s="140"/>
      <c r="CCZ63" s="140"/>
      <c r="CDA63" s="140"/>
      <c r="CDB63" s="140"/>
      <c r="CDC63" s="140"/>
      <c r="CDD63" s="140"/>
      <c r="CDE63" s="140"/>
      <c r="CDF63" s="140"/>
      <c r="CDG63" s="140"/>
      <c r="CDH63" s="140"/>
      <c r="CDI63" s="140"/>
      <c r="CDJ63" s="140"/>
      <c r="CDK63" s="140"/>
      <c r="CDL63" s="140"/>
      <c r="CDM63" s="140"/>
      <c r="CDN63" s="140"/>
      <c r="CDO63" s="140"/>
      <c r="CDP63" s="140"/>
      <c r="CDQ63" s="140"/>
      <c r="CDR63" s="140"/>
      <c r="CDS63" s="140"/>
      <c r="CDT63" s="140"/>
      <c r="CDU63" s="140"/>
      <c r="CDV63" s="140"/>
      <c r="CDW63" s="140"/>
      <c r="CDX63" s="140"/>
      <c r="CDY63" s="140"/>
      <c r="CDZ63" s="140"/>
      <c r="CEA63" s="140"/>
      <c r="CEB63" s="140"/>
      <c r="CEC63" s="140"/>
      <c r="CED63" s="140"/>
      <c r="CEE63" s="140"/>
      <c r="CEF63" s="140"/>
      <c r="CEG63" s="140"/>
      <c r="CEH63" s="140"/>
      <c r="CEI63" s="140"/>
      <c r="CEJ63" s="140"/>
      <c r="CEK63" s="140"/>
      <c r="CEL63" s="140"/>
      <c r="CEM63" s="140"/>
      <c r="CEN63" s="140"/>
      <c r="CEO63" s="140"/>
      <c r="CEP63" s="140"/>
      <c r="CEQ63" s="140"/>
      <c r="CER63" s="140"/>
      <c r="CES63" s="140"/>
      <c r="CET63" s="140"/>
      <c r="CEU63" s="140"/>
      <c r="CEV63" s="140"/>
      <c r="CEW63" s="140"/>
      <c r="CEX63" s="140"/>
      <c r="CEY63" s="140"/>
      <c r="CEZ63" s="140"/>
      <c r="CFA63" s="140"/>
      <c r="CFB63" s="140"/>
      <c r="CFC63" s="140"/>
      <c r="CFD63" s="140"/>
      <c r="CFE63" s="140"/>
      <c r="CFF63" s="140"/>
      <c r="CFG63" s="140"/>
      <c r="CFH63" s="140"/>
      <c r="CFI63" s="140"/>
      <c r="CFJ63" s="140"/>
      <c r="CFK63" s="140"/>
      <c r="CFL63" s="140"/>
      <c r="CFM63" s="140"/>
      <c r="CFN63" s="140"/>
      <c r="CFO63" s="140"/>
      <c r="CFP63" s="140"/>
      <c r="CFQ63" s="140"/>
      <c r="CFR63" s="140"/>
      <c r="CFS63" s="140"/>
      <c r="CFT63" s="140"/>
      <c r="CFU63" s="140"/>
      <c r="CFV63" s="140"/>
      <c r="CFW63" s="140"/>
      <c r="CFX63" s="140"/>
      <c r="CFY63" s="140"/>
      <c r="CFZ63" s="140"/>
      <c r="CGA63" s="140"/>
      <c r="CGB63" s="140"/>
      <c r="CGC63" s="140"/>
      <c r="CGD63" s="140"/>
      <c r="CGE63" s="140"/>
      <c r="CGF63" s="140"/>
      <c r="CGG63" s="140"/>
      <c r="CGH63" s="140"/>
      <c r="CGI63" s="140"/>
      <c r="CGJ63" s="140"/>
      <c r="CGK63" s="140"/>
      <c r="CGL63" s="140"/>
      <c r="CGM63" s="140"/>
      <c r="CGN63" s="140"/>
      <c r="CGO63" s="140"/>
      <c r="CGP63" s="140"/>
      <c r="CGQ63" s="140"/>
      <c r="CGR63" s="140"/>
      <c r="CGS63" s="140"/>
      <c r="CGT63" s="140"/>
      <c r="CGU63" s="140"/>
      <c r="CGV63" s="140"/>
      <c r="CGW63" s="140"/>
      <c r="CGX63" s="140"/>
      <c r="CGY63" s="140"/>
      <c r="CGZ63" s="140"/>
      <c r="CHA63" s="140"/>
      <c r="CHB63" s="140"/>
      <c r="CHC63" s="140"/>
      <c r="CHD63" s="140"/>
      <c r="CHE63" s="140"/>
      <c r="CHF63" s="140"/>
      <c r="CHG63" s="140"/>
      <c r="CHH63" s="140"/>
      <c r="CHI63" s="140"/>
      <c r="CHJ63" s="140"/>
      <c r="CHK63" s="140"/>
      <c r="CHL63" s="140"/>
      <c r="CHM63" s="140"/>
      <c r="CHN63" s="140"/>
      <c r="CHO63" s="140"/>
      <c r="CHP63" s="140"/>
      <c r="CHQ63" s="140"/>
      <c r="CHR63" s="140"/>
      <c r="CHS63" s="140"/>
      <c r="CHT63" s="140"/>
      <c r="CHU63" s="140"/>
      <c r="CHV63" s="140"/>
      <c r="CHW63" s="140"/>
      <c r="CHX63" s="140"/>
      <c r="CHY63" s="140"/>
      <c r="CHZ63" s="140"/>
      <c r="CIA63" s="140"/>
      <c r="CIB63" s="140"/>
      <c r="CIC63" s="140"/>
      <c r="CID63" s="140"/>
      <c r="CIE63" s="140"/>
      <c r="CIF63" s="140"/>
      <c r="CIG63" s="140"/>
      <c r="CIH63" s="140"/>
      <c r="CII63" s="140"/>
      <c r="CIJ63" s="140"/>
      <c r="CIK63" s="140"/>
      <c r="CIL63" s="140"/>
      <c r="CIM63" s="140"/>
      <c r="CIN63" s="140"/>
      <c r="CIO63" s="140"/>
      <c r="CIP63" s="140"/>
      <c r="CIQ63" s="140"/>
      <c r="CIR63" s="140"/>
      <c r="CIS63" s="140"/>
      <c r="CIT63" s="140"/>
      <c r="CIU63" s="140"/>
      <c r="CIV63" s="140"/>
      <c r="CIW63" s="140"/>
      <c r="CIX63" s="140"/>
      <c r="CIY63" s="140"/>
      <c r="CIZ63" s="140"/>
      <c r="CJA63" s="140"/>
      <c r="CJB63" s="140"/>
      <c r="CJC63" s="140"/>
      <c r="CJD63" s="140"/>
      <c r="CJE63" s="140"/>
      <c r="CJF63" s="140"/>
      <c r="CJG63" s="140"/>
      <c r="CJH63" s="140"/>
      <c r="CJI63" s="140"/>
      <c r="CJJ63" s="140"/>
      <c r="CJK63" s="140"/>
      <c r="CJL63" s="140"/>
      <c r="CJM63" s="140"/>
      <c r="CJN63" s="140"/>
      <c r="CJO63" s="140"/>
      <c r="CJP63" s="140"/>
      <c r="CJQ63" s="140"/>
      <c r="CJR63" s="140"/>
      <c r="CJS63" s="140"/>
      <c r="CJT63" s="140"/>
      <c r="CJU63" s="140"/>
      <c r="CJV63" s="140"/>
      <c r="CJW63" s="140"/>
      <c r="CJX63" s="140"/>
      <c r="CJY63" s="140"/>
      <c r="CJZ63" s="140"/>
      <c r="CKA63" s="140"/>
      <c r="CKB63" s="140"/>
      <c r="CKC63" s="140"/>
      <c r="CKD63" s="140"/>
      <c r="CKE63" s="140"/>
      <c r="CKF63" s="140"/>
      <c r="CKG63" s="140"/>
      <c r="CKH63" s="140"/>
      <c r="CKI63" s="140"/>
      <c r="CKJ63" s="140"/>
      <c r="CKK63" s="140"/>
      <c r="CKL63" s="140"/>
      <c r="CKM63" s="140"/>
      <c r="CKN63" s="140"/>
      <c r="CKO63" s="140"/>
      <c r="CKP63" s="140"/>
      <c r="CKQ63" s="140"/>
      <c r="CKR63" s="140"/>
      <c r="CKS63" s="140"/>
      <c r="CKT63" s="140"/>
      <c r="CKU63" s="140"/>
      <c r="CKV63" s="140"/>
      <c r="CKW63" s="140"/>
      <c r="CKX63" s="140"/>
      <c r="CKY63" s="140"/>
      <c r="CKZ63" s="140"/>
      <c r="CLA63" s="140"/>
      <c r="CLB63" s="140"/>
      <c r="CLC63" s="140"/>
      <c r="CLD63" s="140"/>
      <c r="CLE63" s="140"/>
      <c r="CLF63" s="140"/>
      <c r="CLG63" s="140"/>
      <c r="CLH63" s="140"/>
      <c r="CLI63" s="140"/>
      <c r="CLJ63" s="140"/>
      <c r="CLK63" s="140"/>
      <c r="CLL63" s="140"/>
      <c r="CLM63" s="140"/>
      <c r="CLN63" s="140"/>
      <c r="CLO63" s="140"/>
      <c r="CLP63" s="140"/>
      <c r="CLQ63" s="140"/>
      <c r="CLR63" s="140"/>
      <c r="CLS63" s="140"/>
      <c r="CLT63" s="140"/>
      <c r="CLU63" s="140"/>
      <c r="CLV63" s="140"/>
      <c r="CLW63" s="140"/>
      <c r="CLX63" s="140"/>
      <c r="CLY63" s="140"/>
      <c r="CLZ63" s="140"/>
      <c r="CMA63" s="140"/>
      <c r="CMB63" s="140"/>
      <c r="CMC63" s="140"/>
      <c r="CMD63" s="140"/>
      <c r="CME63" s="140"/>
      <c r="CMF63" s="140"/>
      <c r="CMG63" s="140"/>
      <c r="CMH63" s="140"/>
      <c r="CMI63" s="140"/>
      <c r="CMJ63" s="140"/>
      <c r="CMK63" s="140"/>
      <c r="CML63" s="140"/>
      <c r="CMM63" s="140"/>
      <c r="CMN63" s="140"/>
      <c r="CMO63" s="140"/>
      <c r="CMP63" s="140"/>
      <c r="CMQ63" s="140"/>
      <c r="CMR63" s="140"/>
      <c r="CMS63" s="140"/>
      <c r="CMT63" s="140"/>
      <c r="CMU63" s="140"/>
      <c r="CMV63" s="140"/>
      <c r="CMW63" s="140"/>
      <c r="CMX63" s="140"/>
      <c r="CMY63" s="140"/>
      <c r="CMZ63" s="140"/>
      <c r="CNA63" s="140"/>
      <c r="CNB63" s="140"/>
      <c r="CNC63" s="140"/>
      <c r="CND63" s="140"/>
      <c r="CNE63" s="140"/>
      <c r="CNF63" s="140"/>
      <c r="CNG63" s="140"/>
      <c r="CNH63" s="140"/>
      <c r="CNI63" s="140"/>
      <c r="CNJ63" s="140"/>
      <c r="CNK63" s="140"/>
      <c r="CNL63" s="140"/>
      <c r="CNM63" s="140"/>
      <c r="CNN63" s="140"/>
      <c r="CNO63" s="140"/>
      <c r="CNP63" s="140"/>
      <c r="CNQ63" s="140"/>
      <c r="CNR63" s="140"/>
      <c r="CNS63" s="140"/>
      <c r="CNT63" s="140"/>
      <c r="CNU63" s="140"/>
      <c r="CNV63" s="140"/>
      <c r="CNW63" s="140"/>
      <c r="CNX63" s="140"/>
      <c r="CNY63" s="140"/>
      <c r="CNZ63" s="140"/>
      <c r="COA63" s="140"/>
      <c r="COB63" s="140"/>
      <c r="COC63" s="140"/>
      <c r="COD63" s="140"/>
      <c r="COE63" s="140"/>
      <c r="COF63" s="140"/>
      <c r="COG63" s="140"/>
      <c r="COH63" s="140"/>
      <c r="COI63" s="140"/>
      <c r="COJ63" s="140"/>
      <c r="COK63" s="140"/>
      <c r="COL63" s="140"/>
      <c r="COM63" s="140"/>
      <c r="CON63" s="140"/>
      <c r="COO63" s="140"/>
      <c r="COP63" s="140"/>
      <c r="COQ63" s="140"/>
      <c r="COR63" s="140"/>
      <c r="COS63" s="140"/>
      <c r="COT63" s="140"/>
      <c r="COU63" s="140"/>
      <c r="COV63" s="140"/>
      <c r="COW63" s="140"/>
      <c r="COX63" s="140"/>
      <c r="COY63" s="140"/>
      <c r="COZ63" s="140"/>
      <c r="CPA63" s="140"/>
      <c r="CPB63" s="140"/>
      <c r="CPC63" s="140"/>
      <c r="CPD63" s="140"/>
      <c r="CPE63" s="140"/>
      <c r="CPF63" s="140"/>
      <c r="CPG63" s="140"/>
      <c r="CPH63" s="140"/>
      <c r="CPI63" s="140"/>
      <c r="CPJ63" s="140"/>
      <c r="CPK63" s="140"/>
      <c r="CPL63" s="140"/>
      <c r="CPM63" s="140"/>
      <c r="CPN63" s="140"/>
      <c r="CPO63" s="140"/>
      <c r="CPP63" s="140"/>
      <c r="CPQ63" s="140"/>
      <c r="CPR63" s="140"/>
      <c r="CPS63" s="140"/>
      <c r="CPT63" s="140"/>
      <c r="CPU63" s="140"/>
      <c r="CPV63" s="140"/>
      <c r="CPW63" s="140"/>
      <c r="CPX63" s="140"/>
      <c r="CPY63" s="140"/>
      <c r="CPZ63" s="140"/>
      <c r="CQA63" s="140"/>
      <c r="CQB63" s="140"/>
      <c r="CQC63" s="140"/>
      <c r="CQD63" s="140"/>
      <c r="CQE63" s="140"/>
      <c r="CQF63" s="140"/>
      <c r="CQG63" s="140"/>
      <c r="CQH63" s="140"/>
      <c r="CQI63" s="140"/>
      <c r="CQJ63" s="140"/>
      <c r="CQK63" s="140"/>
      <c r="CQL63" s="140"/>
      <c r="CQM63" s="140"/>
      <c r="CQN63" s="140"/>
      <c r="CQO63" s="140"/>
      <c r="CQP63" s="140"/>
      <c r="CQQ63" s="140"/>
      <c r="CQR63" s="140"/>
      <c r="CQS63" s="140"/>
      <c r="CQT63" s="140"/>
      <c r="CQU63" s="140"/>
      <c r="CQV63" s="140"/>
      <c r="CQW63" s="140"/>
      <c r="CQX63" s="140"/>
      <c r="CQY63" s="140"/>
      <c r="CQZ63" s="140"/>
      <c r="CRA63" s="140"/>
      <c r="CRB63" s="140"/>
      <c r="CRC63" s="140"/>
      <c r="CRD63" s="140"/>
      <c r="CRE63" s="140"/>
      <c r="CRF63" s="140"/>
      <c r="CRG63" s="140"/>
      <c r="CRH63" s="140"/>
      <c r="CRI63" s="140"/>
      <c r="CRJ63" s="140"/>
      <c r="CRK63" s="140"/>
      <c r="CRL63" s="140"/>
      <c r="CRM63" s="140"/>
      <c r="CRN63" s="140"/>
      <c r="CRO63" s="140"/>
      <c r="CRP63" s="140"/>
      <c r="CRQ63" s="140"/>
      <c r="CRR63" s="140"/>
      <c r="CRS63" s="140"/>
      <c r="CRT63" s="140"/>
      <c r="CRU63" s="140"/>
      <c r="CRV63" s="140"/>
      <c r="CRW63" s="140"/>
      <c r="CRX63" s="140"/>
      <c r="CRY63" s="140"/>
      <c r="CRZ63" s="140"/>
      <c r="CSA63" s="140"/>
      <c r="CSB63" s="140"/>
      <c r="CSC63" s="140"/>
      <c r="CSD63" s="140"/>
      <c r="CSE63" s="140"/>
      <c r="CSF63" s="140"/>
      <c r="CSG63" s="140"/>
      <c r="CSH63" s="140"/>
      <c r="CSI63" s="140"/>
      <c r="CSJ63" s="140"/>
      <c r="CSK63" s="140"/>
      <c r="CSL63" s="140"/>
      <c r="CSM63" s="140"/>
      <c r="CSN63" s="140"/>
      <c r="CSO63" s="140"/>
      <c r="CSP63" s="140"/>
      <c r="CSQ63" s="140"/>
      <c r="CSR63" s="140"/>
      <c r="CSS63" s="140"/>
      <c r="CST63" s="140"/>
      <c r="CSU63" s="140"/>
      <c r="CSV63" s="140"/>
      <c r="CSW63" s="140"/>
      <c r="CSX63" s="140"/>
      <c r="CSY63" s="140"/>
      <c r="CSZ63" s="140"/>
      <c r="CTA63" s="140"/>
      <c r="CTB63" s="140"/>
      <c r="CTC63" s="140"/>
      <c r="CTD63" s="140"/>
      <c r="CTE63" s="140"/>
      <c r="CTF63" s="140"/>
      <c r="CTG63" s="140"/>
      <c r="CTH63" s="140"/>
      <c r="CTI63" s="140"/>
      <c r="CTJ63" s="140"/>
      <c r="CTK63" s="140"/>
      <c r="CTL63" s="140"/>
      <c r="CTM63" s="140"/>
      <c r="CTN63" s="140"/>
      <c r="CTO63" s="140"/>
      <c r="CTP63" s="140"/>
      <c r="CTQ63" s="140"/>
      <c r="CTR63" s="140"/>
      <c r="CTS63" s="140"/>
      <c r="CTT63" s="140"/>
      <c r="CTU63" s="140"/>
      <c r="CTV63" s="140"/>
      <c r="CTW63" s="140"/>
      <c r="CTX63" s="140"/>
      <c r="CTY63" s="140"/>
      <c r="CTZ63" s="140"/>
      <c r="CUA63" s="140"/>
      <c r="CUB63" s="140"/>
      <c r="CUC63" s="140"/>
      <c r="CUD63" s="140"/>
      <c r="CUE63" s="140"/>
      <c r="CUF63" s="140"/>
      <c r="CUG63" s="140"/>
      <c r="CUH63" s="140"/>
      <c r="CUI63" s="140"/>
      <c r="CUJ63" s="140"/>
      <c r="CUK63" s="140"/>
      <c r="CUL63" s="140"/>
      <c r="CUM63" s="140"/>
      <c r="CUN63" s="140"/>
      <c r="CUO63" s="140"/>
      <c r="CUP63" s="140"/>
      <c r="CUQ63" s="140"/>
      <c r="CUR63" s="140"/>
      <c r="CUS63" s="140"/>
      <c r="CUT63" s="140"/>
      <c r="CUU63" s="140"/>
      <c r="CUV63" s="140"/>
      <c r="CUW63" s="140"/>
      <c r="CUX63" s="140"/>
      <c r="CUY63" s="140"/>
      <c r="CUZ63" s="140"/>
      <c r="CVA63" s="140"/>
      <c r="CVB63" s="140"/>
      <c r="CVC63" s="140"/>
      <c r="CVD63" s="140"/>
      <c r="CVE63" s="140"/>
      <c r="CVF63" s="140"/>
      <c r="CVG63" s="140"/>
      <c r="CVH63" s="140"/>
      <c r="CVI63" s="140"/>
      <c r="CVJ63" s="140"/>
      <c r="CVK63" s="140"/>
      <c r="CVL63" s="140"/>
      <c r="CVM63" s="140"/>
      <c r="CVN63" s="140"/>
      <c r="CVO63" s="140"/>
      <c r="CVP63" s="140"/>
      <c r="CVQ63" s="140"/>
      <c r="CVR63" s="140"/>
      <c r="CVS63" s="140"/>
      <c r="CVT63" s="140"/>
      <c r="CVU63" s="140"/>
      <c r="CVV63" s="140"/>
      <c r="CVW63" s="140"/>
      <c r="CVX63" s="140"/>
      <c r="CVY63" s="140"/>
      <c r="CVZ63" s="140"/>
      <c r="CWA63" s="140"/>
      <c r="CWB63" s="140"/>
      <c r="CWC63" s="140"/>
      <c r="CWD63" s="140"/>
      <c r="CWE63" s="140"/>
      <c r="CWF63" s="140"/>
      <c r="CWG63" s="140"/>
      <c r="CWH63" s="140"/>
      <c r="CWI63" s="140"/>
      <c r="CWJ63" s="140"/>
      <c r="CWK63" s="140"/>
      <c r="CWL63" s="140"/>
      <c r="CWM63" s="140"/>
      <c r="CWN63" s="140"/>
      <c r="CWO63" s="140"/>
      <c r="CWP63" s="140"/>
      <c r="CWQ63" s="140"/>
      <c r="CWR63" s="140"/>
      <c r="CWS63" s="140"/>
      <c r="CWT63" s="140"/>
      <c r="CWU63" s="140"/>
      <c r="CWV63" s="140"/>
      <c r="CWW63" s="140"/>
      <c r="CWX63" s="140"/>
      <c r="CWY63" s="140"/>
      <c r="CWZ63" s="140"/>
      <c r="CXA63" s="140"/>
      <c r="CXB63" s="140"/>
      <c r="CXC63" s="140"/>
      <c r="CXD63" s="140"/>
      <c r="CXE63" s="140"/>
      <c r="CXF63" s="140"/>
      <c r="CXG63" s="140"/>
      <c r="CXH63" s="140"/>
      <c r="CXI63" s="140"/>
      <c r="CXJ63" s="140"/>
      <c r="CXK63" s="140"/>
      <c r="CXL63" s="140"/>
      <c r="CXM63" s="140"/>
      <c r="CXN63" s="140"/>
      <c r="CXO63" s="140"/>
      <c r="CXP63" s="140"/>
      <c r="CXQ63" s="140"/>
      <c r="CXR63" s="140"/>
      <c r="CXS63" s="140"/>
      <c r="CXT63" s="140"/>
      <c r="CXU63" s="140"/>
      <c r="CXV63" s="140"/>
      <c r="CXW63" s="140"/>
      <c r="CXX63" s="140"/>
      <c r="CXY63" s="140"/>
      <c r="CXZ63" s="140"/>
      <c r="CYA63" s="140"/>
      <c r="CYB63" s="140"/>
      <c r="CYC63" s="140"/>
      <c r="CYD63" s="140"/>
      <c r="CYE63" s="140"/>
      <c r="CYF63" s="140"/>
      <c r="CYG63" s="140"/>
      <c r="CYH63" s="140"/>
      <c r="CYI63" s="140"/>
      <c r="CYJ63" s="140"/>
      <c r="CYK63" s="140"/>
      <c r="CYL63" s="140"/>
      <c r="CYM63" s="140"/>
      <c r="CYN63" s="140"/>
      <c r="CYO63" s="140"/>
      <c r="CYP63" s="140"/>
      <c r="CYQ63" s="140"/>
      <c r="CYR63" s="140"/>
      <c r="CYS63" s="140"/>
      <c r="CYT63" s="140"/>
      <c r="CYU63" s="140"/>
      <c r="CYV63" s="140"/>
      <c r="CYW63" s="140"/>
      <c r="CYX63" s="140"/>
      <c r="CYY63" s="140"/>
      <c r="CYZ63" s="140"/>
      <c r="CZA63" s="140"/>
      <c r="CZB63" s="140"/>
      <c r="CZC63" s="140"/>
      <c r="CZD63" s="140"/>
      <c r="CZE63" s="140"/>
      <c r="CZF63" s="140"/>
      <c r="CZG63" s="140"/>
      <c r="CZH63" s="140"/>
      <c r="CZI63" s="140"/>
      <c r="CZJ63" s="140"/>
      <c r="CZK63" s="140"/>
      <c r="CZL63" s="140"/>
      <c r="CZM63" s="140"/>
      <c r="CZN63" s="140"/>
      <c r="CZO63" s="140"/>
      <c r="CZP63" s="140"/>
      <c r="CZQ63" s="140"/>
      <c r="CZR63" s="140"/>
      <c r="CZS63" s="140"/>
      <c r="CZT63" s="140"/>
      <c r="CZU63" s="140"/>
      <c r="CZV63" s="140"/>
      <c r="CZW63" s="140"/>
      <c r="CZX63" s="140"/>
      <c r="CZY63" s="140"/>
      <c r="CZZ63" s="140"/>
      <c r="DAA63" s="140"/>
      <c r="DAB63" s="140"/>
      <c r="DAC63" s="140"/>
      <c r="DAD63" s="140"/>
      <c r="DAE63" s="140"/>
      <c r="DAF63" s="140"/>
      <c r="DAG63" s="140"/>
      <c r="DAH63" s="140"/>
      <c r="DAI63" s="140"/>
      <c r="DAJ63" s="140"/>
      <c r="DAK63" s="140"/>
      <c r="DAL63" s="140"/>
      <c r="DAM63" s="140"/>
      <c r="DAN63" s="140"/>
      <c r="DAO63" s="140"/>
      <c r="DAP63" s="140"/>
      <c r="DAQ63" s="140"/>
      <c r="DAR63" s="140"/>
      <c r="DAS63" s="140"/>
      <c r="DAT63" s="140"/>
      <c r="DAU63" s="140"/>
      <c r="DAV63" s="140"/>
      <c r="DAW63" s="140"/>
      <c r="DAX63" s="140"/>
      <c r="DAY63" s="140"/>
      <c r="DAZ63" s="140"/>
      <c r="DBA63" s="140"/>
      <c r="DBB63" s="140"/>
      <c r="DBC63" s="140"/>
      <c r="DBD63" s="140"/>
      <c r="DBE63" s="140"/>
      <c r="DBF63" s="140"/>
      <c r="DBG63" s="140"/>
      <c r="DBH63" s="140"/>
      <c r="DBI63" s="140"/>
      <c r="DBJ63" s="140"/>
      <c r="DBK63" s="140"/>
      <c r="DBL63" s="140"/>
      <c r="DBM63" s="140"/>
      <c r="DBN63" s="140"/>
      <c r="DBO63" s="140"/>
      <c r="DBP63" s="140"/>
      <c r="DBQ63" s="140"/>
      <c r="DBR63" s="140"/>
      <c r="DBS63" s="140"/>
      <c r="DBT63" s="140"/>
      <c r="DBU63" s="140"/>
      <c r="DBV63" s="140"/>
      <c r="DBW63" s="140"/>
      <c r="DBX63" s="140"/>
      <c r="DBY63" s="140"/>
      <c r="DBZ63" s="140"/>
      <c r="DCA63" s="140"/>
      <c r="DCB63" s="140"/>
      <c r="DCC63" s="140"/>
      <c r="DCD63" s="140"/>
      <c r="DCE63" s="140"/>
      <c r="DCF63" s="140"/>
      <c r="DCG63" s="140"/>
      <c r="DCH63" s="140"/>
      <c r="DCI63" s="140"/>
      <c r="DCJ63" s="140"/>
      <c r="DCK63" s="140"/>
      <c r="DCL63" s="140"/>
      <c r="DCM63" s="140"/>
      <c r="DCN63" s="140"/>
      <c r="DCO63" s="140"/>
      <c r="DCP63" s="140"/>
      <c r="DCQ63" s="140"/>
      <c r="DCR63" s="140"/>
      <c r="DCS63" s="140"/>
      <c r="DCT63" s="140"/>
      <c r="DCU63" s="140"/>
      <c r="DCV63" s="140"/>
      <c r="DCW63" s="140"/>
      <c r="DCX63" s="140"/>
      <c r="DCY63" s="140"/>
      <c r="DCZ63" s="140"/>
      <c r="DDA63" s="140"/>
      <c r="DDB63" s="140"/>
      <c r="DDC63" s="140"/>
      <c r="DDD63" s="140"/>
      <c r="DDE63" s="140"/>
      <c r="DDF63" s="140"/>
      <c r="DDG63" s="140"/>
      <c r="DDH63" s="140"/>
      <c r="DDI63" s="140"/>
      <c r="DDJ63" s="140"/>
      <c r="DDK63" s="140"/>
      <c r="DDL63" s="140"/>
      <c r="DDM63" s="140"/>
      <c r="DDN63" s="140"/>
      <c r="DDO63" s="140"/>
      <c r="DDP63" s="140"/>
      <c r="DDQ63" s="140"/>
      <c r="DDR63" s="140"/>
      <c r="DDS63" s="140"/>
      <c r="DDT63" s="140"/>
      <c r="DDU63" s="140"/>
      <c r="DDV63" s="140"/>
      <c r="DDW63" s="140"/>
      <c r="DDX63" s="140"/>
      <c r="DDY63" s="140"/>
      <c r="DDZ63" s="140"/>
      <c r="DEA63" s="140"/>
      <c r="DEB63" s="140"/>
      <c r="DEC63" s="140"/>
      <c r="DED63" s="140"/>
      <c r="DEE63" s="140"/>
      <c r="DEF63" s="140"/>
      <c r="DEG63" s="140"/>
      <c r="DEH63" s="140"/>
      <c r="DEI63" s="140"/>
      <c r="DEJ63" s="140"/>
      <c r="DEK63" s="140"/>
      <c r="DEL63" s="140"/>
      <c r="DEM63" s="140"/>
      <c r="DEN63" s="140"/>
      <c r="DEO63" s="140"/>
      <c r="DEP63" s="140"/>
      <c r="DEQ63" s="140"/>
      <c r="DER63" s="140"/>
      <c r="DES63" s="140"/>
      <c r="DET63" s="140"/>
      <c r="DEU63" s="140"/>
      <c r="DEV63" s="140"/>
      <c r="DEW63" s="140"/>
      <c r="DEX63" s="140"/>
      <c r="DEY63" s="140"/>
      <c r="DEZ63" s="140"/>
      <c r="DFA63" s="140"/>
      <c r="DFB63" s="140"/>
      <c r="DFC63" s="140"/>
      <c r="DFD63" s="140"/>
      <c r="DFE63" s="140"/>
      <c r="DFF63" s="140"/>
      <c r="DFG63" s="140"/>
      <c r="DFH63" s="140"/>
      <c r="DFI63" s="140"/>
      <c r="DFJ63" s="140"/>
      <c r="DFK63" s="140"/>
      <c r="DFL63" s="140"/>
      <c r="DFM63" s="140"/>
      <c r="DFN63" s="140"/>
      <c r="DFO63" s="140"/>
      <c r="DFP63" s="140"/>
      <c r="DFQ63" s="140"/>
      <c r="DFR63" s="140"/>
      <c r="DFS63" s="140"/>
      <c r="DFT63" s="140"/>
      <c r="DFU63" s="140"/>
      <c r="DFV63" s="140"/>
      <c r="DFW63" s="140"/>
      <c r="DFX63" s="140"/>
      <c r="DFY63" s="140"/>
      <c r="DFZ63" s="140"/>
      <c r="DGA63" s="140"/>
      <c r="DGB63" s="140"/>
      <c r="DGC63" s="140"/>
      <c r="DGD63" s="140"/>
      <c r="DGE63" s="140"/>
      <c r="DGF63" s="140"/>
      <c r="DGG63" s="140"/>
      <c r="DGH63" s="140"/>
      <c r="DGI63" s="140"/>
      <c r="DGJ63" s="140"/>
      <c r="DGK63" s="140"/>
      <c r="DGL63" s="140"/>
      <c r="DGM63" s="140"/>
      <c r="DGN63" s="140"/>
      <c r="DGO63" s="140"/>
      <c r="DGP63" s="140"/>
      <c r="DGQ63" s="140"/>
      <c r="DGR63" s="140"/>
      <c r="DGS63" s="140"/>
      <c r="DGT63" s="140"/>
      <c r="DGU63" s="140"/>
      <c r="DGV63" s="140"/>
      <c r="DGW63" s="140"/>
      <c r="DGX63" s="140"/>
      <c r="DGY63" s="140"/>
      <c r="DGZ63" s="140"/>
      <c r="DHA63" s="140"/>
      <c r="DHB63" s="140"/>
      <c r="DHC63" s="140"/>
      <c r="DHD63" s="140"/>
      <c r="DHE63" s="140"/>
      <c r="DHF63" s="140"/>
      <c r="DHG63" s="140"/>
      <c r="DHH63" s="140"/>
      <c r="DHI63" s="140"/>
      <c r="DHJ63" s="140"/>
      <c r="DHK63" s="140"/>
      <c r="DHL63" s="140"/>
      <c r="DHM63" s="140"/>
      <c r="DHN63" s="140"/>
      <c r="DHO63" s="140"/>
      <c r="DHP63" s="140"/>
      <c r="DHQ63" s="140"/>
      <c r="DHR63" s="140"/>
      <c r="DHS63" s="140"/>
      <c r="DHT63" s="140"/>
      <c r="DHU63" s="140"/>
      <c r="DHV63" s="140"/>
      <c r="DHW63" s="140"/>
      <c r="DHX63" s="140"/>
      <c r="DHY63" s="140"/>
      <c r="DHZ63" s="140"/>
      <c r="DIA63" s="140"/>
      <c r="DIB63" s="140"/>
      <c r="DIC63" s="140"/>
      <c r="DID63" s="140"/>
      <c r="DIE63" s="140"/>
      <c r="DIF63" s="140"/>
      <c r="DIG63" s="140"/>
      <c r="DIH63" s="140"/>
      <c r="DII63" s="140"/>
      <c r="DIJ63" s="140"/>
      <c r="DIK63" s="140"/>
      <c r="DIL63" s="140"/>
      <c r="DIM63" s="140"/>
      <c r="DIN63" s="140"/>
      <c r="DIO63" s="140"/>
      <c r="DIP63" s="140"/>
      <c r="DIQ63" s="140"/>
      <c r="DIR63" s="140"/>
      <c r="DIS63" s="140"/>
      <c r="DIT63" s="140"/>
      <c r="DIU63" s="140"/>
      <c r="DIV63" s="140"/>
      <c r="DIW63" s="140"/>
      <c r="DIX63" s="140"/>
      <c r="DIY63" s="140"/>
      <c r="DIZ63" s="140"/>
      <c r="DJA63" s="140"/>
      <c r="DJB63" s="140"/>
      <c r="DJC63" s="140"/>
      <c r="DJD63" s="140"/>
      <c r="DJE63" s="140"/>
      <c r="DJF63" s="140"/>
      <c r="DJG63" s="140"/>
      <c r="DJH63" s="140"/>
      <c r="DJI63" s="140"/>
      <c r="DJJ63" s="140"/>
      <c r="DJK63" s="140"/>
      <c r="DJL63" s="140"/>
      <c r="DJM63" s="140"/>
      <c r="DJN63" s="140"/>
      <c r="DJO63" s="140"/>
      <c r="DJP63" s="140"/>
      <c r="DJQ63" s="140"/>
      <c r="DJR63" s="140"/>
      <c r="DJS63" s="140"/>
      <c r="DJT63" s="140"/>
      <c r="DJU63" s="140"/>
      <c r="DJV63" s="140"/>
      <c r="DJW63" s="140"/>
      <c r="DJX63" s="140"/>
      <c r="DJY63" s="140"/>
      <c r="DJZ63" s="140"/>
      <c r="DKA63" s="140"/>
      <c r="DKB63" s="140"/>
      <c r="DKC63" s="140"/>
      <c r="DKD63" s="140"/>
      <c r="DKE63" s="140"/>
      <c r="DKF63" s="140"/>
      <c r="DKG63" s="140"/>
      <c r="DKH63" s="140"/>
      <c r="DKI63" s="140"/>
      <c r="DKJ63" s="140"/>
      <c r="DKK63" s="140"/>
      <c r="DKL63" s="140"/>
      <c r="DKM63" s="140"/>
      <c r="DKN63" s="140"/>
      <c r="DKO63" s="140"/>
      <c r="DKP63" s="140"/>
      <c r="DKQ63" s="140"/>
      <c r="DKR63" s="140"/>
      <c r="DKS63" s="140"/>
      <c r="DKT63" s="140"/>
      <c r="DKU63" s="140"/>
      <c r="DKV63" s="140"/>
      <c r="DKW63" s="140"/>
      <c r="DKX63" s="140"/>
      <c r="DKY63" s="140"/>
      <c r="DKZ63" s="140"/>
      <c r="DLA63" s="140"/>
      <c r="DLB63" s="140"/>
      <c r="DLC63" s="140"/>
      <c r="DLD63" s="140"/>
      <c r="DLE63" s="140"/>
      <c r="DLF63" s="140"/>
      <c r="DLG63" s="140"/>
      <c r="DLH63" s="140"/>
      <c r="DLI63" s="140"/>
      <c r="DLJ63" s="140"/>
      <c r="DLK63" s="140"/>
      <c r="DLL63" s="140"/>
      <c r="DLM63" s="140"/>
      <c r="DLN63" s="140"/>
      <c r="DLO63" s="140"/>
      <c r="DLP63" s="140"/>
      <c r="DLQ63" s="140"/>
      <c r="DLR63" s="140"/>
      <c r="DLS63" s="140"/>
      <c r="DLT63" s="140"/>
      <c r="DLU63" s="140"/>
      <c r="DLV63" s="140"/>
      <c r="DLW63" s="140"/>
      <c r="DLX63" s="140"/>
      <c r="DLY63" s="140"/>
      <c r="DLZ63" s="140"/>
      <c r="DMA63" s="140"/>
      <c r="DMB63" s="140"/>
      <c r="DMC63" s="140"/>
      <c r="DMD63" s="140"/>
      <c r="DME63" s="140"/>
      <c r="DMF63" s="140"/>
      <c r="DMG63" s="140"/>
      <c r="DMH63" s="140"/>
      <c r="DMI63" s="140"/>
      <c r="DMJ63" s="140"/>
      <c r="DMK63" s="140"/>
      <c r="DML63" s="140"/>
      <c r="DMM63" s="140"/>
      <c r="DMN63" s="140"/>
      <c r="DMO63" s="140"/>
      <c r="DMP63" s="140"/>
      <c r="DMQ63" s="140"/>
      <c r="DMR63" s="140"/>
      <c r="DMS63" s="140"/>
      <c r="DMT63" s="140"/>
      <c r="DMU63" s="140"/>
      <c r="DMV63" s="140"/>
      <c r="DMW63" s="140"/>
      <c r="DMX63" s="140"/>
      <c r="DMY63" s="140"/>
      <c r="DMZ63" s="140"/>
      <c r="DNA63" s="140"/>
      <c r="DNB63" s="140"/>
      <c r="DNC63" s="140"/>
      <c r="DND63" s="140"/>
      <c r="DNE63" s="140"/>
      <c r="DNF63" s="140"/>
      <c r="DNG63" s="140"/>
      <c r="DNH63" s="140"/>
      <c r="DNI63" s="140"/>
      <c r="DNJ63" s="140"/>
      <c r="DNK63" s="140"/>
      <c r="DNL63" s="140"/>
      <c r="DNM63" s="140"/>
      <c r="DNN63" s="140"/>
      <c r="DNO63" s="140"/>
      <c r="DNP63" s="140"/>
      <c r="DNQ63" s="140"/>
      <c r="DNR63" s="140"/>
      <c r="DNS63" s="140"/>
      <c r="DNT63" s="140"/>
      <c r="DNU63" s="140"/>
      <c r="DNV63" s="140"/>
      <c r="DNW63" s="140"/>
      <c r="DNX63" s="140"/>
      <c r="DNY63" s="140"/>
      <c r="DNZ63" s="140"/>
      <c r="DOA63" s="140"/>
      <c r="DOB63" s="140"/>
      <c r="DOC63" s="140"/>
      <c r="DOD63" s="140"/>
      <c r="DOE63" s="140"/>
      <c r="DOF63" s="140"/>
      <c r="DOG63" s="140"/>
      <c r="DOH63" s="140"/>
      <c r="DOI63" s="140"/>
      <c r="DOJ63" s="140"/>
      <c r="DOK63" s="140"/>
      <c r="DOL63" s="140"/>
      <c r="DOM63" s="140"/>
      <c r="DON63" s="140"/>
      <c r="DOO63" s="140"/>
      <c r="DOP63" s="140"/>
      <c r="DOQ63" s="140"/>
      <c r="DOR63" s="140"/>
      <c r="DOS63" s="140"/>
      <c r="DOT63" s="140"/>
      <c r="DOU63" s="140"/>
      <c r="DOV63" s="140"/>
      <c r="DOW63" s="140"/>
      <c r="DOX63" s="140"/>
      <c r="DOY63" s="140"/>
      <c r="DOZ63" s="140"/>
      <c r="DPA63" s="140"/>
      <c r="DPB63" s="140"/>
      <c r="DPC63" s="140"/>
      <c r="DPD63" s="140"/>
      <c r="DPE63" s="140"/>
      <c r="DPF63" s="140"/>
      <c r="DPG63" s="140"/>
      <c r="DPH63" s="140"/>
      <c r="DPI63" s="140"/>
      <c r="DPJ63" s="140"/>
      <c r="DPK63" s="140"/>
      <c r="DPL63" s="140"/>
      <c r="DPM63" s="140"/>
      <c r="DPN63" s="140"/>
      <c r="DPO63" s="140"/>
      <c r="DPP63" s="140"/>
      <c r="DPQ63" s="140"/>
      <c r="DPR63" s="140"/>
      <c r="DPS63" s="140"/>
      <c r="DPT63" s="140"/>
      <c r="DPU63" s="140"/>
      <c r="DPV63" s="140"/>
      <c r="DPW63" s="140"/>
      <c r="DPX63" s="140"/>
      <c r="DPY63" s="140"/>
      <c r="DPZ63" s="140"/>
      <c r="DQA63" s="140"/>
      <c r="DQB63" s="140"/>
      <c r="DQC63" s="140"/>
      <c r="DQD63" s="140"/>
      <c r="DQE63" s="140"/>
      <c r="DQF63" s="140"/>
      <c r="DQG63" s="140"/>
      <c r="DQH63" s="140"/>
      <c r="DQI63" s="140"/>
      <c r="DQJ63" s="140"/>
      <c r="DQK63" s="140"/>
      <c r="DQL63" s="140"/>
      <c r="DQM63" s="140"/>
      <c r="DQN63" s="140"/>
      <c r="DQO63" s="140"/>
      <c r="DQP63" s="140"/>
      <c r="DQQ63" s="140"/>
      <c r="DQR63" s="140"/>
      <c r="DQS63" s="140"/>
      <c r="DQT63" s="140"/>
      <c r="DQU63" s="140"/>
      <c r="DQV63" s="140"/>
      <c r="DQW63" s="140"/>
      <c r="DQX63" s="140"/>
      <c r="DQY63" s="140"/>
      <c r="DQZ63" s="140"/>
      <c r="DRA63" s="140"/>
      <c r="DRB63" s="140"/>
      <c r="DRC63" s="140"/>
      <c r="DRD63" s="140"/>
      <c r="DRE63" s="140"/>
      <c r="DRF63" s="140"/>
      <c r="DRG63" s="140"/>
      <c r="DRH63" s="140"/>
      <c r="DRI63" s="140"/>
      <c r="DRJ63" s="140"/>
      <c r="DRK63" s="140"/>
      <c r="DRL63" s="140"/>
      <c r="DRM63" s="140"/>
      <c r="DRN63" s="140"/>
      <c r="DRO63" s="140"/>
      <c r="DRP63" s="140"/>
      <c r="DRQ63" s="140"/>
      <c r="DRR63" s="140"/>
      <c r="DRS63" s="140"/>
      <c r="DRT63" s="140"/>
      <c r="DRU63" s="140"/>
      <c r="DRV63" s="140"/>
      <c r="DRW63" s="140"/>
      <c r="DRX63" s="140"/>
      <c r="DRY63" s="140"/>
      <c r="DRZ63" s="140"/>
      <c r="DSA63" s="140"/>
      <c r="DSB63" s="140"/>
      <c r="DSC63" s="140"/>
      <c r="DSD63" s="140"/>
      <c r="DSE63" s="140"/>
      <c r="DSF63" s="140"/>
      <c r="DSG63" s="140"/>
      <c r="DSH63" s="140"/>
      <c r="DSI63" s="140"/>
      <c r="DSJ63" s="140"/>
      <c r="DSK63" s="140"/>
      <c r="DSL63" s="140"/>
      <c r="DSM63" s="140"/>
      <c r="DSN63" s="140"/>
      <c r="DSO63" s="140"/>
      <c r="DSP63" s="140"/>
      <c r="DSQ63" s="140"/>
      <c r="DSR63" s="140"/>
      <c r="DSS63" s="140"/>
      <c r="DST63" s="140"/>
      <c r="DSU63" s="140"/>
      <c r="DSV63" s="140"/>
      <c r="DSW63" s="140"/>
      <c r="DSX63" s="140"/>
      <c r="DSY63" s="140"/>
      <c r="DSZ63" s="140"/>
      <c r="DTA63" s="140"/>
      <c r="DTB63" s="140"/>
      <c r="DTC63" s="140"/>
      <c r="DTD63" s="140"/>
      <c r="DTE63" s="140"/>
      <c r="DTF63" s="140"/>
      <c r="DTG63" s="140"/>
      <c r="DTH63" s="140"/>
      <c r="DTI63" s="140"/>
      <c r="DTJ63" s="140"/>
      <c r="DTK63" s="140"/>
      <c r="DTL63" s="140"/>
      <c r="DTM63" s="140"/>
      <c r="DTN63" s="140"/>
      <c r="DTO63" s="140"/>
      <c r="DTP63" s="140"/>
      <c r="DTQ63" s="140"/>
      <c r="DTR63" s="140"/>
      <c r="DTS63" s="140"/>
      <c r="DTT63" s="140"/>
      <c r="DTU63" s="140"/>
      <c r="DTV63" s="140"/>
      <c r="DTW63" s="140"/>
      <c r="DTX63" s="140"/>
      <c r="DTY63" s="140"/>
      <c r="DTZ63" s="140"/>
      <c r="DUA63" s="140"/>
      <c r="DUB63" s="140"/>
      <c r="DUC63" s="140"/>
      <c r="DUD63" s="140"/>
      <c r="DUE63" s="140"/>
      <c r="DUF63" s="140"/>
      <c r="DUG63" s="140"/>
      <c r="DUH63" s="140"/>
      <c r="DUI63" s="140"/>
      <c r="DUJ63" s="140"/>
      <c r="DUK63" s="140"/>
      <c r="DUL63" s="140"/>
      <c r="DUM63" s="140"/>
      <c r="DUN63" s="140"/>
      <c r="DUO63" s="140"/>
      <c r="DUP63" s="140"/>
      <c r="DUQ63" s="140"/>
      <c r="DUR63" s="140"/>
      <c r="DUS63" s="140"/>
      <c r="DUT63" s="140"/>
      <c r="DUU63" s="140"/>
      <c r="DUV63" s="140"/>
      <c r="DUW63" s="140"/>
      <c r="DUX63" s="140"/>
      <c r="DUY63" s="140"/>
      <c r="DUZ63" s="140"/>
      <c r="DVA63" s="140"/>
      <c r="DVB63" s="140"/>
      <c r="DVC63" s="140"/>
      <c r="DVD63" s="140"/>
      <c r="DVE63" s="140"/>
      <c r="DVF63" s="140"/>
      <c r="DVG63" s="140"/>
      <c r="DVH63" s="140"/>
      <c r="DVI63" s="140"/>
      <c r="DVJ63" s="140"/>
      <c r="DVK63" s="140"/>
      <c r="DVL63" s="140"/>
      <c r="DVM63" s="140"/>
      <c r="DVN63" s="140"/>
      <c r="DVO63" s="140"/>
      <c r="DVP63" s="140"/>
      <c r="DVQ63" s="140"/>
      <c r="DVR63" s="140"/>
      <c r="DVS63" s="140"/>
      <c r="DVT63" s="140"/>
      <c r="DVU63" s="140"/>
      <c r="DVV63" s="140"/>
      <c r="DVW63" s="140"/>
      <c r="DVX63" s="140"/>
      <c r="DVY63" s="140"/>
      <c r="DVZ63" s="140"/>
      <c r="DWA63" s="140"/>
      <c r="DWB63" s="140"/>
      <c r="DWC63" s="140"/>
      <c r="DWD63" s="140"/>
      <c r="DWE63" s="140"/>
      <c r="DWF63" s="140"/>
      <c r="DWG63" s="140"/>
      <c r="DWH63" s="140"/>
      <c r="DWI63" s="140"/>
      <c r="DWJ63" s="140"/>
      <c r="DWK63" s="140"/>
      <c r="DWL63" s="140"/>
      <c r="DWM63" s="140"/>
      <c r="DWN63" s="140"/>
      <c r="DWO63" s="140"/>
      <c r="DWP63" s="140"/>
      <c r="DWQ63" s="140"/>
      <c r="DWR63" s="140"/>
      <c r="DWS63" s="140"/>
      <c r="DWT63" s="140"/>
      <c r="DWU63" s="140"/>
      <c r="DWV63" s="140"/>
      <c r="DWW63" s="140"/>
      <c r="DWX63" s="140"/>
      <c r="DWY63" s="140"/>
      <c r="DWZ63" s="140"/>
      <c r="DXA63" s="140"/>
      <c r="DXB63" s="140"/>
      <c r="DXC63" s="140"/>
      <c r="DXD63" s="140"/>
      <c r="DXE63" s="140"/>
      <c r="DXF63" s="140"/>
      <c r="DXG63" s="140"/>
      <c r="DXH63" s="140"/>
      <c r="DXI63" s="140"/>
      <c r="DXJ63" s="140"/>
      <c r="DXK63" s="140"/>
      <c r="DXL63" s="140"/>
      <c r="DXM63" s="140"/>
      <c r="DXN63" s="140"/>
      <c r="DXO63" s="140"/>
      <c r="DXP63" s="140"/>
      <c r="DXQ63" s="140"/>
      <c r="DXR63" s="140"/>
      <c r="DXS63" s="140"/>
      <c r="DXT63" s="140"/>
      <c r="DXU63" s="140"/>
      <c r="DXV63" s="140"/>
      <c r="DXW63" s="140"/>
      <c r="DXX63" s="140"/>
      <c r="DXY63" s="140"/>
      <c r="DXZ63" s="140"/>
      <c r="DYA63" s="140"/>
      <c r="DYB63" s="140"/>
      <c r="DYC63" s="140"/>
      <c r="DYD63" s="140"/>
      <c r="DYE63" s="140"/>
      <c r="DYF63" s="140"/>
      <c r="DYG63" s="140"/>
      <c r="DYH63" s="140"/>
      <c r="DYI63" s="140"/>
      <c r="DYJ63" s="140"/>
      <c r="DYK63" s="140"/>
      <c r="DYL63" s="140"/>
      <c r="DYM63" s="140"/>
      <c r="DYN63" s="140"/>
      <c r="DYO63" s="140"/>
      <c r="DYP63" s="140"/>
      <c r="DYQ63" s="140"/>
      <c r="DYR63" s="140"/>
      <c r="DYS63" s="140"/>
      <c r="DYT63" s="140"/>
      <c r="DYU63" s="140"/>
      <c r="DYV63" s="140"/>
      <c r="DYW63" s="140"/>
      <c r="DYX63" s="140"/>
      <c r="DYY63" s="140"/>
      <c r="DYZ63" s="140"/>
      <c r="DZA63" s="140"/>
      <c r="DZB63" s="140"/>
      <c r="DZC63" s="140"/>
      <c r="DZD63" s="140"/>
      <c r="DZE63" s="140"/>
      <c r="DZF63" s="140"/>
      <c r="DZG63" s="140"/>
      <c r="DZH63" s="140"/>
      <c r="DZI63" s="140"/>
      <c r="DZJ63" s="140"/>
      <c r="DZK63" s="140"/>
      <c r="DZL63" s="140"/>
      <c r="DZM63" s="140"/>
      <c r="DZN63" s="140"/>
      <c r="DZO63" s="140"/>
      <c r="DZP63" s="140"/>
      <c r="DZQ63" s="140"/>
      <c r="DZR63" s="140"/>
      <c r="DZS63" s="140"/>
      <c r="DZT63" s="140"/>
      <c r="DZU63" s="140"/>
      <c r="DZV63" s="140"/>
      <c r="DZW63" s="140"/>
      <c r="DZX63" s="140"/>
      <c r="DZY63" s="140"/>
      <c r="DZZ63" s="140"/>
      <c r="EAA63" s="140"/>
      <c r="EAB63" s="140"/>
      <c r="EAC63" s="140"/>
      <c r="EAD63" s="140"/>
      <c r="EAE63" s="140"/>
      <c r="EAF63" s="140"/>
      <c r="EAG63" s="140"/>
      <c r="EAH63" s="140"/>
      <c r="EAI63" s="140"/>
      <c r="EAJ63" s="140"/>
      <c r="EAK63" s="140"/>
      <c r="EAL63" s="140"/>
      <c r="EAM63" s="140"/>
      <c r="EAN63" s="140"/>
      <c r="EAO63" s="140"/>
      <c r="EAP63" s="140"/>
      <c r="EAQ63" s="140"/>
      <c r="EAR63" s="140"/>
      <c r="EAS63" s="140"/>
      <c r="EAT63" s="140"/>
      <c r="EAU63" s="140"/>
      <c r="EAV63" s="140"/>
      <c r="EAW63" s="140"/>
      <c r="EAX63" s="140"/>
      <c r="EAY63" s="140"/>
      <c r="EAZ63" s="140"/>
      <c r="EBA63" s="140"/>
      <c r="EBB63" s="140"/>
      <c r="EBC63" s="140"/>
      <c r="EBD63" s="140"/>
      <c r="EBE63" s="140"/>
      <c r="EBF63" s="140"/>
      <c r="EBG63" s="140"/>
      <c r="EBH63" s="140"/>
      <c r="EBI63" s="140"/>
      <c r="EBJ63" s="140"/>
      <c r="EBK63" s="140"/>
      <c r="EBL63" s="140"/>
      <c r="EBM63" s="140"/>
      <c r="EBN63" s="140"/>
      <c r="EBO63" s="140"/>
      <c r="EBP63" s="140"/>
      <c r="EBQ63" s="140"/>
      <c r="EBR63" s="140"/>
      <c r="EBS63" s="140"/>
      <c r="EBT63" s="140"/>
      <c r="EBU63" s="140"/>
      <c r="EBV63" s="140"/>
      <c r="EBW63" s="140"/>
      <c r="EBX63" s="140"/>
      <c r="EBY63" s="140"/>
      <c r="EBZ63" s="140"/>
      <c r="ECA63" s="140"/>
      <c r="ECB63" s="140"/>
      <c r="ECC63" s="140"/>
      <c r="ECD63" s="140"/>
      <c r="ECE63" s="140"/>
      <c r="ECF63" s="140"/>
      <c r="ECG63" s="140"/>
      <c r="ECH63" s="140"/>
      <c r="ECI63" s="140"/>
      <c r="ECJ63" s="140"/>
      <c r="ECK63" s="140"/>
      <c r="ECL63" s="140"/>
      <c r="ECM63" s="140"/>
      <c r="ECN63" s="140"/>
      <c r="ECO63" s="140"/>
      <c r="ECP63" s="140"/>
      <c r="ECQ63" s="140"/>
      <c r="ECR63" s="140"/>
      <c r="ECS63" s="140"/>
      <c r="ECT63" s="140"/>
      <c r="ECU63" s="140"/>
      <c r="ECV63" s="140"/>
      <c r="ECW63" s="140"/>
      <c r="ECX63" s="140"/>
      <c r="ECY63" s="140"/>
      <c r="ECZ63" s="140"/>
      <c r="EDA63" s="140"/>
      <c r="EDB63" s="140"/>
      <c r="EDC63" s="140"/>
      <c r="EDD63" s="140"/>
      <c r="EDE63" s="140"/>
      <c r="EDF63" s="140"/>
      <c r="EDG63" s="140"/>
      <c r="EDH63" s="140"/>
      <c r="EDI63" s="140"/>
      <c r="EDJ63" s="140"/>
      <c r="EDK63" s="140"/>
      <c r="EDL63" s="140"/>
      <c r="EDM63" s="140"/>
      <c r="EDN63" s="140"/>
      <c r="EDO63" s="140"/>
      <c r="EDP63" s="140"/>
      <c r="EDQ63" s="140"/>
      <c r="EDR63" s="140"/>
      <c r="EDS63" s="140"/>
      <c r="EDT63" s="140"/>
      <c r="EDU63" s="140"/>
      <c r="EDV63" s="140"/>
      <c r="EDW63" s="140"/>
      <c r="EDX63" s="140"/>
      <c r="EDY63" s="140"/>
      <c r="EDZ63" s="140"/>
      <c r="EEA63" s="140"/>
      <c r="EEB63" s="140"/>
      <c r="EEC63" s="140"/>
      <c r="EED63" s="140"/>
      <c r="EEE63" s="140"/>
      <c r="EEF63" s="140"/>
      <c r="EEG63" s="140"/>
      <c r="EEH63" s="140"/>
      <c r="EEI63" s="140"/>
      <c r="EEJ63" s="140"/>
      <c r="EEK63" s="140"/>
      <c r="EEL63" s="140"/>
      <c r="EEM63" s="140"/>
      <c r="EEN63" s="140"/>
      <c r="EEO63" s="140"/>
      <c r="EEP63" s="140"/>
      <c r="EEQ63" s="140"/>
      <c r="EER63" s="140"/>
      <c r="EES63" s="140"/>
      <c r="EET63" s="140"/>
      <c r="EEU63" s="140"/>
      <c r="EEV63" s="140"/>
      <c r="EEW63" s="140"/>
      <c r="EEX63" s="140"/>
      <c r="EEY63" s="140"/>
      <c r="EEZ63" s="140"/>
      <c r="EFA63" s="140"/>
      <c r="EFB63" s="140"/>
      <c r="EFC63" s="140"/>
      <c r="EFD63" s="140"/>
      <c r="EFE63" s="140"/>
      <c r="EFF63" s="140"/>
      <c r="EFG63" s="140"/>
      <c r="EFH63" s="140"/>
      <c r="EFI63" s="140"/>
      <c r="EFJ63" s="140"/>
      <c r="EFK63" s="140"/>
      <c r="EFL63" s="140"/>
      <c r="EFM63" s="140"/>
      <c r="EFN63" s="140"/>
      <c r="EFO63" s="140"/>
      <c r="EFP63" s="140"/>
      <c r="EFQ63" s="140"/>
      <c r="EFR63" s="140"/>
      <c r="EFS63" s="140"/>
      <c r="EFT63" s="140"/>
      <c r="EFU63" s="140"/>
      <c r="EFV63" s="140"/>
      <c r="EFW63" s="140"/>
      <c r="EFX63" s="140"/>
      <c r="EFY63" s="140"/>
      <c r="EFZ63" s="140"/>
      <c r="EGA63" s="140"/>
      <c r="EGB63" s="140"/>
      <c r="EGC63" s="140"/>
      <c r="EGD63" s="140"/>
      <c r="EGE63" s="140"/>
      <c r="EGF63" s="140"/>
      <c r="EGG63" s="140"/>
      <c r="EGH63" s="140"/>
      <c r="EGI63" s="140"/>
      <c r="EGJ63" s="140"/>
      <c r="EGK63" s="140"/>
      <c r="EGL63" s="140"/>
      <c r="EGM63" s="140"/>
      <c r="EGN63" s="140"/>
      <c r="EGO63" s="140"/>
      <c r="EGP63" s="140"/>
      <c r="EGQ63" s="140"/>
      <c r="EGR63" s="140"/>
      <c r="EGS63" s="140"/>
      <c r="EGT63" s="140"/>
      <c r="EGU63" s="140"/>
      <c r="EGV63" s="140"/>
      <c r="EGW63" s="140"/>
      <c r="EGX63" s="140"/>
      <c r="EGY63" s="140"/>
      <c r="EGZ63" s="140"/>
      <c r="EHA63" s="140"/>
      <c r="EHB63" s="140"/>
      <c r="EHC63" s="140"/>
      <c r="EHD63" s="140"/>
      <c r="EHE63" s="140"/>
      <c r="EHF63" s="140"/>
      <c r="EHG63" s="140"/>
      <c r="EHH63" s="140"/>
      <c r="EHI63" s="140"/>
      <c r="EHJ63" s="140"/>
      <c r="EHK63" s="140"/>
      <c r="EHL63" s="140"/>
      <c r="EHM63" s="140"/>
      <c r="EHN63" s="140"/>
      <c r="EHO63" s="140"/>
      <c r="EHP63" s="140"/>
      <c r="EHQ63" s="140"/>
      <c r="EHR63" s="140"/>
      <c r="EHS63" s="140"/>
      <c r="EHT63" s="140"/>
      <c r="EHU63" s="140"/>
      <c r="EHV63" s="140"/>
      <c r="EHW63" s="140"/>
      <c r="EHX63" s="140"/>
      <c r="EHY63" s="140"/>
      <c r="EHZ63" s="140"/>
      <c r="EIA63" s="140"/>
      <c r="EIB63" s="140"/>
      <c r="EIC63" s="140"/>
      <c r="EID63" s="140"/>
      <c r="EIE63" s="140"/>
      <c r="EIF63" s="140"/>
      <c r="EIG63" s="140"/>
      <c r="EIH63" s="140"/>
      <c r="EII63" s="140"/>
      <c r="EIJ63" s="140"/>
      <c r="EIK63" s="140"/>
      <c r="EIL63" s="140"/>
      <c r="EIM63" s="140"/>
      <c r="EIN63" s="140"/>
      <c r="EIO63" s="140"/>
      <c r="EIP63" s="140"/>
      <c r="EIQ63" s="140"/>
      <c r="EIR63" s="140"/>
      <c r="EIS63" s="140"/>
      <c r="EIT63" s="140"/>
      <c r="EIU63" s="140"/>
      <c r="EIV63" s="140"/>
      <c r="EIW63" s="140"/>
      <c r="EIX63" s="140"/>
      <c r="EIY63" s="140"/>
      <c r="EIZ63" s="140"/>
      <c r="EJA63" s="140"/>
      <c r="EJB63" s="140"/>
      <c r="EJC63" s="140"/>
      <c r="EJD63" s="140"/>
      <c r="EJE63" s="140"/>
      <c r="EJF63" s="140"/>
      <c r="EJG63" s="140"/>
      <c r="EJH63" s="140"/>
      <c r="EJI63" s="140"/>
      <c r="EJJ63" s="140"/>
      <c r="EJK63" s="140"/>
      <c r="EJL63" s="140"/>
      <c r="EJM63" s="140"/>
      <c r="EJN63" s="140"/>
      <c r="EJO63" s="140"/>
      <c r="EJP63" s="140"/>
      <c r="EJQ63" s="140"/>
      <c r="EJR63" s="140"/>
      <c r="EJS63" s="140"/>
      <c r="EJT63" s="140"/>
      <c r="EJU63" s="140"/>
      <c r="EJV63" s="140"/>
      <c r="EJW63" s="140"/>
      <c r="EJX63" s="140"/>
      <c r="EJY63" s="140"/>
      <c r="EJZ63" s="140"/>
      <c r="EKA63" s="140"/>
      <c r="EKB63" s="140"/>
      <c r="EKC63" s="140"/>
      <c r="EKD63" s="140"/>
      <c r="EKE63" s="140"/>
      <c r="EKF63" s="140"/>
      <c r="EKG63" s="140"/>
      <c r="EKH63" s="140"/>
      <c r="EKI63" s="140"/>
      <c r="EKJ63" s="140"/>
      <c r="EKK63" s="140"/>
      <c r="EKL63" s="140"/>
      <c r="EKM63" s="140"/>
      <c r="EKN63" s="140"/>
      <c r="EKO63" s="140"/>
      <c r="EKP63" s="140"/>
      <c r="EKQ63" s="140"/>
      <c r="EKR63" s="140"/>
      <c r="EKS63" s="140"/>
      <c r="EKT63" s="140"/>
      <c r="EKU63" s="140"/>
      <c r="EKV63" s="140"/>
      <c r="EKW63" s="140"/>
      <c r="EKX63" s="140"/>
      <c r="EKY63" s="140"/>
      <c r="EKZ63" s="140"/>
      <c r="ELA63" s="140"/>
      <c r="ELB63" s="140"/>
      <c r="ELC63" s="140"/>
      <c r="ELD63" s="140"/>
      <c r="ELE63" s="140"/>
      <c r="ELF63" s="140"/>
      <c r="ELG63" s="140"/>
      <c r="ELH63" s="140"/>
      <c r="ELI63" s="140"/>
      <c r="ELJ63" s="140"/>
      <c r="ELK63" s="140"/>
      <c r="ELL63" s="140"/>
      <c r="ELM63" s="140"/>
      <c r="ELN63" s="140"/>
      <c r="ELO63" s="140"/>
      <c r="ELP63" s="140"/>
      <c r="ELQ63" s="140"/>
      <c r="ELR63" s="140"/>
      <c r="ELS63" s="140"/>
      <c r="ELT63" s="140"/>
      <c r="ELU63" s="140"/>
      <c r="ELV63" s="140"/>
      <c r="ELW63" s="140"/>
      <c r="ELX63" s="140"/>
      <c r="ELY63" s="140"/>
      <c r="ELZ63" s="140"/>
      <c r="EMA63" s="140"/>
      <c r="EMB63" s="140"/>
      <c r="EMC63" s="140"/>
      <c r="EMD63" s="140"/>
      <c r="EME63" s="140"/>
      <c r="EMF63" s="140"/>
      <c r="EMG63" s="140"/>
      <c r="EMH63" s="140"/>
      <c r="EMI63" s="140"/>
      <c r="EMJ63" s="140"/>
      <c r="EMK63" s="140"/>
      <c r="EML63" s="140"/>
      <c r="EMM63" s="140"/>
      <c r="EMN63" s="140"/>
      <c r="EMO63" s="140"/>
      <c r="EMP63" s="140"/>
      <c r="EMQ63" s="140"/>
      <c r="EMR63" s="140"/>
      <c r="EMS63" s="140"/>
      <c r="EMT63" s="140"/>
      <c r="EMU63" s="140"/>
      <c r="EMV63" s="140"/>
      <c r="EMW63" s="140"/>
      <c r="EMX63" s="140"/>
      <c r="EMY63" s="140"/>
      <c r="EMZ63" s="140"/>
      <c r="ENA63" s="140"/>
      <c r="ENB63" s="140"/>
      <c r="ENC63" s="140"/>
      <c r="END63" s="140"/>
      <c r="ENE63" s="140"/>
      <c r="ENF63" s="140"/>
      <c r="ENG63" s="140"/>
      <c r="ENH63" s="140"/>
      <c r="ENI63" s="140"/>
      <c r="ENJ63" s="140"/>
      <c r="ENK63" s="140"/>
      <c r="ENL63" s="140"/>
      <c r="ENM63" s="140"/>
      <c r="ENN63" s="140"/>
      <c r="ENO63" s="140"/>
      <c r="ENP63" s="140"/>
      <c r="ENQ63" s="140"/>
      <c r="ENR63" s="140"/>
      <c r="ENS63" s="140"/>
      <c r="ENT63" s="140"/>
      <c r="ENU63" s="140"/>
      <c r="ENV63" s="140"/>
      <c r="ENW63" s="140"/>
      <c r="ENX63" s="140"/>
      <c r="ENY63" s="140"/>
      <c r="ENZ63" s="140"/>
      <c r="EOA63" s="140"/>
      <c r="EOB63" s="140"/>
      <c r="EOC63" s="140"/>
      <c r="EOD63" s="140"/>
      <c r="EOE63" s="140"/>
      <c r="EOF63" s="140"/>
      <c r="EOG63" s="140"/>
      <c r="EOH63" s="140"/>
      <c r="EOI63" s="140"/>
      <c r="EOJ63" s="140"/>
      <c r="EOK63" s="140"/>
      <c r="EOL63" s="140"/>
      <c r="EOM63" s="140"/>
      <c r="EON63" s="140"/>
      <c r="EOO63" s="140"/>
      <c r="EOP63" s="140"/>
      <c r="EOQ63" s="140"/>
      <c r="EOR63" s="140"/>
      <c r="EOS63" s="140"/>
      <c r="EOT63" s="140"/>
      <c r="EOU63" s="140"/>
      <c r="EOV63" s="140"/>
      <c r="EOW63" s="140"/>
      <c r="EOX63" s="140"/>
      <c r="EOY63" s="140"/>
      <c r="EOZ63" s="140"/>
      <c r="EPA63" s="140"/>
      <c r="EPB63" s="140"/>
      <c r="EPC63" s="140"/>
      <c r="EPD63" s="140"/>
      <c r="EPE63" s="140"/>
      <c r="EPF63" s="140"/>
      <c r="EPG63" s="140"/>
      <c r="EPH63" s="140"/>
      <c r="EPI63" s="140"/>
      <c r="EPJ63" s="140"/>
      <c r="EPK63" s="140"/>
      <c r="EPL63" s="140"/>
      <c r="EPM63" s="140"/>
      <c r="EPN63" s="140"/>
      <c r="EPO63" s="140"/>
      <c r="EPP63" s="140"/>
      <c r="EPQ63" s="140"/>
      <c r="EPR63" s="140"/>
      <c r="EPS63" s="140"/>
      <c r="EPT63" s="140"/>
      <c r="EPU63" s="140"/>
      <c r="EPV63" s="140"/>
      <c r="EPW63" s="140"/>
      <c r="EPX63" s="140"/>
      <c r="EPY63" s="140"/>
      <c r="EPZ63" s="140"/>
      <c r="EQA63" s="140"/>
      <c r="EQB63" s="140"/>
      <c r="EQC63" s="140"/>
      <c r="EQD63" s="140"/>
      <c r="EQE63" s="140"/>
      <c r="EQF63" s="140"/>
      <c r="EQG63" s="140"/>
      <c r="EQH63" s="140"/>
      <c r="EQI63" s="140"/>
      <c r="EQJ63" s="140"/>
      <c r="EQK63" s="140"/>
      <c r="EQL63" s="140"/>
      <c r="EQM63" s="140"/>
      <c r="EQN63" s="140"/>
      <c r="EQO63" s="140"/>
      <c r="EQP63" s="140"/>
      <c r="EQQ63" s="140"/>
      <c r="EQR63" s="140"/>
      <c r="EQS63" s="140"/>
      <c r="EQT63" s="140"/>
      <c r="EQU63" s="140"/>
      <c r="EQV63" s="140"/>
      <c r="EQW63" s="140"/>
      <c r="EQX63" s="140"/>
      <c r="EQY63" s="140"/>
      <c r="EQZ63" s="140"/>
      <c r="ERA63" s="140"/>
      <c r="ERB63" s="140"/>
      <c r="ERC63" s="140"/>
      <c r="ERD63" s="140"/>
      <c r="ERE63" s="140"/>
      <c r="ERF63" s="140"/>
      <c r="ERG63" s="140"/>
      <c r="ERH63" s="140"/>
      <c r="ERI63" s="140"/>
      <c r="ERJ63" s="140"/>
      <c r="ERK63" s="140"/>
      <c r="ERL63" s="140"/>
      <c r="ERM63" s="140"/>
      <c r="ERN63" s="140"/>
      <c r="ERO63" s="140"/>
      <c r="ERP63" s="140"/>
      <c r="ERQ63" s="140"/>
      <c r="ERR63" s="140"/>
      <c r="ERS63" s="140"/>
      <c r="ERT63" s="140"/>
      <c r="ERU63" s="140"/>
      <c r="ERV63" s="140"/>
      <c r="ERW63" s="140"/>
      <c r="ERX63" s="140"/>
      <c r="ERY63" s="140"/>
      <c r="ERZ63" s="140"/>
      <c r="ESA63" s="140"/>
      <c r="ESB63" s="140"/>
      <c r="ESC63" s="140"/>
      <c r="ESD63" s="140"/>
      <c r="ESE63" s="140"/>
      <c r="ESF63" s="140"/>
      <c r="ESG63" s="140"/>
      <c r="ESH63" s="140"/>
      <c r="ESI63" s="140"/>
      <c r="ESJ63" s="140"/>
      <c r="ESK63" s="140"/>
      <c r="ESL63" s="140"/>
      <c r="ESM63" s="140"/>
      <c r="ESN63" s="140"/>
      <c r="ESO63" s="140"/>
      <c r="ESP63" s="140"/>
      <c r="ESQ63" s="140"/>
      <c r="ESR63" s="140"/>
      <c r="ESS63" s="140"/>
      <c r="EST63" s="140"/>
      <c r="ESU63" s="140"/>
      <c r="ESV63" s="140"/>
      <c r="ESW63" s="140"/>
      <c r="ESX63" s="140"/>
      <c r="ESY63" s="140"/>
      <c r="ESZ63" s="140"/>
      <c r="ETA63" s="140"/>
      <c r="ETB63" s="140"/>
      <c r="ETC63" s="140"/>
      <c r="ETD63" s="140"/>
      <c r="ETE63" s="140"/>
      <c r="ETF63" s="140"/>
      <c r="ETG63" s="140"/>
      <c r="ETH63" s="140"/>
      <c r="ETI63" s="140"/>
      <c r="ETJ63" s="140"/>
      <c r="ETK63" s="140"/>
      <c r="ETL63" s="140"/>
      <c r="ETM63" s="140"/>
      <c r="ETN63" s="140"/>
      <c r="ETO63" s="140"/>
      <c r="ETP63" s="140"/>
      <c r="ETQ63" s="140"/>
      <c r="ETR63" s="140"/>
      <c r="ETS63" s="140"/>
      <c r="ETT63" s="140"/>
      <c r="ETU63" s="140"/>
      <c r="ETV63" s="140"/>
      <c r="ETW63" s="140"/>
      <c r="ETX63" s="140"/>
      <c r="ETY63" s="140"/>
      <c r="ETZ63" s="140"/>
      <c r="EUA63" s="140"/>
      <c r="EUB63" s="140"/>
      <c r="EUC63" s="140"/>
      <c r="EUD63" s="140"/>
      <c r="EUE63" s="140"/>
      <c r="EUF63" s="140"/>
      <c r="EUG63" s="140"/>
      <c r="EUH63" s="140"/>
      <c r="EUI63" s="140"/>
      <c r="EUJ63" s="140"/>
      <c r="EUK63" s="140"/>
      <c r="EUL63" s="140"/>
      <c r="EUM63" s="140"/>
      <c r="EUN63" s="140"/>
      <c r="EUO63" s="140"/>
      <c r="EUP63" s="140"/>
      <c r="EUQ63" s="140"/>
      <c r="EUR63" s="140"/>
      <c r="EUS63" s="140"/>
      <c r="EUT63" s="140"/>
      <c r="EUU63" s="140"/>
      <c r="EUV63" s="140"/>
      <c r="EUW63" s="140"/>
      <c r="EUX63" s="140"/>
      <c r="EUY63" s="140"/>
      <c r="EUZ63" s="140"/>
      <c r="EVA63" s="140"/>
      <c r="EVB63" s="140"/>
      <c r="EVC63" s="140"/>
      <c r="EVD63" s="140"/>
      <c r="EVE63" s="140"/>
      <c r="EVF63" s="140"/>
      <c r="EVG63" s="140"/>
      <c r="EVH63" s="140"/>
      <c r="EVI63" s="140"/>
      <c r="EVJ63" s="140"/>
      <c r="EVK63" s="140"/>
      <c r="EVL63" s="140"/>
      <c r="EVM63" s="140"/>
      <c r="EVN63" s="140"/>
      <c r="EVO63" s="140"/>
      <c r="EVP63" s="140"/>
      <c r="EVQ63" s="140"/>
      <c r="EVR63" s="140"/>
      <c r="EVS63" s="140"/>
      <c r="EVT63" s="140"/>
      <c r="EVU63" s="140"/>
      <c r="EVV63" s="140"/>
      <c r="EVW63" s="140"/>
      <c r="EVX63" s="140"/>
      <c r="EVY63" s="140"/>
      <c r="EVZ63" s="140"/>
      <c r="EWA63" s="140"/>
      <c r="EWB63" s="140"/>
      <c r="EWC63" s="140"/>
      <c r="EWD63" s="140"/>
      <c r="EWE63" s="140"/>
      <c r="EWF63" s="140"/>
      <c r="EWG63" s="140"/>
      <c r="EWH63" s="140"/>
      <c r="EWI63" s="140"/>
      <c r="EWJ63" s="140"/>
      <c r="EWK63" s="140"/>
      <c r="EWL63" s="140"/>
      <c r="EWM63" s="140"/>
      <c r="EWN63" s="140"/>
      <c r="EWO63" s="140"/>
      <c r="EWP63" s="140"/>
      <c r="EWQ63" s="140"/>
      <c r="EWR63" s="140"/>
      <c r="EWS63" s="140"/>
      <c r="EWT63" s="140"/>
      <c r="EWU63" s="140"/>
      <c r="EWV63" s="140"/>
      <c r="EWW63" s="140"/>
      <c r="EWX63" s="140"/>
      <c r="EWY63" s="140"/>
      <c r="EWZ63" s="140"/>
      <c r="EXA63" s="140"/>
      <c r="EXB63" s="140"/>
      <c r="EXC63" s="140"/>
      <c r="EXD63" s="140"/>
      <c r="EXE63" s="140"/>
      <c r="EXF63" s="140"/>
      <c r="EXG63" s="140"/>
      <c r="EXH63" s="140"/>
      <c r="EXI63" s="140"/>
      <c r="EXJ63" s="140"/>
      <c r="EXK63" s="140"/>
      <c r="EXL63" s="140"/>
      <c r="EXM63" s="140"/>
      <c r="EXN63" s="140"/>
      <c r="EXO63" s="140"/>
      <c r="EXP63" s="140"/>
      <c r="EXQ63" s="140"/>
      <c r="EXR63" s="140"/>
      <c r="EXS63" s="140"/>
      <c r="EXT63" s="140"/>
      <c r="EXU63" s="140"/>
      <c r="EXV63" s="140"/>
      <c r="EXW63" s="140"/>
      <c r="EXX63" s="140"/>
      <c r="EXY63" s="140"/>
      <c r="EXZ63" s="140"/>
      <c r="EYA63" s="140"/>
      <c r="EYB63" s="140"/>
      <c r="EYC63" s="140"/>
      <c r="EYD63" s="140"/>
      <c r="EYE63" s="140"/>
      <c r="EYF63" s="140"/>
      <c r="EYG63" s="140"/>
      <c r="EYH63" s="140"/>
      <c r="EYI63" s="140"/>
      <c r="EYJ63" s="140"/>
      <c r="EYK63" s="140"/>
      <c r="EYL63" s="140"/>
      <c r="EYM63" s="140"/>
      <c r="EYN63" s="140"/>
      <c r="EYO63" s="140"/>
      <c r="EYP63" s="140"/>
      <c r="EYQ63" s="140"/>
      <c r="EYR63" s="140"/>
      <c r="EYS63" s="140"/>
      <c r="EYT63" s="140"/>
      <c r="EYU63" s="140"/>
      <c r="EYV63" s="140"/>
      <c r="EYW63" s="140"/>
      <c r="EYX63" s="140"/>
      <c r="EYY63" s="140"/>
      <c r="EYZ63" s="140"/>
      <c r="EZA63" s="140"/>
      <c r="EZB63" s="140"/>
      <c r="EZC63" s="140"/>
      <c r="EZD63" s="140"/>
      <c r="EZE63" s="140"/>
      <c r="EZF63" s="140"/>
      <c r="EZG63" s="140"/>
      <c r="EZH63" s="140"/>
      <c r="EZI63" s="140"/>
      <c r="EZJ63" s="140"/>
      <c r="EZK63" s="140"/>
      <c r="EZL63" s="140"/>
      <c r="EZM63" s="140"/>
      <c r="EZN63" s="140"/>
      <c r="EZO63" s="140"/>
      <c r="EZP63" s="140"/>
      <c r="EZQ63" s="140"/>
      <c r="EZR63" s="140"/>
      <c r="EZS63" s="140"/>
      <c r="EZT63" s="140"/>
      <c r="EZU63" s="140"/>
      <c r="EZV63" s="140"/>
      <c r="EZW63" s="140"/>
      <c r="EZX63" s="140"/>
      <c r="EZY63" s="140"/>
      <c r="EZZ63" s="140"/>
      <c r="FAA63" s="140"/>
      <c r="FAB63" s="140"/>
      <c r="FAC63" s="140"/>
      <c r="FAD63" s="140"/>
      <c r="FAE63" s="140"/>
      <c r="FAF63" s="140"/>
      <c r="FAG63" s="140"/>
      <c r="FAH63" s="140"/>
      <c r="FAI63" s="140"/>
      <c r="FAJ63" s="140"/>
      <c r="FAK63" s="140"/>
      <c r="FAL63" s="140"/>
      <c r="FAM63" s="140"/>
      <c r="FAN63" s="140"/>
      <c r="FAO63" s="140"/>
      <c r="FAP63" s="140"/>
      <c r="FAQ63" s="140"/>
      <c r="FAR63" s="140"/>
      <c r="FAS63" s="140"/>
      <c r="FAT63" s="140"/>
      <c r="FAU63" s="140"/>
      <c r="FAV63" s="140"/>
      <c r="FAW63" s="140"/>
      <c r="FAX63" s="140"/>
      <c r="FAY63" s="140"/>
      <c r="FAZ63" s="140"/>
      <c r="FBA63" s="140"/>
      <c r="FBB63" s="140"/>
      <c r="FBC63" s="140"/>
      <c r="FBD63" s="140"/>
      <c r="FBE63" s="140"/>
      <c r="FBF63" s="140"/>
      <c r="FBG63" s="140"/>
      <c r="FBH63" s="140"/>
      <c r="FBI63" s="140"/>
      <c r="FBJ63" s="140"/>
      <c r="FBK63" s="140"/>
      <c r="FBL63" s="140"/>
      <c r="FBM63" s="140"/>
      <c r="FBN63" s="140"/>
      <c r="FBO63" s="140"/>
      <c r="FBP63" s="140"/>
      <c r="FBQ63" s="140"/>
      <c r="FBR63" s="140"/>
      <c r="FBS63" s="140"/>
      <c r="FBT63" s="140"/>
      <c r="FBU63" s="140"/>
      <c r="FBV63" s="140"/>
      <c r="FBW63" s="140"/>
      <c r="FBX63" s="140"/>
      <c r="FBY63" s="140"/>
      <c r="FBZ63" s="140"/>
      <c r="FCA63" s="140"/>
      <c r="FCB63" s="140"/>
      <c r="FCC63" s="140"/>
      <c r="FCD63" s="140"/>
      <c r="FCE63" s="140"/>
      <c r="FCF63" s="140"/>
      <c r="FCG63" s="140"/>
      <c r="FCH63" s="140"/>
      <c r="FCI63" s="140"/>
      <c r="FCJ63" s="140"/>
      <c r="FCK63" s="140"/>
      <c r="FCL63" s="140"/>
      <c r="FCM63" s="140"/>
      <c r="FCN63" s="140"/>
      <c r="FCO63" s="140"/>
      <c r="FCP63" s="140"/>
      <c r="FCQ63" s="140"/>
      <c r="FCR63" s="140"/>
      <c r="FCS63" s="140"/>
      <c r="FCT63" s="140"/>
      <c r="FCU63" s="140"/>
      <c r="FCV63" s="140"/>
      <c r="FCW63" s="140"/>
      <c r="FCX63" s="140"/>
      <c r="FCY63" s="140"/>
      <c r="FCZ63" s="140"/>
      <c r="FDA63" s="140"/>
      <c r="FDB63" s="140"/>
      <c r="FDC63" s="140"/>
      <c r="FDD63" s="140"/>
      <c r="FDE63" s="140"/>
      <c r="FDF63" s="140"/>
      <c r="FDG63" s="140"/>
      <c r="FDH63" s="140"/>
      <c r="FDI63" s="140"/>
      <c r="FDJ63" s="140"/>
      <c r="FDK63" s="140"/>
      <c r="FDL63" s="140"/>
      <c r="FDM63" s="140"/>
      <c r="FDN63" s="140"/>
      <c r="FDO63" s="140"/>
      <c r="FDP63" s="140"/>
      <c r="FDQ63" s="140"/>
      <c r="FDR63" s="140"/>
      <c r="FDS63" s="140"/>
      <c r="FDT63" s="140"/>
      <c r="FDU63" s="140"/>
      <c r="FDV63" s="140"/>
      <c r="FDW63" s="140"/>
      <c r="FDX63" s="140"/>
      <c r="FDY63" s="140"/>
      <c r="FDZ63" s="140"/>
      <c r="FEA63" s="140"/>
      <c r="FEB63" s="140"/>
      <c r="FEC63" s="140"/>
      <c r="FED63" s="140"/>
      <c r="FEE63" s="140"/>
      <c r="FEF63" s="140"/>
      <c r="FEG63" s="140"/>
      <c r="FEH63" s="140"/>
      <c r="FEI63" s="140"/>
      <c r="FEJ63" s="140"/>
      <c r="FEK63" s="140"/>
      <c r="FEL63" s="140"/>
      <c r="FEM63" s="140"/>
      <c r="FEN63" s="140"/>
      <c r="FEO63" s="140"/>
      <c r="FEP63" s="140"/>
      <c r="FEQ63" s="140"/>
      <c r="FER63" s="140"/>
      <c r="FES63" s="140"/>
      <c r="FET63" s="140"/>
      <c r="FEU63" s="140"/>
      <c r="FEV63" s="140"/>
      <c r="FEW63" s="140"/>
      <c r="FEX63" s="140"/>
      <c r="FEY63" s="140"/>
      <c r="FEZ63" s="140"/>
      <c r="FFA63" s="140"/>
      <c r="FFB63" s="140"/>
      <c r="FFC63" s="140"/>
      <c r="FFD63" s="140"/>
      <c r="FFE63" s="140"/>
      <c r="FFF63" s="140"/>
      <c r="FFG63" s="140"/>
      <c r="FFH63" s="140"/>
      <c r="FFI63" s="140"/>
      <c r="FFJ63" s="140"/>
      <c r="FFK63" s="140"/>
      <c r="FFL63" s="140"/>
      <c r="FFM63" s="140"/>
      <c r="FFN63" s="140"/>
      <c r="FFO63" s="140"/>
      <c r="FFP63" s="140"/>
      <c r="FFQ63" s="140"/>
      <c r="FFR63" s="140"/>
      <c r="FFS63" s="140"/>
      <c r="FFT63" s="140"/>
      <c r="FFU63" s="140"/>
      <c r="FFV63" s="140"/>
      <c r="FFW63" s="140"/>
      <c r="FFX63" s="140"/>
      <c r="FFY63" s="140"/>
      <c r="FFZ63" s="140"/>
      <c r="FGA63" s="140"/>
      <c r="FGB63" s="140"/>
      <c r="FGC63" s="140"/>
      <c r="FGD63" s="140"/>
      <c r="FGE63" s="140"/>
      <c r="FGF63" s="140"/>
      <c r="FGG63" s="140"/>
      <c r="FGH63" s="140"/>
      <c r="FGI63" s="140"/>
      <c r="FGJ63" s="140"/>
      <c r="FGK63" s="140"/>
      <c r="FGL63" s="140"/>
      <c r="FGM63" s="140"/>
      <c r="FGN63" s="140"/>
      <c r="FGO63" s="140"/>
      <c r="FGP63" s="140"/>
      <c r="FGQ63" s="140"/>
      <c r="FGR63" s="140"/>
      <c r="FGS63" s="140"/>
      <c r="FGT63" s="140"/>
      <c r="FGU63" s="140"/>
      <c r="FGV63" s="140"/>
      <c r="FGW63" s="140"/>
      <c r="FGX63" s="140"/>
      <c r="FGY63" s="140"/>
      <c r="FGZ63" s="140"/>
      <c r="FHA63" s="140"/>
      <c r="FHB63" s="140"/>
      <c r="FHC63" s="140"/>
      <c r="FHD63" s="140"/>
      <c r="FHE63" s="140"/>
      <c r="FHF63" s="140"/>
      <c r="FHG63" s="140"/>
      <c r="FHH63" s="140"/>
      <c r="FHI63" s="140"/>
      <c r="FHJ63" s="140"/>
      <c r="FHK63" s="140"/>
      <c r="FHL63" s="140"/>
      <c r="FHM63" s="140"/>
      <c r="FHN63" s="140"/>
      <c r="FHO63" s="140"/>
      <c r="FHP63" s="140"/>
      <c r="FHQ63" s="140"/>
      <c r="FHR63" s="140"/>
      <c r="FHS63" s="140"/>
      <c r="FHT63" s="140"/>
      <c r="FHU63" s="140"/>
      <c r="FHV63" s="140"/>
      <c r="FHW63" s="140"/>
      <c r="FHX63" s="140"/>
      <c r="FHY63" s="140"/>
      <c r="FHZ63" s="140"/>
      <c r="FIA63" s="140"/>
      <c r="FIB63" s="140"/>
      <c r="FIC63" s="140"/>
      <c r="FID63" s="140"/>
      <c r="FIE63" s="140"/>
      <c r="FIF63" s="140"/>
      <c r="FIG63" s="140"/>
      <c r="FIH63" s="140"/>
      <c r="FII63" s="140"/>
      <c r="FIJ63" s="140"/>
      <c r="FIK63" s="140"/>
      <c r="FIL63" s="140"/>
      <c r="FIM63" s="140"/>
      <c r="FIN63" s="140"/>
      <c r="FIO63" s="140"/>
      <c r="FIP63" s="140"/>
      <c r="FIQ63" s="140"/>
      <c r="FIR63" s="140"/>
      <c r="FIS63" s="140"/>
      <c r="FIT63" s="140"/>
      <c r="FIU63" s="140"/>
      <c r="FIV63" s="140"/>
      <c r="FIW63" s="140"/>
      <c r="FIX63" s="140"/>
      <c r="FIY63" s="140"/>
      <c r="FIZ63" s="140"/>
      <c r="FJA63" s="140"/>
      <c r="FJB63" s="140"/>
      <c r="FJC63" s="140"/>
      <c r="FJD63" s="140"/>
      <c r="FJE63" s="140"/>
      <c r="FJF63" s="140"/>
      <c r="FJG63" s="140"/>
      <c r="FJH63" s="140"/>
      <c r="FJI63" s="140"/>
      <c r="FJJ63" s="140"/>
      <c r="FJK63" s="140"/>
      <c r="FJL63" s="140"/>
      <c r="FJM63" s="140"/>
      <c r="FJN63" s="140"/>
      <c r="FJO63" s="140"/>
      <c r="FJP63" s="140"/>
      <c r="FJQ63" s="140"/>
      <c r="FJR63" s="140"/>
      <c r="FJS63" s="140"/>
      <c r="FJT63" s="140"/>
      <c r="FJU63" s="140"/>
      <c r="FJV63" s="140"/>
      <c r="FJW63" s="140"/>
      <c r="FJX63" s="140"/>
      <c r="FJY63" s="140"/>
      <c r="FJZ63" s="140"/>
      <c r="FKA63" s="140"/>
      <c r="FKB63" s="140"/>
      <c r="FKC63" s="140"/>
      <c r="FKD63" s="140"/>
      <c r="FKE63" s="140"/>
      <c r="FKF63" s="140"/>
      <c r="FKG63" s="140"/>
      <c r="FKH63" s="140"/>
      <c r="FKI63" s="140"/>
      <c r="FKJ63" s="140"/>
      <c r="FKK63" s="140"/>
      <c r="FKL63" s="140"/>
      <c r="FKM63" s="140"/>
      <c r="FKN63" s="140"/>
      <c r="FKO63" s="140"/>
      <c r="FKP63" s="140"/>
      <c r="FKQ63" s="140"/>
      <c r="FKR63" s="140"/>
      <c r="FKS63" s="140"/>
      <c r="FKT63" s="140"/>
      <c r="FKU63" s="140"/>
      <c r="FKV63" s="140"/>
      <c r="FKW63" s="140"/>
      <c r="FKX63" s="140"/>
      <c r="FKY63" s="140"/>
      <c r="FKZ63" s="140"/>
      <c r="FLA63" s="140"/>
      <c r="FLB63" s="140"/>
      <c r="FLC63" s="140"/>
      <c r="FLD63" s="140"/>
      <c r="FLE63" s="140"/>
      <c r="FLF63" s="140"/>
      <c r="FLG63" s="140"/>
      <c r="FLH63" s="140"/>
      <c r="FLI63" s="140"/>
      <c r="FLJ63" s="140"/>
      <c r="FLK63" s="140"/>
      <c r="FLL63" s="140"/>
      <c r="FLM63" s="140"/>
      <c r="FLN63" s="140"/>
      <c r="FLO63" s="140"/>
      <c r="FLP63" s="140"/>
      <c r="FLQ63" s="140"/>
      <c r="FLR63" s="140"/>
      <c r="FLS63" s="140"/>
      <c r="FLT63" s="140"/>
      <c r="FLU63" s="140"/>
      <c r="FLV63" s="140"/>
      <c r="FLW63" s="140"/>
      <c r="FLX63" s="140"/>
      <c r="FLY63" s="140"/>
      <c r="FLZ63" s="140"/>
      <c r="FMA63" s="140"/>
      <c r="FMB63" s="140"/>
      <c r="FMC63" s="140"/>
      <c r="FMD63" s="140"/>
      <c r="FME63" s="140"/>
      <c r="FMF63" s="140"/>
      <c r="FMG63" s="140"/>
      <c r="FMH63" s="140"/>
      <c r="FMI63" s="140"/>
      <c r="FMJ63" s="140"/>
      <c r="FMK63" s="140"/>
      <c r="FML63" s="140"/>
      <c r="FMM63" s="140"/>
      <c r="FMN63" s="140"/>
      <c r="FMO63" s="140"/>
      <c r="FMP63" s="140"/>
      <c r="FMQ63" s="140"/>
      <c r="FMR63" s="140"/>
      <c r="FMS63" s="140"/>
      <c r="FMT63" s="140"/>
      <c r="FMU63" s="140"/>
      <c r="FMV63" s="140"/>
      <c r="FMW63" s="140"/>
      <c r="FMX63" s="140"/>
      <c r="FMY63" s="140"/>
      <c r="FMZ63" s="140"/>
      <c r="FNA63" s="140"/>
      <c r="FNB63" s="140"/>
      <c r="FNC63" s="140"/>
      <c r="FND63" s="140"/>
      <c r="FNE63" s="140"/>
      <c r="FNF63" s="140"/>
      <c r="FNG63" s="140"/>
      <c r="FNH63" s="140"/>
      <c r="FNI63" s="140"/>
      <c r="FNJ63" s="140"/>
      <c r="FNK63" s="140"/>
      <c r="FNL63" s="140"/>
      <c r="FNM63" s="140"/>
      <c r="FNN63" s="140"/>
      <c r="FNO63" s="140"/>
      <c r="FNP63" s="140"/>
      <c r="FNQ63" s="140"/>
      <c r="FNR63" s="140"/>
      <c r="FNS63" s="140"/>
      <c r="FNT63" s="140"/>
      <c r="FNU63" s="140"/>
      <c r="FNV63" s="140"/>
      <c r="FNW63" s="140"/>
      <c r="FNX63" s="140"/>
      <c r="FNY63" s="140"/>
      <c r="FNZ63" s="140"/>
      <c r="FOA63" s="140"/>
      <c r="FOB63" s="140"/>
      <c r="FOC63" s="140"/>
      <c r="FOD63" s="140"/>
      <c r="FOE63" s="140"/>
      <c r="FOF63" s="140"/>
      <c r="FOG63" s="140"/>
      <c r="FOH63" s="140"/>
      <c r="FOI63" s="140"/>
      <c r="FOJ63" s="140"/>
      <c r="FOK63" s="140"/>
      <c r="FOL63" s="140"/>
      <c r="FOM63" s="140"/>
      <c r="FON63" s="140"/>
      <c r="FOO63" s="140"/>
      <c r="FOP63" s="140"/>
      <c r="FOQ63" s="140"/>
      <c r="FOR63" s="140"/>
      <c r="FOS63" s="140"/>
      <c r="FOT63" s="140"/>
      <c r="FOU63" s="140"/>
      <c r="FOV63" s="140"/>
      <c r="FOW63" s="140"/>
      <c r="FOX63" s="140"/>
      <c r="FOY63" s="140"/>
      <c r="FOZ63" s="140"/>
      <c r="FPA63" s="140"/>
      <c r="FPB63" s="140"/>
      <c r="FPC63" s="140"/>
      <c r="FPD63" s="140"/>
      <c r="FPE63" s="140"/>
      <c r="FPF63" s="140"/>
      <c r="FPG63" s="140"/>
      <c r="FPH63" s="140"/>
      <c r="FPI63" s="140"/>
      <c r="FPJ63" s="140"/>
      <c r="FPK63" s="140"/>
      <c r="FPL63" s="140"/>
      <c r="FPM63" s="140"/>
      <c r="FPN63" s="140"/>
      <c r="FPO63" s="140"/>
      <c r="FPP63" s="140"/>
      <c r="FPQ63" s="140"/>
      <c r="FPR63" s="140"/>
      <c r="FPS63" s="140"/>
      <c r="FPT63" s="140"/>
      <c r="FPU63" s="140"/>
      <c r="FPV63" s="140"/>
      <c r="FPW63" s="140"/>
      <c r="FPX63" s="140"/>
      <c r="FPY63" s="140"/>
      <c r="FPZ63" s="140"/>
      <c r="FQA63" s="140"/>
      <c r="FQB63" s="140"/>
      <c r="FQC63" s="140"/>
      <c r="FQD63" s="140"/>
      <c r="FQE63" s="140"/>
      <c r="FQF63" s="140"/>
      <c r="FQG63" s="140"/>
      <c r="FQH63" s="140"/>
      <c r="FQI63" s="140"/>
      <c r="FQJ63" s="140"/>
      <c r="FQK63" s="140"/>
      <c r="FQL63" s="140"/>
      <c r="FQM63" s="140"/>
      <c r="FQN63" s="140"/>
      <c r="FQO63" s="140"/>
      <c r="FQP63" s="140"/>
      <c r="FQQ63" s="140"/>
      <c r="FQR63" s="140"/>
      <c r="FQS63" s="140"/>
      <c r="FQT63" s="140"/>
      <c r="FQU63" s="140"/>
      <c r="FQV63" s="140"/>
      <c r="FQW63" s="140"/>
      <c r="FQX63" s="140"/>
      <c r="FQY63" s="140"/>
      <c r="FQZ63" s="140"/>
      <c r="FRA63" s="140"/>
      <c r="FRB63" s="140"/>
      <c r="FRC63" s="140"/>
      <c r="FRD63" s="140"/>
      <c r="FRE63" s="140"/>
      <c r="FRF63" s="140"/>
      <c r="FRG63" s="140"/>
      <c r="FRH63" s="140"/>
      <c r="FRI63" s="140"/>
      <c r="FRJ63" s="140"/>
      <c r="FRK63" s="140"/>
      <c r="FRL63" s="140"/>
      <c r="FRM63" s="140"/>
      <c r="FRN63" s="140"/>
      <c r="FRO63" s="140"/>
      <c r="FRP63" s="140"/>
      <c r="FRQ63" s="140"/>
      <c r="FRR63" s="140"/>
      <c r="FRS63" s="140"/>
      <c r="FRT63" s="140"/>
      <c r="FRU63" s="140"/>
      <c r="FRV63" s="140"/>
      <c r="FRW63" s="140"/>
      <c r="FRX63" s="140"/>
      <c r="FRY63" s="140"/>
      <c r="FRZ63" s="140"/>
      <c r="FSA63" s="140"/>
      <c r="FSB63" s="140"/>
      <c r="FSC63" s="140"/>
      <c r="FSD63" s="140"/>
      <c r="FSE63" s="140"/>
      <c r="FSF63" s="140"/>
      <c r="FSG63" s="140"/>
      <c r="FSH63" s="140"/>
      <c r="FSI63" s="140"/>
      <c r="FSJ63" s="140"/>
      <c r="FSK63" s="140"/>
      <c r="FSL63" s="140"/>
      <c r="FSM63" s="140"/>
      <c r="FSN63" s="140"/>
      <c r="FSO63" s="140"/>
      <c r="FSP63" s="140"/>
      <c r="FSQ63" s="140"/>
      <c r="FSR63" s="140"/>
      <c r="FSS63" s="140"/>
      <c r="FST63" s="140"/>
      <c r="FSU63" s="140"/>
      <c r="FSV63" s="140"/>
      <c r="FSW63" s="140"/>
      <c r="FSX63" s="140"/>
      <c r="FSY63" s="140"/>
      <c r="FSZ63" s="140"/>
      <c r="FTA63" s="140"/>
      <c r="FTB63" s="140"/>
      <c r="FTC63" s="140"/>
      <c r="FTD63" s="140"/>
      <c r="FTE63" s="140"/>
      <c r="FTF63" s="140"/>
      <c r="FTG63" s="140"/>
      <c r="FTH63" s="140"/>
      <c r="FTI63" s="140"/>
      <c r="FTJ63" s="140"/>
      <c r="FTK63" s="140"/>
      <c r="FTL63" s="140"/>
      <c r="FTM63" s="140"/>
      <c r="FTN63" s="140"/>
      <c r="FTO63" s="140"/>
      <c r="FTP63" s="140"/>
      <c r="FTQ63" s="140"/>
      <c r="FTR63" s="140"/>
      <c r="FTS63" s="140"/>
      <c r="FTT63" s="140"/>
      <c r="FTU63" s="140"/>
      <c r="FTV63" s="140"/>
      <c r="FTW63" s="140"/>
      <c r="FTX63" s="140"/>
      <c r="FTY63" s="140"/>
      <c r="FTZ63" s="140"/>
      <c r="FUA63" s="140"/>
      <c r="FUB63" s="140"/>
      <c r="FUC63" s="140"/>
      <c r="FUD63" s="140"/>
      <c r="FUE63" s="140"/>
      <c r="FUF63" s="140"/>
      <c r="FUG63" s="140"/>
      <c r="FUH63" s="140"/>
      <c r="FUI63" s="140"/>
      <c r="FUJ63" s="140"/>
      <c r="FUK63" s="140"/>
      <c r="FUL63" s="140"/>
      <c r="FUM63" s="140"/>
      <c r="FUN63" s="140"/>
      <c r="FUO63" s="140"/>
      <c r="FUP63" s="140"/>
      <c r="FUQ63" s="140"/>
      <c r="FUR63" s="140"/>
      <c r="FUS63" s="140"/>
      <c r="FUT63" s="140"/>
      <c r="FUU63" s="140"/>
      <c r="FUV63" s="140"/>
      <c r="FUW63" s="140"/>
      <c r="FUX63" s="140"/>
      <c r="FUY63" s="140"/>
      <c r="FUZ63" s="140"/>
      <c r="FVA63" s="140"/>
      <c r="FVB63" s="140"/>
      <c r="FVC63" s="140"/>
      <c r="FVD63" s="140"/>
      <c r="FVE63" s="140"/>
      <c r="FVF63" s="140"/>
      <c r="FVG63" s="140"/>
      <c r="FVH63" s="140"/>
      <c r="FVI63" s="140"/>
      <c r="FVJ63" s="140"/>
      <c r="FVK63" s="140"/>
      <c r="FVL63" s="140"/>
      <c r="FVM63" s="140"/>
      <c r="FVN63" s="140"/>
      <c r="FVO63" s="140"/>
      <c r="FVP63" s="140"/>
      <c r="FVQ63" s="140"/>
      <c r="FVR63" s="140"/>
      <c r="FVS63" s="140"/>
      <c r="FVT63" s="140"/>
      <c r="FVU63" s="140"/>
      <c r="FVV63" s="140"/>
      <c r="FVW63" s="140"/>
      <c r="FVX63" s="140"/>
      <c r="FVY63" s="140"/>
      <c r="FVZ63" s="140"/>
      <c r="FWA63" s="140"/>
      <c r="FWB63" s="140"/>
      <c r="FWC63" s="140"/>
      <c r="FWD63" s="140"/>
      <c r="FWE63" s="140"/>
      <c r="FWF63" s="140"/>
      <c r="FWG63" s="140"/>
      <c r="FWH63" s="140"/>
      <c r="FWI63" s="140"/>
      <c r="FWJ63" s="140"/>
      <c r="FWK63" s="140"/>
      <c r="FWL63" s="140"/>
      <c r="FWM63" s="140"/>
      <c r="FWN63" s="140"/>
      <c r="FWO63" s="140"/>
      <c r="FWP63" s="140"/>
      <c r="FWQ63" s="140"/>
      <c r="FWR63" s="140"/>
      <c r="FWS63" s="140"/>
      <c r="FWT63" s="140"/>
      <c r="FWU63" s="140"/>
      <c r="FWV63" s="140"/>
      <c r="FWW63" s="140"/>
      <c r="FWX63" s="140"/>
      <c r="FWY63" s="140"/>
      <c r="FWZ63" s="140"/>
      <c r="FXA63" s="140"/>
      <c r="FXB63" s="140"/>
      <c r="FXC63" s="140"/>
      <c r="FXD63" s="140"/>
      <c r="FXE63" s="140"/>
      <c r="FXF63" s="140"/>
      <c r="FXG63" s="140"/>
      <c r="FXH63" s="140"/>
      <c r="FXI63" s="140"/>
      <c r="FXJ63" s="140"/>
      <c r="FXK63" s="140"/>
      <c r="FXL63" s="140"/>
      <c r="FXM63" s="140"/>
      <c r="FXN63" s="140"/>
      <c r="FXO63" s="140"/>
      <c r="FXP63" s="140"/>
      <c r="FXQ63" s="140"/>
      <c r="FXR63" s="140"/>
      <c r="FXS63" s="140"/>
      <c r="FXT63" s="140"/>
      <c r="FXU63" s="140"/>
      <c r="FXV63" s="140"/>
      <c r="FXW63" s="140"/>
      <c r="FXX63" s="140"/>
      <c r="FXY63" s="140"/>
      <c r="FXZ63" s="140"/>
      <c r="FYA63" s="140"/>
      <c r="FYB63" s="140"/>
      <c r="FYC63" s="140"/>
      <c r="FYD63" s="140"/>
      <c r="FYE63" s="140"/>
      <c r="FYF63" s="140"/>
      <c r="FYG63" s="140"/>
      <c r="FYH63" s="140"/>
      <c r="FYI63" s="140"/>
      <c r="FYJ63" s="140"/>
      <c r="FYK63" s="140"/>
      <c r="FYL63" s="140"/>
      <c r="FYM63" s="140"/>
      <c r="FYN63" s="140"/>
      <c r="FYO63" s="140"/>
      <c r="FYP63" s="140"/>
      <c r="FYQ63" s="140"/>
      <c r="FYR63" s="140"/>
      <c r="FYS63" s="140"/>
      <c r="FYT63" s="140"/>
      <c r="FYU63" s="140"/>
      <c r="FYV63" s="140"/>
      <c r="FYW63" s="140"/>
      <c r="FYX63" s="140"/>
      <c r="FYY63" s="140"/>
      <c r="FYZ63" s="140"/>
      <c r="FZA63" s="140"/>
      <c r="FZB63" s="140"/>
      <c r="FZC63" s="140"/>
      <c r="FZD63" s="140"/>
      <c r="FZE63" s="140"/>
      <c r="FZF63" s="140"/>
      <c r="FZG63" s="140"/>
      <c r="FZH63" s="140"/>
      <c r="FZI63" s="140"/>
      <c r="FZJ63" s="140"/>
      <c r="FZK63" s="140"/>
      <c r="FZL63" s="140"/>
      <c r="FZM63" s="140"/>
      <c r="FZN63" s="140"/>
      <c r="FZO63" s="140"/>
      <c r="FZP63" s="140"/>
      <c r="FZQ63" s="140"/>
      <c r="FZR63" s="140"/>
      <c r="FZS63" s="140"/>
      <c r="FZT63" s="140"/>
      <c r="FZU63" s="140"/>
      <c r="FZV63" s="140"/>
      <c r="FZW63" s="140"/>
      <c r="FZX63" s="140"/>
      <c r="FZY63" s="140"/>
      <c r="FZZ63" s="140"/>
      <c r="GAA63" s="140"/>
      <c r="GAB63" s="140"/>
      <c r="GAC63" s="140"/>
      <c r="GAD63" s="140"/>
      <c r="GAE63" s="140"/>
      <c r="GAF63" s="140"/>
      <c r="GAG63" s="140"/>
      <c r="GAH63" s="140"/>
      <c r="GAI63" s="140"/>
      <c r="GAJ63" s="140"/>
      <c r="GAK63" s="140"/>
      <c r="GAL63" s="140"/>
      <c r="GAM63" s="140"/>
      <c r="GAN63" s="140"/>
      <c r="GAO63" s="140"/>
      <c r="GAP63" s="140"/>
      <c r="GAQ63" s="140"/>
      <c r="GAR63" s="140"/>
      <c r="GAS63" s="140"/>
      <c r="GAT63" s="140"/>
      <c r="GAU63" s="140"/>
      <c r="GAV63" s="140"/>
      <c r="GAW63" s="140"/>
      <c r="GAX63" s="140"/>
      <c r="GAY63" s="140"/>
      <c r="GAZ63" s="140"/>
      <c r="GBA63" s="140"/>
      <c r="GBB63" s="140"/>
      <c r="GBC63" s="140"/>
      <c r="GBD63" s="140"/>
      <c r="GBE63" s="140"/>
      <c r="GBF63" s="140"/>
      <c r="GBG63" s="140"/>
      <c r="GBH63" s="140"/>
      <c r="GBI63" s="140"/>
      <c r="GBJ63" s="140"/>
      <c r="GBK63" s="140"/>
      <c r="GBL63" s="140"/>
      <c r="GBM63" s="140"/>
      <c r="GBN63" s="140"/>
      <c r="GBO63" s="140"/>
      <c r="GBP63" s="140"/>
      <c r="GBQ63" s="140"/>
      <c r="GBR63" s="140"/>
      <c r="GBS63" s="140"/>
      <c r="GBT63" s="140"/>
      <c r="GBU63" s="140"/>
      <c r="GBV63" s="140"/>
      <c r="GBW63" s="140"/>
      <c r="GBX63" s="140"/>
      <c r="GBY63" s="140"/>
      <c r="GBZ63" s="140"/>
      <c r="GCA63" s="140"/>
      <c r="GCB63" s="140"/>
      <c r="GCC63" s="140"/>
      <c r="GCD63" s="140"/>
      <c r="GCE63" s="140"/>
      <c r="GCF63" s="140"/>
      <c r="GCG63" s="140"/>
      <c r="GCH63" s="140"/>
      <c r="GCI63" s="140"/>
      <c r="GCJ63" s="140"/>
      <c r="GCK63" s="140"/>
      <c r="GCL63" s="140"/>
      <c r="GCM63" s="140"/>
      <c r="GCN63" s="140"/>
      <c r="GCO63" s="140"/>
      <c r="GCP63" s="140"/>
      <c r="GCQ63" s="140"/>
      <c r="GCR63" s="140"/>
      <c r="GCS63" s="140"/>
      <c r="GCT63" s="140"/>
      <c r="GCU63" s="140"/>
      <c r="GCV63" s="140"/>
      <c r="GCW63" s="140"/>
      <c r="GCX63" s="140"/>
      <c r="GCY63" s="140"/>
      <c r="GCZ63" s="140"/>
      <c r="GDA63" s="140"/>
      <c r="GDB63" s="140"/>
      <c r="GDC63" s="140"/>
      <c r="GDD63" s="140"/>
      <c r="GDE63" s="140"/>
      <c r="GDF63" s="140"/>
      <c r="GDG63" s="140"/>
      <c r="GDH63" s="140"/>
      <c r="GDI63" s="140"/>
      <c r="GDJ63" s="140"/>
      <c r="GDK63" s="140"/>
      <c r="GDL63" s="140"/>
      <c r="GDM63" s="140"/>
      <c r="GDN63" s="140"/>
      <c r="GDO63" s="140"/>
      <c r="GDP63" s="140"/>
      <c r="GDQ63" s="140"/>
      <c r="GDR63" s="140"/>
      <c r="GDS63" s="140"/>
      <c r="GDT63" s="140"/>
      <c r="GDU63" s="140"/>
      <c r="GDV63" s="140"/>
      <c r="GDW63" s="140"/>
      <c r="GDX63" s="140"/>
      <c r="GDY63" s="140"/>
      <c r="GDZ63" s="140"/>
      <c r="GEA63" s="140"/>
      <c r="GEB63" s="140"/>
      <c r="GEC63" s="140"/>
      <c r="GED63" s="140"/>
      <c r="GEE63" s="140"/>
      <c r="GEF63" s="140"/>
      <c r="GEG63" s="140"/>
      <c r="GEH63" s="140"/>
      <c r="GEI63" s="140"/>
      <c r="GEJ63" s="140"/>
      <c r="GEK63" s="140"/>
      <c r="GEL63" s="140"/>
      <c r="GEM63" s="140"/>
      <c r="GEN63" s="140"/>
      <c r="GEO63" s="140"/>
      <c r="GEP63" s="140"/>
      <c r="GEQ63" s="140"/>
      <c r="GER63" s="140"/>
      <c r="GES63" s="140"/>
      <c r="GET63" s="140"/>
      <c r="GEU63" s="140"/>
      <c r="GEV63" s="140"/>
      <c r="GEW63" s="140"/>
      <c r="GEX63" s="140"/>
      <c r="GEY63" s="140"/>
      <c r="GEZ63" s="140"/>
      <c r="GFA63" s="140"/>
      <c r="GFB63" s="140"/>
      <c r="GFC63" s="140"/>
      <c r="GFD63" s="140"/>
      <c r="GFE63" s="140"/>
      <c r="GFF63" s="140"/>
      <c r="GFG63" s="140"/>
      <c r="GFH63" s="140"/>
      <c r="GFI63" s="140"/>
      <c r="GFJ63" s="140"/>
      <c r="GFK63" s="140"/>
      <c r="GFL63" s="140"/>
      <c r="GFM63" s="140"/>
      <c r="GFN63" s="140"/>
      <c r="GFO63" s="140"/>
      <c r="GFP63" s="140"/>
      <c r="GFQ63" s="140"/>
      <c r="GFR63" s="140"/>
      <c r="GFS63" s="140"/>
      <c r="GFT63" s="140"/>
      <c r="GFU63" s="140"/>
      <c r="GFV63" s="140"/>
      <c r="GFW63" s="140"/>
      <c r="GFX63" s="140"/>
      <c r="GFY63" s="140"/>
      <c r="GFZ63" s="140"/>
      <c r="GGA63" s="140"/>
      <c r="GGB63" s="140"/>
      <c r="GGC63" s="140"/>
      <c r="GGD63" s="140"/>
      <c r="GGE63" s="140"/>
      <c r="GGF63" s="140"/>
      <c r="GGG63" s="140"/>
      <c r="GGH63" s="140"/>
      <c r="GGI63" s="140"/>
      <c r="GGJ63" s="140"/>
      <c r="GGK63" s="140"/>
      <c r="GGL63" s="140"/>
      <c r="GGM63" s="140"/>
      <c r="GGN63" s="140"/>
      <c r="GGO63" s="140"/>
      <c r="GGP63" s="140"/>
      <c r="GGQ63" s="140"/>
      <c r="GGR63" s="140"/>
      <c r="GGS63" s="140"/>
      <c r="GGT63" s="140"/>
      <c r="GGU63" s="140"/>
      <c r="GGV63" s="140"/>
      <c r="GGW63" s="140"/>
      <c r="GGX63" s="140"/>
      <c r="GGY63" s="140"/>
      <c r="GGZ63" s="140"/>
      <c r="GHA63" s="140"/>
      <c r="GHB63" s="140"/>
      <c r="GHC63" s="140"/>
      <c r="GHD63" s="140"/>
      <c r="GHE63" s="140"/>
      <c r="GHF63" s="140"/>
      <c r="GHG63" s="140"/>
      <c r="GHH63" s="140"/>
      <c r="GHI63" s="140"/>
      <c r="GHJ63" s="140"/>
      <c r="GHK63" s="140"/>
      <c r="GHL63" s="140"/>
      <c r="GHM63" s="140"/>
      <c r="GHN63" s="140"/>
      <c r="GHO63" s="140"/>
      <c r="GHP63" s="140"/>
      <c r="GHQ63" s="140"/>
      <c r="GHR63" s="140"/>
      <c r="GHS63" s="140"/>
      <c r="GHT63" s="140"/>
      <c r="GHU63" s="140"/>
      <c r="GHV63" s="140"/>
      <c r="GHW63" s="140"/>
      <c r="GHX63" s="140"/>
      <c r="GHY63" s="140"/>
      <c r="GHZ63" s="140"/>
      <c r="GIA63" s="140"/>
      <c r="GIB63" s="140"/>
      <c r="GIC63" s="140"/>
      <c r="GID63" s="140"/>
      <c r="GIE63" s="140"/>
      <c r="GIF63" s="140"/>
      <c r="GIG63" s="140"/>
      <c r="GIH63" s="140"/>
      <c r="GII63" s="140"/>
      <c r="GIJ63" s="140"/>
      <c r="GIK63" s="140"/>
      <c r="GIL63" s="140"/>
      <c r="GIM63" s="140"/>
      <c r="GIN63" s="140"/>
      <c r="GIO63" s="140"/>
      <c r="GIP63" s="140"/>
      <c r="GIQ63" s="140"/>
      <c r="GIR63" s="140"/>
      <c r="GIS63" s="140"/>
      <c r="GIT63" s="140"/>
      <c r="GIU63" s="140"/>
      <c r="GIV63" s="140"/>
      <c r="GIW63" s="140"/>
      <c r="GIX63" s="140"/>
      <c r="GIY63" s="140"/>
      <c r="GIZ63" s="140"/>
      <c r="GJA63" s="140"/>
      <c r="GJB63" s="140"/>
      <c r="GJC63" s="140"/>
      <c r="GJD63" s="140"/>
      <c r="GJE63" s="140"/>
      <c r="GJF63" s="140"/>
      <c r="GJG63" s="140"/>
      <c r="GJH63" s="140"/>
      <c r="GJI63" s="140"/>
      <c r="GJJ63" s="140"/>
      <c r="GJK63" s="140"/>
      <c r="GJL63" s="140"/>
      <c r="GJM63" s="140"/>
      <c r="GJN63" s="140"/>
      <c r="GJO63" s="140"/>
      <c r="GJP63" s="140"/>
      <c r="GJQ63" s="140"/>
      <c r="GJR63" s="140"/>
      <c r="GJS63" s="140"/>
      <c r="GJT63" s="140"/>
      <c r="GJU63" s="140"/>
      <c r="GJV63" s="140"/>
      <c r="GJW63" s="140"/>
      <c r="GJX63" s="140"/>
      <c r="GJY63" s="140"/>
      <c r="GJZ63" s="140"/>
      <c r="GKA63" s="140"/>
      <c r="GKB63" s="140"/>
      <c r="GKC63" s="140"/>
      <c r="GKD63" s="140"/>
      <c r="GKE63" s="140"/>
      <c r="GKF63" s="140"/>
      <c r="GKG63" s="140"/>
      <c r="GKH63" s="140"/>
      <c r="GKI63" s="140"/>
      <c r="GKJ63" s="140"/>
      <c r="GKK63" s="140"/>
      <c r="GKL63" s="140"/>
      <c r="GKM63" s="140"/>
      <c r="GKN63" s="140"/>
      <c r="GKO63" s="140"/>
      <c r="GKP63" s="140"/>
      <c r="GKQ63" s="140"/>
      <c r="GKR63" s="140"/>
      <c r="GKS63" s="140"/>
      <c r="GKT63" s="140"/>
      <c r="GKU63" s="140"/>
      <c r="GKV63" s="140"/>
      <c r="GKW63" s="140"/>
      <c r="GKX63" s="140"/>
      <c r="GKY63" s="140"/>
      <c r="GKZ63" s="140"/>
      <c r="GLA63" s="140"/>
      <c r="GLB63" s="140"/>
      <c r="GLC63" s="140"/>
      <c r="GLD63" s="140"/>
      <c r="GLE63" s="140"/>
      <c r="GLF63" s="140"/>
      <c r="GLG63" s="140"/>
      <c r="GLH63" s="140"/>
      <c r="GLI63" s="140"/>
      <c r="GLJ63" s="140"/>
      <c r="GLK63" s="140"/>
      <c r="GLL63" s="140"/>
      <c r="GLM63" s="140"/>
      <c r="GLN63" s="140"/>
      <c r="GLO63" s="140"/>
      <c r="GLP63" s="140"/>
      <c r="GLQ63" s="140"/>
      <c r="GLR63" s="140"/>
      <c r="GLS63" s="140"/>
      <c r="GLT63" s="140"/>
      <c r="GLU63" s="140"/>
      <c r="GLV63" s="140"/>
      <c r="GLW63" s="140"/>
      <c r="GLX63" s="140"/>
      <c r="GLY63" s="140"/>
      <c r="GLZ63" s="140"/>
      <c r="GMA63" s="140"/>
      <c r="GMB63" s="140"/>
      <c r="GMC63" s="140"/>
      <c r="GMD63" s="140"/>
      <c r="GME63" s="140"/>
      <c r="GMF63" s="140"/>
      <c r="GMG63" s="140"/>
      <c r="GMH63" s="140"/>
      <c r="GMI63" s="140"/>
      <c r="GMJ63" s="140"/>
      <c r="GMK63" s="140"/>
      <c r="GML63" s="140"/>
      <c r="GMM63" s="140"/>
      <c r="GMN63" s="140"/>
      <c r="GMO63" s="140"/>
      <c r="GMP63" s="140"/>
      <c r="GMQ63" s="140"/>
      <c r="GMR63" s="140"/>
      <c r="GMS63" s="140"/>
      <c r="GMT63" s="140"/>
      <c r="GMU63" s="140"/>
      <c r="GMV63" s="140"/>
      <c r="GMW63" s="140"/>
      <c r="GMX63" s="140"/>
      <c r="GMY63" s="140"/>
      <c r="GMZ63" s="140"/>
      <c r="GNA63" s="140"/>
      <c r="GNB63" s="140"/>
      <c r="GNC63" s="140"/>
      <c r="GND63" s="140"/>
      <c r="GNE63" s="140"/>
      <c r="GNF63" s="140"/>
      <c r="GNG63" s="140"/>
      <c r="GNH63" s="140"/>
      <c r="GNI63" s="140"/>
      <c r="GNJ63" s="140"/>
      <c r="GNK63" s="140"/>
      <c r="GNL63" s="140"/>
      <c r="GNM63" s="140"/>
      <c r="GNN63" s="140"/>
      <c r="GNO63" s="140"/>
      <c r="GNP63" s="140"/>
      <c r="GNQ63" s="140"/>
      <c r="GNR63" s="140"/>
      <c r="GNS63" s="140"/>
      <c r="GNT63" s="140"/>
      <c r="GNU63" s="140"/>
      <c r="GNV63" s="140"/>
      <c r="GNW63" s="140"/>
      <c r="GNX63" s="140"/>
      <c r="GNY63" s="140"/>
      <c r="GNZ63" s="140"/>
      <c r="GOA63" s="140"/>
      <c r="GOB63" s="140"/>
      <c r="GOC63" s="140"/>
      <c r="GOD63" s="140"/>
      <c r="GOE63" s="140"/>
      <c r="GOF63" s="140"/>
      <c r="GOG63" s="140"/>
      <c r="GOH63" s="140"/>
      <c r="GOI63" s="140"/>
      <c r="GOJ63" s="140"/>
      <c r="GOK63" s="140"/>
      <c r="GOL63" s="140"/>
      <c r="GOM63" s="140"/>
      <c r="GON63" s="140"/>
      <c r="GOO63" s="140"/>
      <c r="GOP63" s="140"/>
      <c r="GOQ63" s="140"/>
      <c r="GOR63" s="140"/>
      <c r="GOS63" s="140"/>
      <c r="GOT63" s="140"/>
      <c r="GOU63" s="140"/>
      <c r="GOV63" s="140"/>
      <c r="GOW63" s="140"/>
      <c r="GOX63" s="140"/>
      <c r="GOY63" s="140"/>
      <c r="GOZ63" s="140"/>
      <c r="GPA63" s="140"/>
      <c r="GPB63" s="140"/>
      <c r="GPC63" s="140"/>
      <c r="GPD63" s="140"/>
      <c r="GPE63" s="140"/>
      <c r="GPF63" s="140"/>
      <c r="GPG63" s="140"/>
      <c r="GPH63" s="140"/>
      <c r="GPI63" s="140"/>
      <c r="GPJ63" s="140"/>
      <c r="GPK63" s="140"/>
      <c r="GPL63" s="140"/>
      <c r="GPM63" s="140"/>
      <c r="GPN63" s="140"/>
      <c r="GPO63" s="140"/>
      <c r="GPP63" s="140"/>
      <c r="GPQ63" s="140"/>
      <c r="GPR63" s="140"/>
      <c r="GPS63" s="140"/>
      <c r="GPT63" s="140"/>
      <c r="GPU63" s="140"/>
      <c r="GPV63" s="140"/>
      <c r="GPW63" s="140"/>
      <c r="GPX63" s="140"/>
      <c r="GPY63" s="140"/>
      <c r="GPZ63" s="140"/>
      <c r="GQA63" s="140"/>
      <c r="GQB63" s="140"/>
      <c r="GQC63" s="140"/>
      <c r="GQD63" s="140"/>
      <c r="GQE63" s="140"/>
      <c r="GQF63" s="140"/>
      <c r="GQG63" s="140"/>
      <c r="GQH63" s="140"/>
      <c r="GQI63" s="140"/>
      <c r="GQJ63" s="140"/>
      <c r="GQK63" s="140"/>
      <c r="GQL63" s="140"/>
      <c r="GQM63" s="140"/>
      <c r="GQN63" s="140"/>
      <c r="GQO63" s="140"/>
      <c r="GQP63" s="140"/>
      <c r="GQQ63" s="140"/>
      <c r="GQR63" s="140"/>
      <c r="GQS63" s="140"/>
      <c r="GQT63" s="140"/>
      <c r="GQU63" s="140"/>
      <c r="GQV63" s="140"/>
      <c r="GQW63" s="140"/>
      <c r="GQX63" s="140"/>
      <c r="GQY63" s="140"/>
      <c r="GQZ63" s="140"/>
      <c r="GRA63" s="140"/>
      <c r="GRB63" s="140"/>
      <c r="GRC63" s="140"/>
      <c r="GRD63" s="140"/>
      <c r="GRE63" s="140"/>
      <c r="GRF63" s="140"/>
      <c r="GRG63" s="140"/>
      <c r="GRH63" s="140"/>
      <c r="GRI63" s="140"/>
      <c r="GRJ63" s="140"/>
      <c r="GRK63" s="140"/>
      <c r="GRL63" s="140"/>
      <c r="GRM63" s="140"/>
      <c r="GRN63" s="140"/>
      <c r="GRO63" s="140"/>
      <c r="GRP63" s="140"/>
      <c r="GRQ63" s="140"/>
      <c r="GRR63" s="140"/>
      <c r="GRS63" s="140"/>
      <c r="GRT63" s="140"/>
      <c r="GRU63" s="140"/>
      <c r="GRV63" s="140"/>
      <c r="GRW63" s="140"/>
      <c r="GRX63" s="140"/>
      <c r="GRY63" s="140"/>
      <c r="GRZ63" s="140"/>
      <c r="GSA63" s="140"/>
      <c r="GSB63" s="140"/>
      <c r="GSC63" s="140"/>
      <c r="GSD63" s="140"/>
      <c r="GSE63" s="140"/>
      <c r="GSF63" s="140"/>
      <c r="GSG63" s="140"/>
      <c r="GSH63" s="140"/>
      <c r="GSI63" s="140"/>
      <c r="GSJ63" s="140"/>
      <c r="GSK63" s="140"/>
      <c r="GSL63" s="140"/>
      <c r="GSM63" s="140"/>
      <c r="GSN63" s="140"/>
      <c r="GSO63" s="140"/>
      <c r="GSP63" s="140"/>
      <c r="GSQ63" s="140"/>
      <c r="GSR63" s="140"/>
      <c r="GSS63" s="140"/>
      <c r="GST63" s="140"/>
      <c r="GSU63" s="140"/>
      <c r="GSV63" s="140"/>
      <c r="GSW63" s="140"/>
      <c r="GSX63" s="140"/>
      <c r="GSY63" s="140"/>
      <c r="GSZ63" s="140"/>
      <c r="GTA63" s="140"/>
      <c r="GTB63" s="140"/>
      <c r="GTC63" s="140"/>
      <c r="GTD63" s="140"/>
      <c r="GTE63" s="140"/>
      <c r="GTF63" s="140"/>
      <c r="GTG63" s="140"/>
      <c r="GTH63" s="140"/>
      <c r="GTI63" s="140"/>
      <c r="GTJ63" s="140"/>
      <c r="GTK63" s="140"/>
      <c r="GTL63" s="140"/>
      <c r="GTM63" s="140"/>
      <c r="GTN63" s="140"/>
      <c r="GTO63" s="140"/>
      <c r="GTP63" s="140"/>
      <c r="GTQ63" s="140"/>
      <c r="GTR63" s="140"/>
      <c r="GTS63" s="140"/>
      <c r="GTT63" s="140"/>
      <c r="GTU63" s="140"/>
      <c r="GTV63" s="140"/>
      <c r="GTW63" s="140"/>
      <c r="GTX63" s="140"/>
      <c r="GTY63" s="140"/>
      <c r="GTZ63" s="140"/>
      <c r="GUA63" s="140"/>
      <c r="GUB63" s="140"/>
      <c r="GUC63" s="140"/>
      <c r="GUD63" s="140"/>
      <c r="GUE63" s="140"/>
      <c r="GUF63" s="140"/>
      <c r="GUG63" s="140"/>
      <c r="GUH63" s="140"/>
      <c r="GUI63" s="140"/>
      <c r="GUJ63" s="140"/>
      <c r="GUK63" s="140"/>
      <c r="GUL63" s="140"/>
      <c r="GUM63" s="140"/>
      <c r="GUN63" s="140"/>
      <c r="GUO63" s="140"/>
      <c r="GUP63" s="140"/>
      <c r="GUQ63" s="140"/>
      <c r="GUR63" s="140"/>
      <c r="GUS63" s="140"/>
      <c r="GUT63" s="140"/>
      <c r="GUU63" s="140"/>
      <c r="GUV63" s="140"/>
      <c r="GUW63" s="140"/>
      <c r="GUX63" s="140"/>
      <c r="GUY63" s="140"/>
      <c r="GUZ63" s="140"/>
      <c r="GVA63" s="140"/>
      <c r="GVB63" s="140"/>
      <c r="GVC63" s="140"/>
      <c r="GVD63" s="140"/>
      <c r="GVE63" s="140"/>
      <c r="GVF63" s="140"/>
      <c r="GVG63" s="140"/>
      <c r="GVH63" s="140"/>
      <c r="GVI63" s="140"/>
      <c r="GVJ63" s="140"/>
      <c r="GVK63" s="140"/>
      <c r="GVL63" s="140"/>
      <c r="GVM63" s="140"/>
      <c r="GVN63" s="140"/>
      <c r="GVO63" s="140"/>
      <c r="GVP63" s="140"/>
      <c r="GVQ63" s="140"/>
      <c r="GVR63" s="140"/>
      <c r="GVS63" s="140"/>
      <c r="GVT63" s="140"/>
      <c r="GVU63" s="140"/>
      <c r="GVV63" s="140"/>
      <c r="GVW63" s="140"/>
      <c r="GVX63" s="140"/>
      <c r="GVY63" s="140"/>
      <c r="GVZ63" s="140"/>
      <c r="GWA63" s="140"/>
      <c r="GWB63" s="140"/>
      <c r="GWC63" s="140"/>
      <c r="GWD63" s="140"/>
      <c r="GWE63" s="140"/>
      <c r="GWF63" s="140"/>
      <c r="GWG63" s="140"/>
      <c r="GWH63" s="140"/>
      <c r="GWI63" s="140"/>
      <c r="GWJ63" s="140"/>
      <c r="GWK63" s="140"/>
      <c r="GWL63" s="140"/>
      <c r="GWM63" s="140"/>
      <c r="GWN63" s="140"/>
      <c r="GWO63" s="140"/>
      <c r="GWP63" s="140"/>
      <c r="GWQ63" s="140"/>
      <c r="GWR63" s="140"/>
      <c r="GWS63" s="140"/>
      <c r="GWT63" s="140"/>
      <c r="GWU63" s="140"/>
      <c r="GWV63" s="140"/>
      <c r="GWW63" s="140"/>
      <c r="GWX63" s="140"/>
      <c r="GWY63" s="140"/>
      <c r="GWZ63" s="140"/>
      <c r="GXA63" s="140"/>
      <c r="GXB63" s="140"/>
      <c r="GXC63" s="140"/>
      <c r="GXD63" s="140"/>
      <c r="GXE63" s="140"/>
      <c r="GXF63" s="140"/>
      <c r="GXG63" s="140"/>
      <c r="GXH63" s="140"/>
      <c r="GXI63" s="140"/>
      <c r="GXJ63" s="140"/>
      <c r="GXK63" s="140"/>
      <c r="GXL63" s="140"/>
      <c r="GXM63" s="140"/>
      <c r="GXN63" s="140"/>
      <c r="GXO63" s="140"/>
      <c r="GXP63" s="140"/>
      <c r="GXQ63" s="140"/>
      <c r="GXR63" s="140"/>
      <c r="GXS63" s="140"/>
      <c r="GXT63" s="140"/>
      <c r="GXU63" s="140"/>
      <c r="GXV63" s="140"/>
      <c r="GXW63" s="140"/>
      <c r="GXX63" s="140"/>
      <c r="GXY63" s="140"/>
      <c r="GXZ63" s="140"/>
      <c r="GYA63" s="140"/>
      <c r="GYB63" s="140"/>
      <c r="GYC63" s="140"/>
      <c r="GYD63" s="140"/>
      <c r="GYE63" s="140"/>
      <c r="GYF63" s="140"/>
      <c r="GYG63" s="140"/>
      <c r="GYH63" s="140"/>
      <c r="GYI63" s="140"/>
      <c r="GYJ63" s="140"/>
      <c r="GYK63" s="140"/>
      <c r="GYL63" s="140"/>
      <c r="GYM63" s="140"/>
      <c r="GYN63" s="140"/>
      <c r="GYO63" s="140"/>
      <c r="GYP63" s="140"/>
      <c r="GYQ63" s="140"/>
      <c r="GYR63" s="140"/>
      <c r="GYS63" s="140"/>
      <c r="GYT63" s="140"/>
      <c r="GYU63" s="140"/>
      <c r="GYV63" s="140"/>
      <c r="GYW63" s="140"/>
      <c r="GYX63" s="140"/>
      <c r="GYY63" s="140"/>
      <c r="GYZ63" s="140"/>
      <c r="GZA63" s="140"/>
      <c r="GZB63" s="140"/>
      <c r="GZC63" s="140"/>
      <c r="GZD63" s="140"/>
      <c r="GZE63" s="140"/>
      <c r="GZF63" s="140"/>
      <c r="GZG63" s="140"/>
      <c r="GZH63" s="140"/>
      <c r="GZI63" s="140"/>
      <c r="GZJ63" s="140"/>
      <c r="GZK63" s="140"/>
      <c r="GZL63" s="140"/>
      <c r="GZM63" s="140"/>
      <c r="GZN63" s="140"/>
      <c r="GZO63" s="140"/>
      <c r="GZP63" s="140"/>
      <c r="GZQ63" s="140"/>
      <c r="GZR63" s="140"/>
      <c r="GZS63" s="140"/>
      <c r="GZT63" s="140"/>
      <c r="GZU63" s="140"/>
      <c r="GZV63" s="140"/>
      <c r="GZW63" s="140"/>
      <c r="GZX63" s="140"/>
      <c r="GZY63" s="140"/>
      <c r="GZZ63" s="140"/>
      <c r="HAA63" s="140"/>
      <c r="HAB63" s="140"/>
      <c r="HAC63" s="140"/>
      <c r="HAD63" s="140"/>
      <c r="HAE63" s="140"/>
      <c r="HAF63" s="140"/>
      <c r="HAG63" s="140"/>
      <c r="HAH63" s="140"/>
      <c r="HAI63" s="140"/>
      <c r="HAJ63" s="140"/>
      <c r="HAK63" s="140"/>
      <c r="HAL63" s="140"/>
      <c r="HAM63" s="140"/>
      <c r="HAN63" s="140"/>
      <c r="HAO63" s="140"/>
      <c r="HAP63" s="140"/>
      <c r="HAQ63" s="140"/>
      <c r="HAR63" s="140"/>
      <c r="HAS63" s="140"/>
      <c r="HAT63" s="140"/>
      <c r="HAU63" s="140"/>
      <c r="HAV63" s="140"/>
      <c r="HAW63" s="140"/>
      <c r="HAX63" s="140"/>
      <c r="HAY63" s="140"/>
      <c r="HAZ63" s="140"/>
      <c r="HBA63" s="140"/>
      <c r="HBB63" s="140"/>
      <c r="HBC63" s="140"/>
      <c r="HBD63" s="140"/>
      <c r="HBE63" s="140"/>
      <c r="HBF63" s="140"/>
      <c r="HBG63" s="140"/>
      <c r="HBH63" s="140"/>
      <c r="HBI63" s="140"/>
      <c r="HBJ63" s="140"/>
      <c r="HBK63" s="140"/>
      <c r="HBL63" s="140"/>
      <c r="HBM63" s="140"/>
      <c r="HBN63" s="140"/>
      <c r="HBO63" s="140"/>
      <c r="HBP63" s="140"/>
      <c r="HBQ63" s="140"/>
      <c r="HBR63" s="140"/>
      <c r="HBS63" s="140"/>
      <c r="HBT63" s="140"/>
      <c r="HBU63" s="140"/>
      <c r="HBV63" s="140"/>
      <c r="HBW63" s="140"/>
      <c r="HBX63" s="140"/>
      <c r="HBY63" s="140"/>
      <c r="HBZ63" s="140"/>
      <c r="HCA63" s="140"/>
      <c r="HCB63" s="140"/>
      <c r="HCC63" s="140"/>
      <c r="HCD63" s="140"/>
      <c r="HCE63" s="140"/>
      <c r="HCF63" s="140"/>
      <c r="HCG63" s="140"/>
      <c r="HCH63" s="140"/>
      <c r="HCI63" s="140"/>
      <c r="HCJ63" s="140"/>
      <c r="HCK63" s="140"/>
      <c r="HCL63" s="140"/>
      <c r="HCM63" s="140"/>
      <c r="HCN63" s="140"/>
      <c r="HCO63" s="140"/>
      <c r="HCP63" s="140"/>
      <c r="HCQ63" s="140"/>
      <c r="HCR63" s="140"/>
      <c r="HCS63" s="140"/>
      <c r="HCT63" s="140"/>
      <c r="HCU63" s="140"/>
      <c r="HCV63" s="140"/>
      <c r="HCW63" s="140"/>
      <c r="HCX63" s="140"/>
      <c r="HCY63" s="140"/>
      <c r="HCZ63" s="140"/>
      <c r="HDA63" s="140"/>
      <c r="HDB63" s="140"/>
      <c r="HDC63" s="140"/>
      <c r="HDD63" s="140"/>
      <c r="HDE63" s="140"/>
      <c r="HDF63" s="140"/>
      <c r="HDG63" s="140"/>
      <c r="HDH63" s="140"/>
      <c r="HDI63" s="140"/>
      <c r="HDJ63" s="140"/>
      <c r="HDK63" s="140"/>
      <c r="HDL63" s="140"/>
      <c r="HDM63" s="140"/>
      <c r="HDN63" s="140"/>
      <c r="HDO63" s="140"/>
      <c r="HDP63" s="140"/>
      <c r="HDQ63" s="140"/>
      <c r="HDR63" s="140"/>
      <c r="HDS63" s="140"/>
      <c r="HDT63" s="140"/>
      <c r="HDU63" s="140"/>
      <c r="HDV63" s="140"/>
      <c r="HDW63" s="140"/>
      <c r="HDX63" s="140"/>
      <c r="HDY63" s="140"/>
      <c r="HDZ63" s="140"/>
      <c r="HEA63" s="140"/>
      <c r="HEB63" s="140"/>
      <c r="HEC63" s="140"/>
      <c r="HED63" s="140"/>
      <c r="HEE63" s="140"/>
      <c r="HEF63" s="140"/>
      <c r="HEG63" s="140"/>
      <c r="HEH63" s="140"/>
      <c r="HEI63" s="140"/>
      <c r="HEJ63" s="140"/>
      <c r="HEK63" s="140"/>
      <c r="HEL63" s="140"/>
      <c r="HEM63" s="140"/>
      <c r="HEN63" s="140"/>
      <c r="HEO63" s="140"/>
      <c r="HEP63" s="140"/>
      <c r="HEQ63" s="140"/>
      <c r="HER63" s="140"/>
      <c r="HES63" s="140"/>
      <c r="HET63" s="140"/>
      <c r="HEU63" s="140"/>
      <c r="HEV63" s="140"/>
      <c r="HEW63" s="140"/>
      <c r="HEX63" s="140"/>
      <c r="HEY63" s="140"/>
      <c r="HEZ63" s="140"/>
      <c r="HFA63" s="140"/>
      <c r="HFB63" s="140"/>
      <c r="HFC63" s="140"/>
      <c r="HFD63" s="140"/>
      <c r="HFE63" s="140"/>
      <c r="HFF63" s="140"/>
      <c r="HFG63" s="140"/>
      <c r="HFH63" s="140"/>
      <c r="HFI63" s="140"/>
      <c r="HFJ63" s="140"/>
      <c r="HFK63" s="140"/>
      <c r="HFL63" s="140"/>
      <c r="HFM63" s="140"/>
      <c r="HFN63" s="140"/>
      <c r="HFO63" s="140"/>
      <c r="HFP63" s="140"/>
      <c r="HFQ63" s="140"/>
      <c r="HFR63" s="140"/>
      <c r="HFS63" s="140"/>
      <c r="HFT63" s="140"/>
      <c r="HFU63" s="140"/>
      <c r="HFV63" s="140"/>
      <c r="HFW63" s="140"/>
      <c r="HFX63" s="140"/>
      <c r="HFY63" s="140"/>
      <c r="HFZ63" s="140"/>
      <c r="HGA63" s="140"/>
      <c r="HGB63" s="140"/>
      <c r="HGC63" s="140"/>
      <c r="HGD63" s="140"/>
      <c r="HGE63" s="140"/>
      <c r="HGF63" s="140"/>
      <c r="HGG63" s="140"/>
      <c r="HGH63" s="140"/>
      <c r="HGI63" s="140"/>
      <c r="HGJ63" s="140"/>
      <c r="HGK63" s="140"/>
      <c r="HGL63" s="140"/>
      <c r="HGM63" s="140"/>
      <c r="HGN63" s="140"/>
      <c r="HGO63" s="140"/>
      <c r="HGP63" s="140"/>
      <c r="HGQ63" s="140"/>
      <c r="HGR63" s="140"/>
      <c r="HGS63" s="140"/>
      <c r="HGT63" s="140"/>
      <c r="HGU63" s="140"/>
      <c r="HGV63" s="140"/>
      <c r="HGW63" s="140"/>
      <c r="HGX63" s="140"/>
      <c r="HGY63" s="140"/>
      <c r="HGZ63" s="140"/>
      <c r="HHA63" s="140"/>
      <c r="HHB63" s="140"/>
      <c r="HHC63" s="140"/>
      <c r="HHD63" s="140"/>
      <c r="HHE63" s="140"/>
      <c r="HHF63" s="140"/>
      <c r="HHG63" s="140"/>
      <c r="HHH63" s="140"/>
      <c r="HHI63" s="140"/>
      <c r="HHJ63" s="140"/>
      <c r="HHK63" s="140"/>
      <c r="HHL63" s="140"/>
      <c r="HHM63" s="140"/>
      <c r="HHN63" s="140"/>
      <c r="HHO63" s="140"/>
      <c r="HHP63" s="140"/>
      <c r="HHQ63" s="140"/>
      <c r="HHR63" s="140"/>
      <c r="HHS63" s="140"/>
      <c r="HHT63" s="140"/>
      <c r="HHU63" s="140"/>
      <c r="HHV63" s="140"/>
      <c r="HHW63" s="140"/>
      <c r="HHX63" s="140"/>
      <c r="HHY63" s="140"/>
      <c r="HHZ63" s="140"/>
      <c r="HIA63" s="140"/>
      <c r="HIB63" s="140"/>
      <c r="HIC63" s="140"/>
      <c r="HID63" s="140"/>
      <c r="HIE63" s="140"/>
      <c r="HIF63" s="140"/>
      <c r="HIG63" s="140"/>
      <c r="HIH63" s="140"/>
      <c r="HII63" s="140"/>
      <c r="HIJ63" s="140"/>
      <c r="HIK63" s="140"/>
      <c r="HIL63" s="140"/>
      <c r="HIM63" s="140"/>
      <c r="HIN63" s="140"/>
      <c r="HIO63" s="140"/>
      <c r="HIP63" s="140"/>
      <c r="HIQ63" s="140"/>
      <c r="HIR63" s="140"/>
      <c r="HIS63" s="140"/>
      <c r="HIT63" s="140"/>
      <c r="HIU63" s="140"/>
      <c r="HIV63" s="140"/>
      <c r="HIW63" s="140"/>
      <c r="HIX63" s="140"/>
      <c r="HIY63" s="140"/>
      <c r="HIZ63" s="140"/>
      <c r="HJA63" s="140"/>
      <c r="HJB63" s="140"/>
      <c r="HJC63" s="140"/>
      <c r="HJD63" s="140"/>
      <c r="HJE63" s="140"/>
      <c r="HJF63" s="140"/>
      <c r="HJG63" s="140"/>
      <c r="HJH63" s="140"/>
      <c r="HJI63" s="140"/>
      <c r="HJJ63" s="140"/>
      <c r="HJK63" s="140"/>
      <c r="HJL63" s="140"/>
      <c r="HJM63" s="140"/>
      <c r="HJN63" s="140"/>
      <c r="HJO63" s="140"/>
      <c r="HJP63" s="140"/>
      <c r="HJQ63" s="140"/>
      <c r="HJR63" s="140"/>
      <c r="HJS63" s="140"/>
      <c r="HJT63" s="140"/>
      <c r="HJU63" s="140"/>
      <c r="HJV63" s="140"/>
      <c r="HJW63" s="140"/>
      <c r="HJX63" s="140"/>
      <c r="HJY63" s="140"/>
      <c r="HJZ63" s="140"/>
      <c r="HKA63" s="140"/>
      <c r="HKB63" s="140"/>
      <c r="HKC63" s="140"/>
      <c r="HKD63" s="140"/>
      <c r="HKE63" s="140"/>
      <c r="HKF63" s="140"/>
      <c r="HKG63" s="140"/>
      <c r="HKH63" s="140"/>
      <c r="HKI63" s="140"/>
      <c r="HKJ63" s="140"/>
      <c r="HKK63" s="140"/>
      <c r="HKL63" s="140"/>
      <c r="HKM63" s="140"/>
      <c r="HKN63" s="140"/>
      <c r="HKO63" s="140"/>
      <c r="HKP63" s="140"/>
      <c r="HKQ63" s="140"/>
      <c r="HKR63" s="140"/>
      <c r="HKS63" s="140"/>
      <c r="HKT63" s="140"/>
      <c r="HKU63" s="140"/>
      <c r="HKV63" s="140"/>
      <c r="HKW63" s="140"/>
      <c r="HKX63" s="140"/>
      <c r="HKY63" s="140"/>
      <c r="HKZ63" s="140"/>
      <c r="HLA63" s="140"/>
      <c r="HLB63" s="140"/>
      <c r="HLC63" s="140"/>
      <c r="HLD63" s="140"/>
      <c r="HLE63" s="140"/>
      <c r="HLF63" s="140"/>
      <c r="HLG63" s="140"/>
      <c r="HLH63" s="140"/>
      <c r="HLI63" s="140"/>
      <c r="HLJ63" s="140"/>
      <c r="HLK63" s="140"/>
      <c r="HLL63" s="140"/>
      <c r="HLM63" s="140"/>
      <c r="HLN63" s="140"/>
      <c r="HLO63" s="140"/>
      <c r="HLP63" s="140"/>
      <c r="HLQ63" s="140"/>
      <c r="HLR63" s="140"/>
      <c r="HLS63" s="140"/>
      <c r="HLT63" s="140"/>
      <c r="HLU63" s="140"/>
      <c r="HLV63" s="140"/>
      <c r="HLW63" s="140"/>
      <c r="HLX63" s="140"/>
      <c r="HLY63" s="140"/>
      <c r="HLZ63" s="140"/>
      <c r="HMA63" s="140"/>
      <c r="HMB63" s="140"/>
      <c r="HMC63" s="140"/>
      <c r="HMD63" s="140"/>
      <c r="HME63" s="140"/>
      <c r="HMF63" s="140"/>
      <c r="HMG63" s="140"/>
      <c r="HMH63" s="140"/>
      <c r="HMI63" s="140"/>
      <c r="HMJ63" s="140"/>
      <c r="HMK63" s="140"/>
      <c r="HML63" s="140"/>
      <c r="HMM63" s="140"/>
      <c r="HMN63" s="140"/>
      <c r="HMO63" s="140"/>
      <c r="HMP63" s="140"/>
      <c r="HMQ63" s="140"/>
      <c r="HMR63" s="140"/>
      <c r="HMS63" s="140"/>
      <c r="HMT63" s="140"/>
      <c r="HMU63" s="140"/>
      <c r="HMV63" s="140"/>
      <c r="HMW63" s="140"/>
      <c r="HMX63" s="140"/>
      <c r="HMY63" s="140"/>
      <c r="HMZ63" s="140"/>
      <c r="HNA63" s="140"/>
      <c r="HNB63" s="140"/>
      <c r="HNC63" s="140"/>
      <c r="HND63" s="140"/>
      <c r="HNE63" s="140"/>
      <c r="HNF63" s="140"/>
      <c r="HNG63" s="140"/>
      <c r="HNH63" s="140"/>
      <c r="HNI63" s="140"/>
      <c r="HNJ63" s="140"/>
      <c r="HNK63" s="140"/>
      <c r="HNL63" s="140"/>
      <c r="HNM63" s="140"/>
      <c r="HNN63" s="140"/>
      <c r="HNO63" s="140"/>
      <c r="HNP63" s="140"/>
      <c r="HNQ63" s="140"/>
      <c r="HNR63" s="140"/>
      <c r="HNS63" s="140"/>
      <c r="HNT63" s="140"/>
      <c r="HNU63" s="140"/>
      <c r="HNV63" s="140"/>
      <c r="HNW63" s="140"/>
      <c r="HNX63" s="140"/>
      <c r="HNY63" s="140"/>
      <c r="HNZ63" s="140"/>
      <c r="HOA63" s="140"/>
      <c r="HOB63" s="140"/>
      <c r="HOC63" s="140"/>
      <c r="HOD63" s="140"/>
      <c r="HOE63" s="140"/>
      <c r="HOF63" s="140"/>
      <c r="HOG63" s="140"/>
      <c r="HOH63" s="140"/>
      <c r="HOI63" s="140"/>
      <c r="HOJ63" s="140"/>
      <c r="HOK63" s="140"/>
      <c r="HOL63" s="140"/>
      <c r="HOM63" s="140"/>
      <c r="HON63" s="140"/>
      <c r="HOO63" s="140"/>
      <c r="HOP63" s="140"/>
      <c r="HOQ63" s="140"/>
      <c r="HOR63" s="140"/>
      <c r="HOS63" s="140"/>
      <c r="HOT63" s="140"/>
      <c r="HOU63" s="140"/>
      <c r="HOV63" s="140"/>
      <c r="HOW63" s="140"/>
      <c r="HOX63" s="140"/>
      <c r="HOY63" s="140"/>
      <c r="HOZ63" s="140"/>
      <c r="HPA63" s="140"/>
      <c r="HPB63" s="140"/>
      <c r="HPC63" s="140"/>
      <c r="HPD63" s="140"/>
      <c r="HPE63" s="140"/>
      <c r="HPF63" s="140"/>
      <c r="HPG63" s="140"/>
      <c r="HPH63" s="140"/>
      <c r="HPI63" s="140"/>
      <c r="HPJ63" s="140"/>
      <c r="HPK63" s="140"/>
      <c r="HPL63" s="140"/>
      <c r="HPM63" s="140"/>
      <c r="HPN63" s="140"/>
      <c r="HPO63" s="140"/>
      <c r="HPP63" s="140"/>
      <c r="HPQ63" s="140"/>
      <c r="HPR63" s="140"/>
      <c r="HPS63" s="140"/>
      <c r="HPT63" s="140"/>
      <c r="HPU63" s="140"/>
      <c r="HPV63" s="140"/>
      <c r="HPW63" s="140"/>
      <c r="HPX63" s="140"/>
      <c r="HPY63" s="140"/>
      <c r="HPZ63" s="140"/>
      <c r="HQA63" s="140"/>
      <c r="HQB63" s="140"/>
      <c r="HQC63" s="140"/>
      <c r="HQD63" s="140"/>
      <c r="HQE63" s="140"/>
      <c r="HQF63" s="140"/>
      <c r="HQG63" s="140"/>
      <c r="HQH63" s="140"/>
      <c r="HQI63" s="140"/>
      <c r="HQJ63" s="140"/>
      <c r="HQK63" s="140"/>
      <c r="HQL63" s="140"/>
      <c r="HQM63" s="140"/>
      <c r="HQN63" s="140"/>
      <c r="HQO63" s="140"/>
      <c r="HQP63" s="140"/>
      <c r="HQQ63" s="140"/>
      <c r="HQR63" s="140"/>
      <c r="HQS63" s="140"/>
      <c r="HQT63" s="140"/>
      <c r="HQU63" s="140"/>
      <c r="HQV63" s="140"/>
      <c r="HQW63" s="140"/>
      <c r="HQX63" s="140"/>
      <c r="HQY63" s="140"/>
      <c r="HQZ63" s="140"/>
      <c r="HRA63" s="140"/>
      <c r="HRB63" s="140"/>
      <c r="HRC63" s="140"/>
      <c r="HRD63" s="140"/>
      <c r="HRE63" s="140"/>
      <c r="HRF63" s="140"/>
      <c r="HRG63" s="140"/>
      <c r="HRH63" s="140"/>
      <c r="HRI63" s="140"/>
      <c r="HRJ63" s="140"/>
      <c r="HRK63" s="140"/>
      <c r="HRL63" s="140"/>
      <c r="HRM63" s="140"/>
      <c r="HRN63" s="140"/>
      <c r="HRO63" s="140"/>
      <c r="HRP63" s="140"/>
      <c r="HRQ63" s="140"/>
      <c r="HRR63" s="140"/>
      <c r="HRS63" s="140"/>
      <c r="HRT63" s="140"/>
      <c r="HRU63" s="140"/>
      <c r="HRV63" s="140"/>
      <c r="HRW63" s="140"/>
      <c r="HRX63" s="140"/>
      <c r="HRY63" s="140"/>
      <c r="HRZ63" s="140"/>
      <c r="HSA63" s="140"/>
      <c r="HSB63" s="140"/>
      <c r="HSC63" s="140"/>
      <c r="HSD63" s="140"/>
      <c r="HSE63" s="140"/>
      <c r="HSF63" s="140"/>
      <c r="HSG63" s="140"/>
      <c r="HSH63" s="140"/>
      <c r="HSI63" s="140"/>
      <c r="HSJ63" s="140"/>
      <c r="HSK63" s="140"/>
      <c r="HSL63" s="140"/>
      <c r="HSM63" s="140"/>
      <c r="HSN63" s="140"/>
      <c r="HSO63" s="140"/>
      <c r="HSP63" s="140"/>
      <c r="HSQ63" s="140"/>
      <c r="HSR63" s="140"/>
      <c r="HSS63" s="140"/>
      <c r="HST63" s="140"/>
      <c r="HSU63" s="140"/>
      <c r="HSV63" s="140"/>
      <c r="HSW63" s="140"/>
      <c r="HSX63" s="140"/>
      <c r="HSY63" s="140"/>
      <c r="HSZ63" s="140"/>
      <c r="HTA63" s="140"/>
      <c r="HTB63" s="140"/>
      <c r="HTC63" s="140"/>
      <c r="HTD63" s="140"/>
      <c r="HTE63" s="140"/>
      <c r="HTF63" s="140"/>
      <c r="HTG63" s="140"/>
      <c r="HTH63" s="140"/>
      <c r="HTI63" s="140"/>
      <c r="HTJ63" s="140"/>
      <c r="HTK63" s="140"/>
      <c r="HTL63" s="140"/>
      <c r="HTM63" s="140"/>
      <c r="HTN63" s="140"/>
      <c r="HTO63" s="140"/>
      <c r="HTP63" s="140"/>
      <c r="HTQ63" s="140"/>
      <c r="HTR63" s="140"/>
      <c r="HTS63" s="140"/>
      <c r="HTT63" s="140"/>
      <c r="HTU63" s="140"/>
      <c r="HTV63" s="140"/>
      <c r="HTW63" s="140"/>
      <c r="HTX63" s="140"/>
      <c r="HTY63" s="140"/>
      <c r="HTZ63" s="140"/>
      <c r="HUA63" s="140"/>
      <c r="HUB63" s="140"/>
      <c r="HUC63" s="140"/>
      <c r="HUD63" s="140"/>
      <c r="HUE63" s="140"/>
      <c r="HUF63" s="140"/>
      <c r="HUG63" s="140"/>
      <c r="HUH63" s="140"/>
      <c r="HUI63" s="140"/>
      <c r="HUJ63" s="140"/>
      <c r="HUK63" s="140"/>
      <c r="HUL63" s="140"/>
      <c r="HUM63" s="140"/>
      <c r="HUN63" s="140"/>
      <c r="HUO63" s="140"/>
      <c r="HUP63" s="140"/>
      <c r="HUQ63" s="140"/>
      <c r="HUR63" s="140"/>
      <c r="HUS63" s="140"/>
      <c r="HUT63" s="140"/>
      <c r="HUU63" s="140"/>
      <c r="HUV63" s="140"/>
      <c r="HUW63" s="140"/>
      <c r="HUX63" s="140"/>
      <c r="HUY63" s="140"/>
      <c r="HUZ63" s="140"/>
      <c r="HVA63" s="140"/>
      <c r="HVB63" s="140"/>
      <c r="HVC63" s="140"/>
      <c r="HVD63" s="140"/>
      <c r="HVE63" s="140"/>
      <c r="HVF63" s="140"/>
      <c r="HVG63" s="140"/>
      <c r="HVH63" s="140"/>
      <c r="HVI63" s="140"/>
      <c r="HVJ63" s="140"/>
      <c r="HVK63" s="140"/>
      <c r="HVL63" s="140"/>
      <c r="HVM63" s="140"/>
      <c r="HVN63" s="140"/>
      <c r="HVO63" s="140"/>
      <c r="HVP63" s="140"/>
      <c r="HVQ63" s="140"/>
      <c r="HVR63" s="140"/>
      <c r="HVS63" s="140"/>
      <c r="HVT63" s="140"/>
      <c r="HVU63" s="140"/>
      <c r="HVV63" s="140"/>
      <c r="HVW63" s="140"/>
      <c r="HVX63" s="140"/>
      <c r="HVY63" s="140"/>
      <c r="HVZ63" s="140"/>
      <c r="HWA63" s="140"/>
      <c r="HWB63" s="140"/>
      <c r="HWC63" s="140"/>
      <c r="HWD63" s="140"/>
      <c r="HWE63" s="140"/>
      <c r="HWF63" s="140"/>
      <c r="HWG63" s="140"/>
      <c r="HWH63" s="140"/>
      <c r="HWI63" s="140"/>
      <c r="HWJ63" s="140"/>
      <c r="HWK63" s="140"/>
      <c r="HWL63" s="140"/>
      <c r="HWM63" s="140"/>
      <c r="HWN63" s="140"/>
      <c r="HWO63" s="140"/>
      <c r="HWP63" s="140"/>
      <c r="HWQ63" s="140"/>
      <c r="HWR63" s="140"/>
      <c r="HWS63" s="140"/>
      <c r="HWT63" s="140"/>
      <c r="HWU63" s="140"/>
      <c r="HWV63" s="140"/>
      <c r="HWW63" s="140"/>
      <c r="HWX63" s="140"/>
      <c r="HWY63" s="140"/>
      <c r="HWZ63" s="140"/>
      <c r="HXA63" s="140"/>
      <c r="HXB63" s="140"/>
      <c r="HXC63" s="140"/>
      <c r="HXD63" s="140"/>
      <c r="HXE63" s="140"/>
      <c r="HXF63" s="140"/>
      <c r="HXG63" s="140"/>
      <c r="HXH63" s="140"/>
      <c r="HXI63" s="140"/>
      <c r="HXJ63" s="140"/>
      <c r="HXK63" s="140"/>
      <c r="HXL63" s="140"/>
      <c r="HXM63" s="140"/>
      <c r="HXN63" s="140"/>
      <c r="HXO63" s="140"/>
      <c r="HXP63" s="140"/>
      <c r="HXQ63" s="140"/>
      <c r="HXR63" s="140"/>
      <c r="HXS63" s="140"/>
      <c r="HXT63" s="140"/>
      <c r="HXU63" s="140"/>
      <c r="HXV63" s="140"/>
      <c r="HXW63" s="140"/>
      <c r="HXX63" s="140"/>
      <c r="HXY63" s="140"/>
      <c r="HXZ63" s="140"/>
      <c r="HYA63" s="140"/>
      <c r="HYB63" s="140"/>
      <c r="HYC63" s="140"/>
      <c r="HYD63" s="140"/>
      <c r="HYE63" s="140"/>
      <c r="HYF63" s="140"/>
      <c r="HYG63" s="140"/>
      <c r="HYH63" s="140"/>
      <c r="HYI63" s="140"/>
      <c r="HYJ63" s="140"/>
      <c r="HYK63" s="140"/>
      <c r="HYL63" s="140"/>
      <c r="HYM63" s="140"/>
      <c r="HYN63" s="140"/>
      <c r="HYO63" s="140"/>
      <c r="HYP63" s="140"/>
      <c r="HYQ63" s="140"/>
      <c r="HYR63" s="140"/>
      <c r="HYS63" s="140"/>
      <c r="HYT63" s="140"/>
      <c r="HYU63" s="140"/>
      <c r="HYV63" s="140"/>
      <c r="HYW63" s="140"/>
      <c r="HYX63" s="140"/>
      <c r="HYY63" s="140"/>
      <c r="HYZ63" s="140"/>
      <c r="HZA63" s="140"/>
      <c r="HZB63" s="140"/>
      <c r="HZC63" s="140"/>
      <c r="HZD63" s="140"/>
      <c r="HZE63" s="140"/>
      <c r="HZF63" s="140"/>
      <c r="HZG63" s="140"/>
      <c r="HZH63" s="140"/>
      <c r="HZI63" s="140"/>
      <c r="HZJ63" s="140"/>
      <c r="HZK63" s="140"/>
      <c r="HZL63" s="140"/>
      <c r="HZM63" s="140"/>
      <c r="HZN63" s="140"/>
      <c r="HZO63" s="140"/>
      <c r="HZP63" s="140"/>
      <c r="HZQ63" s="140"/>
      <c r="HZR63" s="140"/>
      <c r="HZS63" s="140"/>
      <c r="HZT63" s="140"/>
      <c r="HZU63" s="140"/>
      <c r="HZV63" s="140"/>
      <c r="HZW63" s="140"/>
      <c r="HZX63" s="140"/>
      <c r="HZY63" s="140"/>
      <c r="HZZ63" s="140"/>
      <c r="IAA63" s="140"/>
      <c r="IAB63" s="140"/>
      <c r="IAC63" s="140"/>
      <c r="IAD63" s="140"/>
      <c r="IAE63" s="140"/>
      <c r="IAF63" s="140"/>
      <c r="IAG63" s="140"/>
      <c r="IAH63" s="140"/>
      <c r="IAI63" s="140"/>
      <c r="IAJ63" s="140"/>
      <c r="IAK63" s="140"/>
      <c r="IAL63" s="140"/>
      <c r="IAM63" s="140"/>
      <c r="IAN63" s="140"/>
      <c r="IAO63" s="140"/>
      <c r="IAP63" s="140"/>
      <c r="IAQ63" s="140"/>
      <c r="IAR63" s="140"/>
      <c r="IAS63" s="140"/>
      <c r="IAT63" s="140"/>
      <c r="IAU63" s="140"/>
      <c r="IAV63" s="140"/>
      <c r="IAW63" s="140"/>
      <c r="IAX63" s="140"/>
      <c r="IAY63" s="140"/>
      <c r="IAZ63" s="140"/>
      <c r="IBA63" s="140"/>
      <c r="IBB63" s="140"/>
      <c r="IBC63" s="140"/>
      <c r="IBD63" s="140"/>
      <c r="IBE63" s="140"/>
      <c r="IBF63" s="140"/>
      <c r="IBG63" s="140"/>
      <c r="IBH63" s="140"/>
      <c r="IBI63" s="140"/>
      <c r="IBJ63" s="140"/>
      <c r="IBK63" s="140"/>
      <c r="IBL63" s="140"/>
      <c r="IBM63" s="140"/>
      <c r="IBN63" s="140"/>
      <c r="IBO63" s="140"/>
      <c r="IBP63" s="140"/>
      <c r="IBQ63" s="140"/>
      <c r="IBR63" s="140"/>
      <c r="IBS63" s="140"/>
      <c r="IBT63" s="140"/>
      <c r="IBU63" s="140"/>
      <c r="IBV63" s="140"/>
      <c r="IBW63" s="140"/>
      <c r="IBX63" s="140"/>
      <c r="IBY63" s="140"/>
      <c r="IBZ63" s="140"/>
      <c r="ICA63" s="140"/>
      <c r="ICB63" s="140"/>
      <c r="ICC63" s="140"/>
      <c r="ICD63" s="140"/>
      <c r="ICE63" s="140"/>
      <c r="ICF63" s="140"/>
      <c r="ICG63" s="140"/>
      <c r="ICH63" s="140"/>
      <c r="ICI63" s="140"/>
      <c r="ICJ63" s="140"/>
      <c r="ICK63" s="140"/>
      <c r="ICL63" s="140"/>
      <c r="ICM63" s="140"/>
      <c r="ICN63" s="140"/>
      <c r="ICO63" s="140"/>
      <c r="ICP63" s="140"/>
      <c r="ICQ63" s="140"/>
      <c r="ICR63" s="140"/>
      <c r="ICS63" s="140"/>
      <c r="ICT63" s="140"/>
      <c r="ICU63" s="140"/>
      <c r="ICV63" s="140"/>
      <c r="ICW63" s="140"/>
      <c r="ICX63" s="140"/>
      <c r="ICY63" s="140"/>
      <c r="ICZ63" s="140"/>
      <c r="IDA63" s="140"/>
      <c r="IDB63" s="140"/>
      <c r="IDC63" s="140"/>
      <c r="IDD63" s="140"/>
      <c r="IDE63" s="140"/>
      <c r="IDF63" s="140"/>
      <c r="IDG63" s="140"/>
      <c r="IDH63" s="140"/>
      <c r="IDI63" s="140"/>
      <c r="IDJ63" s="140"/>
      <c r="IDK63" s="140"/>
      <c r="IDL63" s="140"/>
      <c r="IDM63" s="140"/>
      <c r="IDN63" s="140"/>
      <c r="IDO63" s="140"/>
      <c r="IDP63" s="140"/>
      <c r="IDQ63" s="140"/>
      <c r="IDR63" s="140"/>
      <c r="IDS63" s="140"/>
      <c r="IDT63" s="140"/>
      <c r="IDU63" s="140"/>
      <c r="IDV63" s="140"/>
      <c r="IDW63" s="140"/>
      <c r="IDX63" s="140"/>
      <c r="IDY63" s="140"/>
      <c r="IDZ63" s="140"/>
      <c r="IEA63" s="140"/>
      <c r="IEB63" s="140"/>
      <c r="IEC63" s="140"/>
      <c r="IED63" s="140"/>
      <c r="IEE63" s="140"/>
      <c r="IEF63" s="140"/>
      <c r="IEG63" s="140"/>
      <c r="IEH63" s="140"/>
      <c r="IEI63" s="140"/>
      <c r="IEJ63" s="140"/>
      <c r="IEK63" s="140"/>
      <c r="IEL63" s="140"/>
      <c r="IEM63" s="140"/>
      <c r="IEN63" s="140"/>
      <c r="IEO63" s="140"/>
      <c r="IEP63" s="140"/>
      <c r="IEQ63" s="140"/>
      <c r="IER63" s="140"/>
      <c r="IES63" s="140"/>
      <c r="IET63" s="140"/>
      <c r="IEU63" s="140"/>
      <c r="IEV63" s="140"/>
      <c r="IEW63" s="140"/>
      <c r="IEX63" s="140"/>
      <c r="IEY63" s="140"/>
      <c r="IEZ63" s="140"/>
      <c r="IFA63" s="140"/>
      <c r="IFB63" s="140"/>
      <c r="IFC63" s="140"/>
      <c r="IFD63" s="140"/>
      <c r="IFE63" s="140"/>
      <c r="IFF63" s="140"/>
      <c r="IFG63" s="140"/>
      <c r="IFH63" s="140"/>
      <c r="IFI63" s="140"/>
      <c r="IFJ63" s="140"/>
      <c r="IFK63" s="140"/>
      <c r="IFL63" s="140"/>
      <c r="IFM63" s="140"/>
      <c r="IFN63" s="140"/>
      <c r="IFO63" s="140"/>
      <c r="IFP63" s="140"/>
      <c r="IFQ63" s="140"/>
      <c r="IFR63" s="140"/>
      <c r="IFS63" s="140"/>
      <c r="IFT63" s="140"/>
      <c r="IFU63" s="140"/>
      <c r="IFV63" s="140"/>
      <c r="IFW63" s="140"/>
      <c r="IFX63" s="140"/>
      <c r="IFY63" s="140"/>
      <c r="IFZ63" s="140"/>
      <c r="IGA63" s="140"/>
      <c r="IGB63" s="140"/>
      <c r="IGC63" s="140"/>
      <c r="IGD63" s="140"/>
      <c r="IGE63" s="140"/>
      <c r="IGF63" s="140"/>
      <c r="IGG63" s="140"/>
      <c r="IGH63" s="140"/>
      <c r="IGI63" s="140"/>
      <c r="IGJ63" s="140"/>
      <c r="IGK63" s="140"/>
      <c r="IGL63" s="140"/>
      <c r="IGM63" s="140"/>
      <c r="IGN63" s="140"/>
      <c r="IGO63" s="140"/>
      <c r="IGP63" s="140"/>
      <c r="IGQ63" s="140"/>
      <c r="IGR63" s="140"/>
      <c r="IGS63" s="140"/>
      <c r="IGT63" s="140"/>
      <c r="IGU63" s="140"/>
      <c r="IGV63" s="140"/>
      <c r="IGW63" s="140"/>
      <c r="IGX63" s="140"/>
      <c r="IGY63" s="140"/>
      <c r="IGZ63" s="140"/>
      <c r="IHA63" s="140"/>
      <c r="IHB63" s="140"/>
      <c r="IHC63" s="140"/>
      <c r="IHD63" s="140"/>
      <c r="IHE63" s="140"/>
      <c r="IHF63" s="140"/>
      <c r="IHG63" s="140"/>
      <c r="IHH63" s="140"/>
      <c r="IHI63" s="140"/>
      <c r="IHJ63" s="140"/>
      <c r="IHK63" s="140"/>
      <c r="IHL63" s="140"/>
      <c r="IHM63" s="140"/>
      <c r="IHN63" s="140"/>
      <c r="IHO63" s="140"/>
      <c r="IHP63" s="140"/>
      <c r="IHQ63" s="140"/>
      <c r="IHR63" s="140"/>
      <c r="IHS63" s="140"/>
      <c r="IHT63" s="140"/>
      <c r="IHU63" s="140"/>
      <c r="IHV63" s="140"/>
      <c r="IHW63" s="140"/>
      <c r="IHX63" s="140"/>
      <c r="IHY63" s="140"/>
      <c r="IHZ63" s="140"/>
      <c r="IIA63" s="140"/>
      <c r="IIB63" s="140"/>
      <c r="IIC63" s="140"/>
      <c r="IID63" s="140"/>
      <c r="IIE63" s="140"/>
      <c r="IIF63" s="140"/>
      <c r="IIG63" s="140"/>
      <c r="IIH63" s="140"/>
      <c r="III63" s="140"/>
      <c r="IIJ63" s="140"/>
      <c r="IIK63" s="140"/>
      <c r="IIL63" s="140"/>
      <c r="IIM63" s="140"/>
      <c r="IIN63" s="140"/>
      <c r="IIO63" s="140"/>
      <c r="IIP63" s="140"/>
      <c r="IIQ63" s="140"/>
      <c r="IIR63" s="140"/>
      <c r="IIS63" s="140"/>
      <c r="IIT63" s="140"/>
      <c r="IIU63" s="140"/>
      <c r="IIV63" s="140"/>
      <c r="IIW63" s="140"/>
      <c r="IIX63" s="140"/>
      <c r="IIY63" s="140"/>
      <c r="IIZ63" s="140"/>
      <c r="IJA63" s="140"/>
      <c r="IJB63" s="140"/>
      <c r="IJC63" s="140"/>
      <c r="IJD63" s="140"/>
      <c r="IJE63" s="140"/>
      <c r="IJF63" s="140"/>
      <c r="IJG63" s="140"/>
      <c r="IJH63" s="140"/>
      <c r="IJI63" s="140"/>
      <c r="IJJ63" s="140"/>
      <c r="IJK63" s="140"/>
      <c r="IJL63" s="140"/>
      <c r="IJM63" s="140"/>
      <c r="IJN63" s="140"/>
      <c r="IJO63" s="140"/>
      <c r="IJP63" s="140"/>
      <c r="IJQ63" s="140"/>
      <c r="IJR63" s="140"/>
      <c r="IJS63" s="140"/>
      <c r="IJT63" s="140"/>
      <c r="IJU63" s="140"/>
      <c r="IJV63" s="140"/>
      <c r="IJW63" s="140"/>
      <c r="IJX63" s="140"/>
      <c r="IJY63" s="140"/>
      <c r="IJZ63" s="140"/>
      <c r="IKA63" s="140"/>
      <c r="IKB63" s="140"/>
      <c r="IKC63" s="140"/>
      <c r="IKD63" s="140"/>
      <c r="IKE63" s="140"/>
      <c r="IKF63" s="140"/>
      <c r="IKG63" s="140"/>
      <c r="IKH63" s="140"/>
      <c r="IKI63" s="140"/>
      <c r="IKJ63" s="140"/>
      <c r="IKK63" s="140"/>
      <c r="IKL63" s="140"/>
      <c r="IKM63" s="140"/>
      <c r="IKN63" s="140"/>
      <c r="IKO63" s="140"/>
      <c r="IKP63" s="140"/>
      <c r="IKQ63" s="140"/>
      <c r="IKR63" s="140"/>
      <c r="IKS63" s="140"/>
      <c r="IKT63" s="140"/>
      <c r="IKU63" s="140"/>
      <c r="IKV63" s="140"/>
      <c r="IKW63" s="140"/>
      <c r="IKX63" s="140"/>
      <c r="IKY63" s="140"/>
      <c r="IKZ63" s="140"/>
      <c r="ILA63" s="140"/>
      <c r="ILB63" s="140"/>
      <c r="ILC63" s="140"/>
      <c r="ILD63" s="140"/>
      <c r="ILE63" s="140"/>
      <c r="ILF63" s="140"/>
      <c r="ILG63" s="140"/>
      <c r="ILH63" s="140"/>
      <c r="ILI63" s="140"/>
      <c r="ILJ63" s="140"/>
      <c r="ILK63" s="140"/>
      <c r="ILL63" s="140"/>
      <c r="ILM63" s="140"/>
      <c r="ILN63" s="140"/>
      <c r="ILO63" s="140"/>
      <c r="ILP63" s="140"/>
      <c r="ILQ63" s="140"/>
      <c r="ILR63" s="140"/>
      <c r="ILS63" s="140"/>
      <c r="ILT63" s="140"/>
      <c r="ILU63" s="140"/>
      <c r="ILV63" s="140"/>
      <c r="ILW63" s="140"/>
      <c r="ILX63" s="140"/>
      <c r="ILY63" s="140"/>
      <c r="ILZ63" s="140"/>
      <c r="IMA63" s="140"/>
      <c r="IMB63" s="140"/>
      <c r="IMC63" s="140"/>
      <c r="IMD63" s="140"/>
      <c r="IME63" s="140"/>
      <c r="IMF63" s="140"/>
      <c r="IMG63" s="140"/>
      <c r="IMH63" s="140"/>
      <c r="IMI63" s="140"/>
      <c r="IMJ63" s="140"/>
      <c r="IMK63" s="140"/>
      <c r="IML63" s="140"/>
      <c r="IMM63" s="140"/>
      <c r="IMN63" s="140"/>
      <c r="IMO63" s="140"/>
      <c r="IMP63" s="140"/>
      <c r="IMQ63" s="140"/>
      <c r="IMR63" s="140"/>
      <c r="IMS63" s="140"/>
      <c r="IMT63" s="140"/>
      <c r="IMU63" s="140"/>
      <c r="IMV63" s="140"/>
      <c r="IMW63" s="140"/>
      <c r="IMX63" s="140"/>
      <c r="IMY63" s="140"/>
      <c r="IMZ63" s="140"/>
      <c r="INA63" s="140"/>
      <c r="INB63" s="140"/>
      <c r="INC63" s="140"/>
      <c r="IND63" s="140"/>
      <c r="INE63" s="140"/>
      <c r="INF63" s="140"/>
      <c r="ING63" s="140"/>
      <c r="INH63" s="140"/>
      <c r="INI63" s="140"/>
      <c r="INJ63" s="140"/>
      <c r="INK63" s="140"/>
      <c r="INL63" s="140"/>
      <c r="INM63" s="140"/>
      <c r="INN63" s="140"/>
      <c r="INO63" s="140"/>
      <c r="INP63" s="140"/>
      <c r="INQ63" s="140"/>
      <c r="INR63" s="140"/>
      <c r="INS63" s="140"/>
      <c r="INT63" s="140"/>
      <c r="INU63" s="140"/>
      <c r="INV63" s="140"/>
      <c r="INW63" s="140"/>
      <c r="INX63" s="140"/>
      <c r="INY63" s="140"/>
      <c r="INZ63" s="140"/>
      <c r="IOA63" s="140"/>
      <c r="IOB63" s="140"/>
      <c r="IOC63" s="140"/>
      <c r="IOD63" s="140"/>
      <c r="IOE63" s="140"/>
      <c r="IOF63" s="140"/>
      <c r="IOG63" s="140"/>
      <c r="IOH63" s="140"/>
      <c r="IOI63" s="140"/>
      <c r="IOJ63" s="140"/>
      <c r="IOK63" s="140"/>
      <c r="IOL63" s="140"/>
      <c r="IOM63" s="140"/>
      <c r="ION63" s="140"/>
      <c r="IOO63" s="140"/>
      <c r="IOP63" s="140"/>
      <c r="IOQ63" s="140"/>
      <c r="IOR63" s="140"/>
      <c r="IOS63" s="140"/>
      <c r="IOT63" s="140"/>
      <c r="IOU63" s="140"/>
      <c r="IOV63" s="140"/>
      <c r="IOW63" s="140"/>
      <c r="IOX63" s="140"/>
      <c r="IOY63" s="140"/>
      <c r="IOZ63" s="140"/>
      <c r="IPA63" s="140"/>
      <c r="IPB63" s="140"/>
      <c r="IPC63" s="140"/>
      <c r="IPD63" s="140"/>
      <c r="IPE63" s="140"/>
      <c r="IPF63" s="140"/>
      <c r="IPG63" s="140"/>
      <c r="IPH63" s="140"/>
      <c r="IPI63" s="140"/>
      <c r="IPJ63" s="140"/>
      <c r="IPK63" s="140"/>
      <c r="IPL63" s="140"/>
      <c r="IPM63" s="140"/>
      <c r="IPN63" s="140"/>
      <c r="IPO63" s="140"/>
      <c r="IPP63" s="140"/>
      <c r="IPQ63" s="140"/>
      <c r="IPR63" s="140"/>
      <c r="IPS63" s="140"/>
      <c r="IPT63" s="140"/>
      <c r="IPU63" s="140"/>
      <c r="IPV63" s="140"/>
      <c r="IPW63" s="140"/>
      <c r="IPX63" s="140"/>
      <c r="IPY63" s="140"/>
      <c r="IPZ63" s="140"/>
      <c r="IQA63" s="140"/>
      <c r="IQB63" s="140"/>
      <c r="IQC63" s="140"/>
      <c r="IQD63" s="140"/>
      <c r="IQE63" s="140"/>
      <c r="IQF63" s="140"/>
      <c r="IQG63" s="140"/>
      <c r="IQH63" s="140"/>
      <c r="IQI63" s="140"/>
      <c r="IQJ63" s="140"/>
      <c r="IQK63" s="140"/>
      <c r="IQL63" s="140"/>
      <c r="IQM63" s="140"/>
      <c r="IQN63" s="140"/>
      <c r="IQO63" s="140"/>
      <c r="IQP63" s="140"/>
      <c r="IQQ63" s="140"/>
      <c r="IQR63" s="140"/>
      <c r="IQS63" s="140"/>
      <c r="IQT63" s="140"/>
      <c r="IQU63" s="140"/>
      <c r="IQV63" s="140"/>
      <c r="IQW63" s="140"/>
      <c r="IQX63" s="140"/>
      <c r="IQY63" s="140"/>
      <c r="IQZ63" s="140"/>
      <c r="IRA63" s="140"/>
      <c r="IRB63" s="140"/>
      <c r="IRC63" s="140"/>
      <c r="IRD63" s="140"/>
      <c r="IRE63" s="140"/>
      <c r="IRF63" s="140"/>
      <c r="IRG63" s="140"/>
      <c r="IRH63" s="140"/>
      <c r="IRI63" s="140"/>
      <c r="IRJ63" s="140"/>
      <c r="IRK63" s="140"/>
      <c r="IRL63" s="140"/>
      <c r="IRM63" s="140"/>
      <c r="IRN63" s="140"/>
      <c r="IRO63" s="140"/>
      <c r="IRP63" s="140"/>
      <c r="IRQ63" s="140"/>
      <c r="IRR63" s="140"/>
      <c r="IRS63" s="140"/>
      <c r="IRT63" s="140"/>
      <c r="IRU63" s="140"/>
      <c r="IRV63" s="140"/>
      <c r="IRW63" s="140"/>
      <c r="IRX63" s="140"/>
      <c r="IRY63" s="140"/>
      <c r="IRZ63" s="140"/>
      <c r="ISA63" s="140"/>
      <c r="ISB63" s="140"/>
      <c r="ISC63" s="140"/>
      <c r="ISD63" s="140"/>
      <c r="ISE63" s="140"/>
      <c r="ISF63" s="140"/>
      <c r="ISG63" s="140"/>
      <c r="ISH63" s="140"/>
      <c r="ISI63" s="140"/>
      <c r="ISJ63" s="140"/>
      <c r="ISK63" s="140"/>
      <c r="ISL63" s="140"/>
      <c r="ISM63" s="140"/>
      <c r="ISN63" s="140"/>
      <c r="ISO63" s="140"/>
      <c r="ISP63" s="140"/>
      <c r="ISQ63" s="140"/>
      <c r="ISR63" s="140"/>
      <c r="ISS63" s="140"/>
      <c r="IST63" s="140"/>
      <c r="ISU63" s="140"/>
      <c r="ISV63" s="140"/>
      <c r="ISW63" s="140"/>
      <c r="ISX63" s="140"/>
      <c r="ISY63" s="140"/>
      <c r="ISZ63" s="140"/>
      <c r="ITA63" s="140"/>
      <c r="ITB63" s="140"/>
      <c r="ITC63" s="140"/>
      <c r="ITD63" s="140"/>
      <c r="ITE63" s="140"/>
      <c r="ITF63" s="140"/>
      <c r="ITG63" s="140"/>
      <c r="ITH63" s="140"/>
      <c r="ITI63" s="140"/>
      <c r="ITJ63" s="140"/>
      <c r="ITK63" s="140"/>
      <c r="ITL63" s="140"/>
      <c r="ITM63" s="140"/>
      <c r="ITN63" s="140"/>
      <c r="ITO63" s="140"/>
      <c r="ITP63" s="140"/>
      <c r="ITQ63" s="140"/>
      <c r="ITR63" s="140"/>
      <c r="ITS63" s="140"/>
      <c r="ITT63" s="140"/>
      <c r="ITU63" s="140"/>
      <c r="ITV63" s="140"/>
      <c r="ITW63" s="140"/>
      <c r="ITX63" s="140"/>
      <c r="ITY63" s="140"/>
      <c r="ITZ63" s="140"/>
      <c r="IUA63" s="140"/>
      <c r="IUB63" s="140"/>
      <c r="IUC63" s="140"/>
      <c r="IUD63" s="140"/>
      <c r="IUE63" s="140"/>
      <c r="IUF63" s="140"/>
      <c r="IUG63" s="140"/>
      <c r="IUH63" s="140"/>
      <c r="IUI63" s="140"/>
      <c r="IUJ63" s="140"/>
      <c r="IUK63" s="140"/>
      <c r="IUL63" s="140"/>
      <c r="IUM63" s="140"/>
      <c r="IUN63" s="140"/>
      <c r="IUO63" s="140"/>
      <c r="IUP63" s="140"/>
      <c r="IUQ63" s="140"/>
      <c r="IUR63" s="140"/>
      <c r="IUS63" s="140"/>
      <c r="IUT63" s="140"/>
      <c r="IUU63" s="140"/>
      <c r="IUV63" s="140"/>
      <c r="IUW63" s="140"/>
      <c r="IUX63" s="140"/>
      <c r="IUY63" s="140"/>
      <c r="IUZ63" s="140"/>
      <c r="IVA63" s="140"/>
      <c r="IVB63" s="140"/>
      <c r="IVC63" s="140"/>
      <c r="IVD63" s="140"/>
      <c r="IVE63" s="140"/>
      <c r="IVF63" s="140"/>
      <c r="IVG63" s="140"/>
      <c r="IVH63" s="140"/>
      <c r="IVI63" s="140"/>
      <c r="IVJ63" s="140"/>
      <c r="IVK63" s="140"/>
      <c r="IVL63" s="140"/>
      <c r="IVM63" s="140"/>
      <c r="IVN63" s="140"/>
      <c r="IVO63" s="140"/>
      <c r="IVP63" s="140"/>
      <c r="IVQ63" s="140"/>
      <c r="IVR63" s="140"/>
      <c r="IVS63" s="140"/>
      <c r="IVT63" s="140"/>
      <c r="IVU63" s="140"/>
      <c r="IVV63" s="140"/>
      <c r="IVW63" s="140"/>
      <c r="IVX63" s="140"/>
      <c r="IVY63" s="140"/>
      <c r="IVZ63" s="140"/>
      <c r="IWA63" s="140"/>
      <c r="IWB63" s="140"/>
      <c r="IWC63" s="140"/>
      <c r="IWD63" s="140"/>
      <c r="IWE63" s="140"/>
      <c r="IWF63" s="140"/>
      <c r="IWG63" s="140"/>
      <c r="IWH63" s="140"/>
      <c r="IWI63" s="140"/>
      <c r="IWJ63" s="140"/>
      <c r="IWK63" s="140"/>
      <c r="IWL63" s="140"/>
      <c r="IWM63" s="140"/>
      <c r="IWN63" s="140"/>
      <c r="IWO63" s="140"/>
      <c r="IWP63" s="140"/>
      <c r="IWQ63" s="140"/>
      <c r="IWR63" s="140"/>
      <c r="IWS63" s="140"/>
      <c r="IWT63" s="140"/>
      <c r="IWU63" s="140"/>
      <c r="IWV63" s="140"/>
      <c r="IWW63" s="140"/>
      <c r="IWX63" s="140"/>
      <c r="IWY63" s="140"/>
      <c r="IWZ63" s="140"/>
      <c r="IXA63" s="140"/>
      <c r="IXB63" s="140"/>
      <c r="IXC63" s="140"/>
      <c r="IXD63" s="140"/>
      <c r="IXE63" s="140"/>
      <c r="IXF63" s="140"/>
      <c r="IXG63" s="140"/>
      <c r="IXH63" s="140"/>
      <c r="IXI63" s="140"/>
      <c r="IXJ63" s="140"/>
      <c r="IXK63" s="140"/>
      <c r="IXL63" s="140"/>
      <c r="IXM63" s="140"/>
      <c r="IXN63" s="140"/>
      <c r="IXO63" s="140"/>
      <c r="IXP63" s="140"/>
      <c r="IXQ63" s="140"/>
      <c r="IXR63" s="140"/>
      <c r="IXS63" s="140"/>
      <c r="IXT63" s="140"/>
      <c r="IXU63" s="140"/>
      <c r="IXV63" s="140"/>
      <c r="IXW63" s="140"/>
      <c r="IXX63" s="140"/>
      <c r="IXY63" s="140"/>
      <c r="IXZ63" s="140"/>
      <c r="IYA63" s="140"/>
      <c r="IYB63" s="140"/>
      <c r="IYC63" s="140"/>
      <c r="IYD63" s="140"/>
      <c r="IYE63" s="140"/>
      <c r="IYF63" s="140"/>
      <c r="IYG63" s="140"/>
      <c r="IYH63" s="140"/>
      <c r="IYI63" s="140"/>
      <c r="IYJ63" s="140"/>
      <c r="IYK63" s="140"/>
      <c r="IYL63" s="140"/>
      <c r="IYM63" s="140"/>
      <c r="IYN63" s="140"/>
      <c r="IYO63" s="140"/>
      <c r="IYP63" s="140"/>
      <c r="IYQ63" s="140"/>
      <c r="IYR63" s="140"/>
      <c r="IYS63" s="140"/>
      <c r="IYT63" s="140"/>
      <c r="IYU63" s="140"/>
      <c r="IYV63" s="140"/>
      <c r="IYW63" s="140"/>
      <c r="IYX63" s="140"/>
      <c r="IYY63" s="140"/>
      <c r="IYZ63" s="140"/>
      <c r="IZA63" s="140"/>
      <c r="IZB63" s="140"/>
      <c r="IZC63" s="140"/>
      <c r="IZD63" s="140"/>
      <c r="IZE63" s="140"/>
      <c r="IZF63" s="140"/>
      <c r="IZG63" s="140"/>
      <c r="IZH63" s="140"/>
      <c r="IZI63" s="140"/>
      <c r="IZJ63" s="140"/>
      <c r="IZK63" s="140"/>
      <c r="IZL63" s="140"/>
      <c r="IZM63" s="140"/>
      <c r="IZN63" s="140"/>
      <c r="IZO63" s="140"/>
      <c r="IZP63" s="140"/>
      <c r="IZQ63" s="140"/>
      <c r="IZR63" s="140"/>
      <c r="IZS63" s="140"/>
      <c r="IZT63" s="140"/>
      <c r="IZU63" s="140"/>
      <c r="IZV63" s="140"/>
      <c r="IZW63" s="140"/>
      <c r="IZX63" s="140"/>
      <c r="IZY63" s="140"/>
      <c r="IZZ63" s="140"/>
      <c r="JAA63" s="140"/>
      <c r="JAB63" s="140"/>
      <c r="JAC63" s="140"/>
      <c r="JAD63" s="140"/>
      <c r="JAE63" s="140"/>
      <c r="JAF63" s="140"/>
      <c r="JAG63" s="140"/>
      <c r="JAH63" s="140"/>
      <c r="JAI63" s="140"/>
      <c r="JAJ63" s="140"/>
      <c r="JAK63" s="140"/>
      <c r="JAL63" s="140"/>
      <c r="JAM63" s="140"/>
      <c r="JAN63" s="140"/>
      <c r="JAO63" s="140"/>
      <c r="JAP63" s="140"/>
      <c r="JAQ63" s="140"/>
      <c r="JAR63" s="140"/>
      <c r="JAS63" s="140"/>
      <c r="JAT63" s="140"/>
      <c r="JAU63" s="140"/>
      <c r="JAV63" s="140"/>
      <c r="JAW63" s="140"/>
      <c r="JAX63" s="140"/>
      <c r="JAY63" s="140"/>
      <c r="JAZ63" s="140"/>
      <c r="JBA63" s="140"/>
      <c r="JBB63" s="140"/>
      <c r="JBC63" s="140"/>
      <c r="JBD63" s="140"/>
      <c r="JBE63" s="140"/>
      <c r="JBF63" s="140"/>
      <c r="JBG63" s="140"/>
      <c r="JBH63" s="140"/>
      <c r="JBI63" s="140"/>
      <c r="JBJ63" s="140"/>
      <c r="JBK63" s="140"/>
      <c r="JBL63" s="140"/>
      <c r="JBM63" s="140"/>
      <c r="JBN63" s="140"/>
      <c r="JBO63" s="140"/>
      <c r="JBP63" s="140"/>
      <c r="JBQ63" s="140"/>
      <c r="JBR63" s="140"/>
      <c r="JBS63" s="140"/>
      <c r="JBT63" s="140"/>
      <c r="JBU63" s="140"/>
      <c r="JBV63" s="140"/>
      <c r="JBW63" s="140"/>
      <c r="JBX63" s="140"/>
      <c r="JBY63" s="140"/>
      <c r="JBZ63" s="140"/>
      <c r="JCA63" s="140"/>
      <c r="JCB63" s="140"/>
      <c r="JCC63" s="140"/>
      <c r="JCD63" s="140"/>
      <c r="JCE63" s="140"/>
      <c r="JCF63" s="140"/>
      <c r="JCG63" s="140"/>
      <c r="JCH63" s="140"/>
      <c r="JCI63" s="140"/>
      <c r="JCJ63" s="140"/>
      <c r="JCK63" s="140"/>
      <c r="JCL63" s="140"/>
      <c r="JCM63" s="140"/>
      <c r="JCN63" s="140"/>
      <c r="JCO63" s="140"/>
      <c r="JCP63" s="140"/>
      <c r="JCQ63" s="140"/>
      <c r="JCR63" s="140"/>
      <c r="JCS63" s="140"/>
      <c r="JCT63" s="140"/>
      <c r="JCU63" s="140"/>
      <c r="JCV63" s="140"/>
      <c r="JCW63" s="140"/>
      <c r="JCX63" s="140"/>
      <c r="JCY63" s="140"/>
      <c r="JCZ63" s="140"/>
      <c r="JDA63" s="140"/>
      <c r="JDB63" s="140"/>
      <c r="JDC63" s="140"/>
      <c r="JDD63" s="140"/>
      <c r="JDE63" s="140"/>
      <c r="JDF63" s="140"/>
      <c r="JDG63" s="140"/>
      <c r="JDH63" s="140"/>
      <c r="JDI63" s="140"/>
      <c r="JDJ63" s="140"/>
      <c r="JDK63" s="140"/>
      <c r="JDL63" s="140"/>
      <c r="JDM63" s="140"/>
      <c r="JDN63" s="140"/>
      <c r="JDO63" s="140"/>
      <c r="JDP63" s="140"/>
      <c r="JDQ63" s="140"/>
      <c r="JDR63" s="140"/>
      <c r="JDS63" s="140"/>
      <c r="JDT63" s="140"/>
      <c r="JDU63" s="140"/>
      <c r="JDV63" s="140"/>
      <c r="JDW63" s="140"/>
      <c r="JDX63" s="140"/>
      <c r="JDY63" s="140"/>
      <c r="JDZ63" s="140"/>
      <c r="JEA63" s="140"/>
      <c r="JEB63" s="140"/>
      <c r="JEC63" s="140"/>
      <c r="JED63" s="140"/>
      <c r="JEE63" s="140"/>
      <c r="JEF63" s="140"/>
      <c r="JEG63" s="140"/>
      <c r="JEH63" s="140"/>
      <c r="JEI63" s="140"/>
      <c r="JEJ63" s="140"/>
      <c r="JEK63" s="140"/>
      <c r="JEL63" s="140"/>
      <c r="JEM63" s="140"/>
      <c r="JEN63" s="140"/>
      <c r="JEO63" s="140"/>
      <c r="JEP63" s="140"/>
      <c r="JEQ63" s="140"/>
      <c r="JER63" s="140"/>
      <c r="JES63" s="140"/>
      <c r="JET63" s="140"/>
      <c r="JEU63" s="140"/>
      <c r="JEV63" s="140"/>
      <c r="JEW63" s="140"/>
      <c r="JEX63" s="140"/>
      <c r="JEY63" s="140"/>
      <c r="JEZ63" s="140"/>
      <c r="JFA63" s="140"/>
      <c r="JFB63" s="140"/>
      <c r="JFC63" s="140"/>
      <c r="JFD63" s="140"/>
      <c r="JFE63" s="140"/>
      <c r="JFF63" s="140"/>
      <c r="JFG63" s="140"/>
      <c r="JFH63" s="140"/>
      <c r="JFI63" s="140"/>
      <c r="JFJ63" s="140"/>
      <c r="JFK63" s="140"/>
      <c r="JFL63" s="140"/>
      <c r="JFM63" s="140"/>
      <c r="JFN63" s="140"/>
      <c r="JFO63" s="140"/>
      <c r="JFP63" s="140"/>
      <c r="JFQ63" s="140"/>
      <c r="JFR63" s="140"/>
      <c r="JFS63" s="140"/>
      <c r="JFT63" s="140"/>
      <c r="JFU63" s="140"/>
      <c r="JFV63" s="140"/>
      <c r="JFW63" s="140"/>
      <c r="JFX63" s="140"/>
      <c r="JFY63" s="140"/>
      <c r="JFZ63" s="140"/>
      <c r="JGA63" s="140"/>
      <c r="JGB63" s="140"/>
      <c r="JGC63" s="140"/>
      <c r="JGD63" s="140"/>
      <c r="JGE63" s="140"/>
      <c r="JGF63" s="140"/>
      <c r="JGG63" s="140"/>
      <c r="JGH63" s="140"/>
      <c r="JGI63" s="140"/>
      <c r="JGJ63" s="140"/>
      <c r="JGK63" s="140"/>
      <c r="JGL63" s="140"/>
      <c r="JGM63" s="140"/>
      <c r="JGN63" s="140"/>
      <c r="JGO63" s="140"/>
      <c r="JGP63" s="140"/>
      <c r="JGQ63" s="140"/>
      <c r="JGR63" s="140"/>
      <c r="JGS63" s="140"/>
      <c r="JGT63" s="140"/>
      <c r="JGU63" s="140"/>
      <c r="JGV63" s="140"/>
      <c r="JGW63" s="140"/>
      <c r="JGX63" s="140"/>
      <c r="JGY63" s="140"/>
      <c r="JGZ63" s="140"/>
      <c r="JHA63" s="140"/>
      <c r="JHB63" s="140"/>
      <c r="JHC63" s="140"/>
      <c r="JHD63" s="140"/>
      <c r="JHE63" s="140"/>
      <c r="JHF63" s="140"/>
      <c r="JHG63" s="140"/>
      <c r="JHH63" s="140"/>
      <c r="JHI63" s="140"/>
      <c r="JHJ63" s="140"/>
      <c r="JHK63" s="140"/>
      <c r="JHL63" s="140"/>
      <c r="JHM63" s="140"/>
      <c r="JHN63" s="140"/>
      <c r="JHO63" s="140"/>
      <c r="JHP63" s="140"/>
      <c r="JHQ63" s="140"/>
      <c r="JHR63" s="140"/>
      <c r="JHS63" s="140"/>
      <c r="JHT63" s="140"/>
      <c r="JHU63" s="140"/>
      <c r="JHV63" s="140"/>
      <c r="JHW63" s="140"/>
      <c r="JHX63" s="140"/>
      <c r="JHY63" s="140"/>
      <c r="JHZ63" s="140"/>
      <c r="JIA63" s="140"/>
      <c r="JIB63" s="140"/>
      <c r="JIC63" s="140"/>
      <c r="JID63" s="140"/>
      <c r="JIE63" s="140"/>
      <c r="JIF63" s="140"/>
      <c r="JIG63" s="140"/>
      <c r="JIH63" s="140"/>
      <c r="JII63" s="140"/>
      <c r="JIJ63" s="140"/>
      <c r="JIK63" s="140"/>
      <c r="JIL63" s="140"/>
      <c r="JIM63" s="140"/>
      <c r="JIN63" s="140"/>
      <c r="JIO63" s="140"/>
      <c r="JIP63" s="140"/>
      <c r="JIQ63" s="140"/>
      <c r="JIR63" s="140"/>
      <c r="JIS63" s="140"/>
      <c r="JIT63" s="140"/>
      <c r="JIU63" s="140"/>
      <c r="JIV63" s="140"/>
      <c r="JIW63" s="140"/>
      <c r="JIX63" s="140"/>
      <c r="JIY63" s="140"/>
      <c r="JIZ63" s="140"/>
      <c r="JJA63" s="140"/>
      <c r="JJB63" s="140"/>
      <c r="JJC63" s="140"/>
      <c r="JJD63" s="140"/>
      <c r="JJE63" s="140"/>
      <c r="JJF63" s="140"/>
      <c r="JJG63" s="140"/>
      <c r="JJH63" s="140"/>
      <c r="JJI63" s="140"/>
      <c r="JJJ63" s="140"/>
      <c r="JJK63" s="140"/>
      <c r="JJL63" s="140"/>
      <c r="JJM63" s="140"/>
      <c r="JJN63" s="140"/>
      <c r="JJO63" s="140"/>
      <c r="JJP63" s="140"/>
      <c r="JJQ63" s="140"/>
      <c r="JJR63" s="140"/>
      <c r="JJS63" s="140"/>
      <c r="JJT63" s="140"/>
      <c r="JJU63" s="140"/>
      <c r="JJV63" s="140"/>
      <c r="JJW63" s="140"/>
      <c r="JJX63" s="140"/>
      <c r="JJY63" s="140"/>
      <c r="JJZ63" s="140"/>
      <c r="JKA63" s="140"/>
      <c r="JKB63" s="140"/>
      <c r="JKC63" s="140"/>
      <c r="JKD63" s="140"/>
      <c r="JKE63" s="140"/>
      <c r="JKF63" s="140"/>
      <c r="JKG63" s="140"/>
      <c r="JKH63" s="140"/>
      <c r="JKI63" s="140"/>
      <c r="JKJ63" s="140"/>
      <c r="JKK63" s="140"/>
      <c r="JKL63" s="140"/>
      <c r="JKM63" s="140"/>
      <c r="JKN63" s="140"/>
      <c r="JKO63" s="140"/>
      <c r="JKP63" s="140"/>
      <c r="JKQ63" s="140"/>
      <c r="JKR63" s="140"/>
      <c r="JKS63" s="140"/>
      <c r="JKT63" s="140"/>
      <c r="JKU63" s="140"/>
      <c r="JKV63" s="140"/>
      <c r="JKW63" s="140"/>
      <c r="JKX63" s="140"/>
      <c r="JKY63" s="140"/>
      <c r="JKZ63" s="140"/>
      <c r="JLA63" s="140"/>
      <c r="JLB63" s="140"/>
      <c r="JLC63" s="140"/>
      <c r="JLD63" s="140"/>
      <c r="JLE63" s="140"/>
      <c r="JLF63" s="140"/>
      <c r="JLG63" s="140"/>
      <c r="JLH63" s="140"/>
      <c r="JLI63" s="140"/>
      <c r="JLJ63" s="140"/>
      <c r="JLK63" s="140"/>
      <c r="JLL63" s="140"/>
      <c r="JLM63" s="140"/>
      <c r="JLN63" s="140"/>
      <c r="JLO63" s="140"/>
      <c r="JLP63" s="140"/>
      <c r="JLQ63" s="140"/>
      <c r="JLR63" s="140"/>
      <c r="JLS63" s="140"/>
      <c r="JLT63" s="140"/>
      <c r="JLU63" s="140"/>
      <c r="JLV63" s="140"/>
      <c r="JLW63" s="140"/>
      <c r="JLX63" s="140"/>
      <c r="JLY63" s="140"/>
      <c r="JLZ63" s="140"/>
      <c r="JMA63" s="140"/>
      <c r="JMB63" s="140"/>
      <c r="JMC63" s="140"/>
      <c r="JMD63" s="140"/>
      <c r="JME63" s="140"/>
      <c r="JMF63" s="140"/>
      <c r="JMG63" s="140"/>
      <c r="JMH63" s="140"/>
      <c r="JMI63" s="140"/>
      <c r="JMJ63" s="140"/>
      <c r="JMK63" s="140"/>
      <c r="JML63" s="140"/>
      <c r="JMM63" s="140"/>
      <c r="JMN63" s="140"/>
      <c r="JMO63" s="140"/>
      <c r="JMP63" s="140"/>
      <c r="JMQ63" s="140"/>
      <c r="JMR63" s="140"/>
      <c r="JMS63" s="140"/>
      <c r="JMT63" s="140"/>
      <c r="JMU63" s="140"/>
      <c r="JMV63" s="140"/>
      <c r="JMW63" s="140"/>
      <c r="JMX63" s="140"/>
      <c r="JMY63" s="140"/>
      <c r="JMZ63" s="140"/>
      <c r="JNA63" s="140"/>
      <c r="JNB63" s="140"/>
      <c r="JNC63" s="140"/>
      <c r="JND63" s="140"/>
      <c r="JNE63" s="140"/>
      <c r="JNF63" s="140"/>
      <c r="JNG63" s="140"/>
      <c r="JNH63" s="140"/>
      <c r="JNI63" s="140"/>
      <c r="JNJ63" s="140"/>
      <c r="JNK63" s="140"/>
      <c r="JNL63" s="140"/>
      <c r="JNM63" s="140"/>
      <c r="JNN63" s="140"/>
      <c r="JNO63" s="140"/>
      <c r="JNP63" s="140"/>
      <c r="JNQ63" s="140"/>
      <c r="JNR63" s="140"/>
      <c r="JNS63" s="140"/>
      <c r="JNT63" s="140"/>
      <c r="JNU63" s="140"/>
      <c r="JNV63" s="140"/>
      <c r="JNW63" s="140"/>
      <c r="JNX63" s="140"/>
      <c r="JNY63" s="140"/>
      <c r="JNZ63" s="140"/>
      <c r="JOA63" s="140"/>
      <c r="JOB63" s="140"/>
      <c r="JOC63" s="140"/>
      <c r="JOD63" s="140"/>
      <c r="JOE63" s="140"/>
      <c r="JOF63" s="140"/>
      <c r="JOG63" s="140"/>
      <c r="JOH63" s="140"/>
      <c r="JOI63" s="140"/>
      <c r="JOJ63" s="140"/>
      <c r="JOK63" s="140"/>
      <c r="JOL63" s="140"/>
      <c r="JOM63" s="140"/>
      <c r="JON63" s="140"/>
      <c r="JOO63" s="140"/>
      <c r="JOP63" s="140"/>
      <c r="JOQ63" s="140"/>
      <c r="JOR63" s="140"/>
      <c r="JOS63" s="140"/>
      <c r="JOT63" s="140"/>
      <c r="JOU63" s="140"/>
      <c r="JOV63" s="140"/>
      <c r="JOW63" s="140"/>
      <c r="JOX63" s="140"/>
      <c r="JOY63" s="140"/>
      <c r="JOZ63" s="140"/>
      <c r="JPA63" s="140"/>
      <c r="JPB63" s="140"/>
      <c r="JPC63" s="140"/>
      <c r="JPD63" s="140"/>
      <c r="JPE63" s="140"/>
      <c r="JPF63" s="140"/>
      <c r="JPG63" s="140"/>
      <c r="JPH63" s="140"/>
      <c r="JPI63" s="140"/>
      <c r="JPJ63" s="140"/>
      <c r="JPK63" s="140"/>
      <c r="JPL63" s="140"/>
      <c r="JPM63" s="140"/>
      <c r="JPN63" s="140"/>
      <c r="JPO63" s="140"/>
      <c r="JPP63" s="140"/>
      <c r="JPQ63" s="140"/>
      <c r="JPR63" s="140"/>
      <c r="JPS63" s="140"/>
      <c r="JPT63" s="140"/>
      <c r="JPU63" s="140"/>
      <c r="JPV63" s="140"/>
      <c r="JPW63" s="140"/>
      <c r="JPX63" s="140"/>
      <c r="JPY63" s="140"/>
      <c r="JPZ63" s="140"/>
      <c r="JQA63" s="140"/>
      <c r="JQB63" s="140"/>
      <c r="JQC63" s="140"/>
      <c r="JQD63" s="140"/>
      <c r="JQE63" s="140"/>
      <c r="JQF63" s="140"/>
      <c r="JQG63" s="140"/>
      <c r="JQH63" s="140"/>
      <c r="JQI63" s="140"/>
      <c r="JQJ63" s="140"/>
      <c r="JQK63" s="140"/>
      <c r="JQL63" s="140"/>
      <c r="JQM63" s="140"/>
      <c r="JQN63" s="140"/>
      <c r="JQO63" s="140"/>
      <c r="JQP63" s="140"/>
      <c r="JQQ63" s="140"/>
      <c r="JQR63" s="140"/>
      <c r="JQS63" s="140"/>
      <c r="JQT63" s="140"/>
      <c r="JQU63" s="140"/>
      <c r="JQV63" s="140"/>
      <c r="JQW63" s="140"/>
      <c r="JQX63" s="140"/>
      <c r="JQY63" s="140"/>
      <c r="JQZ63" s="140"/>
      <c r="JRA63" s="140"/>
      <c r="JRB63" s="140"/>
      <c r="JRC63" s="140"/>
      <c r="JRD63" s="140"/>
      <c r="JRE63" s="140"/>
      <c r="JRF63" s="140"/>
      <c r="JRG63" s="140"/>
      <c r="JRH63" s="140"/>
      <c r="JRI63" s="140"/>
      <c r="JRJ63" s="140"/>
      <c r="JRK63" s="140"/>
      <c r="JRL63" s="140"/>
      <c r="JRM63" s="140"/>
      <c r="JRN63" s="140"/>
      <c r="JRO63" s="140"/>
      <c r="JRP63" s="140"/>
      <c r="JRQ63" s="140"/>
      <c r="JRR63" s="140"/>
      <c r="JRS63" s="140"/>
      <c r="JRT63" s="140"/>
      <c r="JRU63" s="140"/>
      <c r="JRV63" s="140"/>
      <c r="JRW63" s="140"/>
      <c r="JRX63" s="140"/>
      <c r="JRY63" s="140"/>
      <c r="JRZ63" s="140"/>
      <c r="JSA63" s="140"/>
      <c r="JSB63" s="140"/>
      <c r="JSC63" s="140"/>
      <c r="JSD63" s="140"/>
      <c r="JSE63" s="140"/>
      <c r="JSF63" s="140"/>
      <c r="JSG63" s="140"/>
      <c r="JSH63" s="140"/>
      <c r="JSI63" s="140"/>
      <c r="JSJ63" s="140"/>
      <c r="JSK63" s="140"/>
      <c r="JSL63" s="140"/>
      <c r="JSM63" s="140"/>
      <c r="JSN63" s="140"/>
      <c r="JSO63" s="140"/>
      <c r="JSP63" s="140"/>
      <c r="JSQ63" s="140"/>
      <c r="JSR63" s="140"/>
      <c r="JSS63" s="140"/>
      <c r="JST63" s="140"/>
      <c r="JSU63" s="140"/>
      <c r="JSV63" s="140"/>
      <c r="JSW63" s="140"/>
      <c r="JSX63" s="140"/>
      <c r="JSY63" s="140"/>
      <c r="JSZ63" s="140"/>
      <c r="JTA63" s="140"/>
      <c r="JTB63" s="140"/>
      <c r="JTC63" s="140"/>
      <c r="JTD63" s="140"/>
      <c r="JTE63" s="140"/>
      <c r="JTF63" s="140"/>
      <c r="JTG63" s="140"/>
      <c r="JTH63" s="140"/>
      <c r="JTI63" s="140"/>
      <c r="JTJ63" s="140"/>
      <c r="JTK63" s="140"/>
      <c r="JTL63" s="140"/>
      <c r="JTM63" s="140"/>
      <c r="JTN63" s="140"/>
      <c r="JTO63" s="140"/>
      <c r="JTP63" s="140"/>
      <c r="JTQ63" s="140"/>
      <c r="JTR63" s="140"/>
      <c r="JTS63" s="140"/>
      <c r="JTT63" s="140"/>
      <c r="JTU63" s="140"/>
      <c r="JTV63" s="140"/>
      <c r="JTW63" s="140"/>
      <c r="JTX63" s="140"/>
      <c r="JTY63" s="140"/>
      <c r="JTZ63" s="140"/>
      <c r="JUA63" s="140"/>
      <c r="JUB63" s="140"/>
      <c r="JUC63" s="140"/>
      <c r="JUD63" s="140"/>
      <c r="JUE63" s="140"/>
      <c r="JUF63" s="140"/>
      <c r="JUG63" s="140"/>
      <c r="JUH63" s="140"/>
      <c r="JUI63" s="140"/>
      <c r="JUJ63" s="140"/>
      <c r="JUK63" s="140"/>
      <c r="JUL63" s="140"/>
      <c r="JUM63" s="140"/>
      <c r="JUN63" s="140"/>
      <c r="JUO63" s="140"/>
      <c r="JUP63" s="140"/>
      <c r="JUQ63" s="140"/>
      <c r="JUR63" s="140"/>
      <c r="JUS63" s="140"/>
      <c r="JUT63" s="140"/>
      <c r="JUU63" s="140"/>
      <c r="JUV63" s="140"/>
      <c r="JUW63" s="140"/>
      <c r="JUX63" s="140"/>
      <c r="JUY63" s="140"/>
      <c r="JUZ63" s="140"/>
      <c r="JVA63" s="140"/>
      <c r="JVB63" s="140"/>
      <c r="JVC63" s="140"/>
      <c r="JVD63" s="140"/>
      <c r="JVE63" s="140"/>
      <c r="JVF63" s="140"/>
      <c r="JVG63" s="140"/>
      <c r="JVH63" s="140"/>
      <c r="JVI63" s="140"/>
      <c r="JVJ63" s="140"/>
      <c r="JVK63" s="140"/>
      <c r="JVL63" s="140"/>
      <c r="JVM63" s="140"/>
      <c r="JVN63" s="140"/>
      <c r="JVO63" s="140"/>
      <c r="JVP63" s="140"/>
      <c r="JVQ63" s="140"/>
      <c r="JVR63" s="140"/>
      <c r="JVS63" s="140"/>
      <c r="JVT63" s="140"/>
      <c r="JVU63" s="140"/>
      <c r="JVV63" s="140"/>
      <c r="JVW63" s="140"/>
      <c r="JVX63" s="140"/>
      <c r="JVY63" s="140"/>
      <c r="JVZ63" s="140"/>
      <c r="JWA63" s="140"/>
      <c r="JWB63" s="140"/>
      <c r="JWC63" s="140"/>
      <c r="JWD63" s="140"/>
      <c r="JWE63" s="140"/>
      <c r="JWF63" s="140"/>
      <c r="JWG63" s="140"/>
      <c r="JWH63" s="140"/>
      <c r="JWI63" s="140"/>
      <c r="JWJ63" s="140"/>
      <c r="JWK63" s="140"/>
      <c r="JWL63" s="140"/>
      <c r="JWM63" s="140"/>
      <c r="JWN63" s="140"/>
      <c r="JWO63" s="140"/>
      <c r="JWP63" s="140"/>
      <c r="JWQ63" s="140"/>
      <c r="JWR63" s="140"/>
      <c r="JWS63" s="140"/>
      <c r="JWT63" s="140"/>
      <c r="JWU63" s="140"/>
      <c r="JWV63" s="140"/>
      <c r="JWW63" s="140"/>
      <c r="JWX63" s="140"/>
      <c r="JWY63" s="140"/>
      <c r="JWZ63" s="140"/>
      <c r="JXA63" s="140"/>
      <c r="JXB63" s="140"/>
      <c r="JXC63" s="140"/>
      <c r="JXD63" s="140"/>
      <c r="JXE63" s="140"/>
      <c r="JXF63" s="140"/>
      <c r="JXG63" s="140"/>
      <c r="JXH63" s="140"/>
      <c r="JXI63" s="140"/>
      <c r="JXJ63" s="140"/>
      <c r="JXK63" s="140"/>
      <c r="JXL63" s="140"/>
      <c r="JXM63" s="140"/>
      <c r="JXN63" s="140"/>
      <c r="JXO63" s="140"/>
      <c r="JXP63" s="140"/>
      <c r="JXQ63" s="140"/>
      <c r="JXR63" s="140"/>
      <c r="JXS63" s="140"/>
      <c r="JXT63" s="140"/>
      <c r="JXU63" s="140"/>
      <c r="JXV63" s="140"/>
      <c r="JXW63" s="140"/>
      <c r="JXX63" s="140"/>
      <c r="JXY63" s="140"/>
      <c r="JXZ63" s="140"/>
      <c r="JYA63" s="140"/>
      <c r="JYB63" s="140"/>
      <c r="JYC63" s="140"/>
      <c r="JYD63" s="140"/>
      <c r="JYE63" s="140"/>
      <c r="JYF63" s="140"/>
      <c r="JYG63" s="140"/>
      <c r="JYH63" s="140"/>
      <c r="JYI63" s="140"/>
      <c r="JYJ63" s="140"/>
      <c r="JYK63" s="140"/>
      <c r="JYL63" s="140"/>
      <c r="JYM63" s="140"/>
      <c r="JYN63" s="140"/>
      <c r="JYO63" s="140"/>
      <c r="JYP63" s="140"/>
      <c r="JYQ63" s="140"/>
      <c r="JYR63" s="140"/>
      <c r="JYS63" s="140"/>
      <c r="JYT63" s="140"/>
      <c r="JYU63" s="140"/>
      <c r="JYV63" s="140"/>
      <c r="JYW63" s="140"/>
      <c r="JYX63" s="140"/>
      <c r="JYY63" s="140"/>
      <c r="JYZ63" s="140"/>
      <c r="JZA63" s="140"/>
      <c r="JZB63" s="140"/>
      <c r="JZC63" s="140"/>
      <c r="JZD63" s="140"/>
      <c r="JZE63" s="140"/>
      <c r="JZF63" s="140"/>
      <c r="JZG63" s="140"/>
      <c r="JZH63" s="140"/>
      <c r="JZI63" s="140"/>
      <c r="JZJ63" s="140"/>
      <c r="JZK63" s="140"/>
      <c r="JZL63" s="140"/>
      <c r="JZM63" s="140"/>
      <c r="JZN63" s="140"/>
      <c r="JZO63" s="140"/>
      <c r="JZP63" s="140"/>
      <c r="JZQ63" s="140"/>
      <c r="JZR63" s="140"/>
      <c r="JZS63" s="140"/>
      <c r="JZT63" s="140"/>
      <c r="JZU63" s="140"/>
      <c r="JZV63" s="140"/>
      <c r="JZW63" s="140"/>
      <c r="JZX63" s="140"/>
      <c r="JZY63" s="140"/>
      <c r="JZZ63" s="140"/>
      <c r="KAA63" s="140"/>
      <c r="KAB63" s="140"/>
      <c r="KAC63" s="140"/>
      <c r="KAD63" s="140"/>
      <c r="KAE63" s="140"/>
      <c r="KAF63" s="140"/>
      <c r="KAG63" s="140"/>
      <c r="KAH63" s="140"/>
      <c r="KAI63" s="140"/>
      <c r="KAJ63" s="140"/>
      <c r="KAK63" s="140"/>
      <c r="KAL63" s="140"/>
      <c r="KAM63" s="140"/>
      <c r="KAN63" s="140"/>
      <c r="KAO63" s="140"/>
      <c r="KAP63" s="140"/>
      <c r="KAQ63" s="140"/>
      <c r="KAR63" s="140"/>
      <c r="KAS63" s="140"/>
      <c r="KAT63" s="140"/>
      <c r="KAU63" s="140"/>
      <c r="KAV63" s="140"/>
      <c r="KAW63" s="140"/>
      <c r="KAX63" s="140"/>
      <c r="KAY63" s="140"/>
      <c r="KAZ63" s="140"/>
      <c r="KBA63" s="140"/>
      <c r="KBB63" s="140"/>
      <c r="KBC63" s="140"/>
      <c r="KBD63" s="140"/>
      <c r="KBE63" s="140"/>
      <c r="KBF63" s="140"/>
      <c r="KBG63" s="140"/>
      <c r="KBH63" s="140"/>
      <c r="KBI63" s="140"/>
      <c r="KBJ63" s="140"/>
      <c r="KBK63" s="140"/>
      <c r="KBL63" s="140"/>
      <c r="KBM63" s="140"/>
      <c r="KBN63" s="140"/>
      <c r="KBO63" s="140"/>
      <c r="KBP63" s="140"/>
      <c r="KBQ63" s="140"/>
      <c r="KBR63" s="140"/>
      <c r="KBS63" s="140"/>
      <c r="KBT63" s="140"/>
      <c r="KBU63" s="140"/>
      <c r="KBV63" s="140"/>
      <c r="KBW63" s="140"/>
      <c r="KBX63" s="140"/>
      <c r="KBY63" s="140"/>
      <c r="KBZ63" s="140"/>
      <c r="KCA63" s="140"/>
      <c r="KCB63" s="140"/>
      <c r="KCC63" s="140"/>
      <c r="KCD63" s="140"/>
      <c r="KCE63" s="140"/>
      <c r="KCF63" s="140"/>
      <c r="KCG63" s="140"/>
      <c r="KCH63" s="140"/>
      <c r="KCI63" s="140"/>
      <c r="KCJ63" s="140"/>
      <c r="KCK63" s="140"/>
      <c r="KCL63" s="140"/>
      <c r="KCM63" s="140"/>
      <c r="KCN63" s="140"/>
      <c r="KCO63" s="140"/>
      <c r="KCP63" s="140"/>
      <c r="KCQ63" s="140"/>
      <c r="KCR63" s="140"/>
      <c r="KCS63" s="140"/>
      <c r="KCT63" s="140"/>
      <c r="KCU63" s="140"/>
      <c r="KCV63" s="140"/>
      <c r="KCW63" s="140"/>
      <c r="KCX63" s="140"/>
      <c r="KCY63" s="140"/>
      <c r="KCZ63" s="140"/>
      <c r="KDA63" s="140"/>
      <c r="KDB63" s="140"/>
      <c r="KDC63" s="140"/>
      <c r="KDD63" s="140"/>
      <c r="KDE63" s="140"/>
      <c r="KDF63" s="140"/>
      <c r="KDG63" s="140"/>
      <c r="KDH63" s="140"/>
      <c r="KDI63" s="140"/>
      <c r="KDJ63" s="140"/>
      <c r="KDK63" s="140"/>
      <c r="KDL63" s="140"/>
      <c r="KDM63" s="140"/>
      <c r="KDN63" s="140"/>
      <c r="KDO63" s="140"/>
      <c r="KDP63" s="140"/>
      <c r="KDQ63" s="140"/>
      <c r="KDR63" s="140"/>
      <c r="KDS63" s="140"/>
      <c r="KDT63" s="140"/>
      <c r="KDU63" s="140"/>
      <c r="KDV63" s="140"/>
      <c r="KDW63" s="140"/>
      <c r="KDX63" s="140"/>
      <c r="KDY63" s="140"/>
      <c r="KDZ63" s="140"/>
      <c r="KEA63" s="140"/>
      <c r="KEB63" s="140"/>
      <c r="KEC63" s="140"/>
      <c r="KED63" s="140"/>
      <c r="KEE63" s="140"/>
      <c r="KEF63" s="140"/>
      <c r="KEG63" s="140"/>
      <c r="KEH63" s="140"/>
      <c r="KEI63" s="140"/>
      <c r="KEJ63" s="140"/>
      <c r="KEK63" s="140"/>
      <c r="KEL63" s="140"/>
      <c r="KEM63" s="140"/>
      <c r="KEN63" s="140"/>
      <c r="KEO63" s="140"/>
      <c r="KEP63" s="140"/>
      <c r="KEQ63" s="140"/>
      <c r="KER63" s="140"/>
      <c r="KES63" s="140"/>
      <c r="KET63" s="140"/>
      <c r="KEU63" s="140"/>
      <c r="KEV63" s="140"/>
      <c r="KEW63" s="140"/>
      <c r="KEX63" s="140"/>
      <c r="KEY63" s="140"/>
      <c r="KEZ63" s="140"/>
      <c r="KFA63" s="140"/>
      <c r="KFB63" s="140"/>
      <c r="KFC63" s="140"/>
      <c r="KFD63" s="140"/>
      <c r="KFE63" s="140"/>
      <c r="KFF63" s="140"/>
      <c r="KFG63" s="140"/>
      <c r="KFH63" s="140"/>
      <c r="KFI63" s="140"/>
      <c r="KFJ63" s="140"/>
      <c r="KFK63" s="140"/>
      <c r="KFL63" s="140"/>
      <c r="KFM63" s="140"/>
      <c r="KFN63" s="140"/>
      <c r="KFO63" s="140"/>
      <c r="KFP63" s="140"/>
      <c r="KFQ63" s="140"/>
      <c r="KFR63" s="140"/>
      <c r="KFS63" s="140"/>
      <c r="KFT63" s="140"/>
      <c r="KFU63" s="140"/>
      <c r="KFV63" s="140"/>
      <c r="KFW63" s="140"/>
      <c r="KFX63" s="140"/>
      <c r="KFY63" s="140"/>
      <c r="KFZ63" s="140"/>
      <c r="KGA63" s="140"/>
      <c r="KGB63" s="140"/>
      <c r="KGC63" s="140"/>
      <c r="KGD63" s="140"/>
      <c r="KGE63" s="140"/>
      <c r="KGF63" s="140"/>
      <c r="KGG63" s="140"/>
      <c r="KGH63" s="140"/>
      <c r="KGI63" s="140"/>
      <c r="KGJ63" s="140"/>
      <c r="KGK63" s="140"/>
      <c r="KGL63" s="140"/>
      <c r="KGM63" s="140"/>
      <c r="KGN63" s="140"/>
      <c r="KGO63" s="140"/>
      <c r="KGP63" s="140"/>
      <c r="KGQ63" s="140"/>
      <c r="KGR63" s="140"/>
      <c r="KGS63" s="140"/>
      <c r="KGT63" s="140"/>
      <c r="KGU63" s="140"/>
      <c r="KGV63" s="140"/>
      <c r="KGW63" s="140"/>
      <c r="KGX63" s="140"/>
      <c r="KGY63" s="140"/>
      <c r="KGZ63" s="140"/>
      <c r="KHA63" s="140"/>
      <c r="KHB63" s="140"/>
      <c r="KHC63" s="140"/>
      <c r="KHD63" s="140"/>
      <c r="KHE63" s="140"/>
      <c r="KHF63" s="140"/>
      <c r="KHG63" s="140"/>
      <c r="KHH63" s="140"/>
      <c r="KHI63" s="140"/>
      <c r="KHJ63" s="140"/>
      <c r="KHK63" s="140"/>
      <c r="KHL63" s="140"/>
      <c r="KHM63" s="140"/>
      <c r="KHN63" s="140"/>
      <c r="KHO63" s="140"/>
      <c r="KHP63" s="140"/>
      <c r="KHQ63" s="140"/>
      <c r="KHR63" s="140"/>
      <c r="KHS63" s="140"/>
      <c r="KHT63" s="140"/>
      <c r="KHU63" s="140"/>
      <c r="KHV63" s="140"/>
      <c r="KHW63" s="140"/>
      <c r="KHX63" s="140"/>
      <c r="KHY63" s="140"/>
      <c r="KHZ63" s="140"/>
      <c r="KIA63" s="140"/>
      <c r="KIB63" s="140"/>
      <c r="KIC63" s="140"/>
      <c r="KID63" s="140"/>
      <c r="KIE63" s="140"/>
      <c r="KIF63" s="140"/>
      <c r="KIG63" s="140"/>
      <c r="KIH63" s="140"/>
      <c r="KII63" s="140"/>
      <c r="KIJ63" s="140"/>
      <c r="KIK63" s="140"/>
      <c r="KIL63" s="140"/>
      <c r="KIM63" s="140"/>
      <c r="KIN63" s="140"/>
      <c r="KIO63" s="140"/>
      <c r="KIP63" s="140"/>
      <c r="KIQ63" s="140"/>
      <c r="KIR63" s="140"/>
      <c r="KIS63" s="140"/>
      <c r="KIT63" s="140"/>
      <c r="KIU63" s="140"/>
      <c r="KIV63" s="140"/>
      <c r="KIW63" s="140"/>
      <c r="KIX63" s="140"/>
      <c r="KIY63" s="140"/>
      <c r="KIZ63" s="140"/>
      <c r="KJA63" s="140"/>
      <c r="KJB63" s="140"/>
      <c r="KJC63" s="140"/>
      <c r="KJD63" s="140"/>
      <c r="KJE63" s="140"/>
      <c r="KJF63" s="140"/>
      <c r="KJG63" s="140"/>
      <c r="KJH63" s="140"/>
      <c r="KJI63" s="140"/>
      <c r="KJJ63" s="140"/>
      <c r="KJK63" s="140"/>
      <c r="KJL63" s="140"/>
      <c r="KJM63" s="140"/>
      <c r="KJN63" s="140"/>
      <c r="KJO63" s="140"/>
      <c r="KJP63" s="140"/>
      <c r="KJQ63" s="140"/>
      <c r="KJR63" s="140"/>
      <c r="KJS63" s="140"/>
      <c r="KJT63" s="140"/>
      <c r="KJU63" s="140"/>
      <c r="KJV63" s="140"/>
      <c r="KJW63" s="140"/>
      <c r="KJX63" s="140"/>
      <c r="KJY63" s="140"/>
      <c r="KJZ63" s="140"/>
      <c r="KKA63" s="140"/>
      <c r="KKB63" s="140"/>
      <c r="KKC63" s="140"/>
      <c r="KKD63" s="140"/>
      <c r="KKE63" s="140"/>
      <c r="KKF63" s="140"/>
      <c r="KKG63" s="140"/>
      <c r="KKH63" s="140"/>
      <c r="KKI63" s="140"/>
      <c r="KKJ63" s="140"/>
      <c r="KKK63" s="140"/>
      <c r="KKL63" s="140"/>
      <c r="KKM63" s="140"/>
      <c r="KKN63" s="140"/>
      <c r="KKO63" s="140"/>
      <c r="KKP63" s="140"/>
      <c r="KKQ63" s="140"/>
      <c r="KKR63" s="140"/>
      <c r="KKS63" s="140"/>
      <c r="KKT63" s="140"/>
      <c r="KKU63" s="140"/>
      <c r="KKV63" s="140"/>
      <c r="KKW63" s="140"/>
      <c r="KKX63" s="140"/>
      <c r="KKY63" s="140"/>
      <c r="KKZ63" s="140"/>
      <c r="KLA63" s="140"/>
      <c r="KLB63" s="140"/>
      <c r="KLC63" s="140"/>
      <c r="KLD63" s="140"/>
      <c r="KLE63" s="140"/>
      <c r="KLF63" s="140"/>
      <c r="KLG63" s="140"/>
      <c r="KLH63" s="140"/>
      <c r="KLI63" s="140"/>
      <c r="KLJ63" s="140"/>
      <c r="KLK63" s="140"/>
      <c r="KLL63" s="140"/>
      <c r="KLM63" s="140"/>
      <c r="KLN63" s="140"/>
      <c r="KLO63" s="140"/>
      <c r="KLP63" s="140"/>
      <c r="KLQ63" s="140"/>
      <c r="KLR63" s="140"/>
      <c r="KLS63" s="140"/>
      <c r="KLT63" s="140"/>
      <c r="KLU63" s="140"/>
      <c r="KLV63" s="140"/>
      <c r="KLW63" s="140"/>
      <c r="KLX63" s="140"/>
      <c r="KLY63" s="140"/>
      <c r="KLZ63" s="140"/>
      <c r="KMA63" s="140"/>
      <c r="KMB63" s="140"/>
      <c r="KMC63" s="140"/>
      <c r="KMD63" s="140"/>
      <c r="KME63" s="140"/>
      <c r="KMF63" s="140"/>
      <c r="KMG63" s="140"/>
      <c r="KMH63" s="140"/>
      <c r="KMI63" s="140"/>
      <c r="KMJ63" s="140"/>
      <c r="KMK63" s="140"/>
      <c r="KML63" s="140"/>
      <c r="KMM63" s="140"/>
      <c r="KMN63" s="140"/>
      <c r="KMO63" s="140"/>
      <c r="KMP63" s="140"/>
      <c r="KMQ63" s="140"/>
      <c r="KMR63" s="140"/>
      <c r="KMS63" s="140"/>
      <c r="KMT63" s="140"/>
      <c r="KMU63" s="140"/>
      <c r="KMV63" s="140"/>
      <c r="KMW63" s="140"/>
      <c r="KMX63" s="140"/>
      <c r="KMY63" s="140"/>
      <c r="KMZ63" s="140"/>
      <c r="KNA63" s="140"/>
      <c r="KNB63" s="140"/>
      <c r="KNC63" s="140"/>
      <c r="KND63" s="140"/>
      <c r="KNE63" s="140"/>
      <c r="KNF63" s="140"/>
      <c r="KNG63" s="140"/>
      <c r="KNH63" s="140"/>
      <c r="KNI63" s="140"/>
      <c r="KNJ63" s="140"/>
      <c r="KNK63" s="140"/>
      <c r="KNL63" s="140"/>
      <c r="KNM63" s="140"/>
      <c r="KNN63" s="140"/>
      <c r="KNO63" s="140"/>
      <c r="KNP63" s="140"/>
      <c r="KNQ63" s="140"/>
      <c r="KNR63" s="140"/>
      <c r="KNS63" s="140"/>
      <c r="KNT63" s="140"/>
      <c r="KNU63" s="140"/>
      <c r="KNV63" s="140"/>
      <c r="KNW63" s="140"/>
      <c r="KNX63" s="140"/>
      <c r="KNY63" s="140"/>
      <c r="KNZ63" s="140"/>
      <c r="KOA63" s="140"/>
      <c r="KOB63" s="140"/>
      <c r="KOC63" s="140"/>
      <c r="KOD63" s="140"/>
      <c r="KOE63" s="140"/>
      <c r="KOF63" s="140"/>
      <c r="KOG63" s="140"/>
      <c r="KOH63" s="140"/>
      <c r="KOI63" s="140"/>
      <c r="KOJ63" s="140"/>
      <c r="KOK63" s="140"/>
      <c r="KOL63" s="140"/>
      <c r="KOM63" s="140"/>
      <c r="KON63" s="140"/>
      <c r="KOO63" s="140"/>
      <c r="KOP63" s="140"/>
      <c r="KOQ63" s="140"/>
      <c r="KOR63" s="140"/>
      <c r="KOS63" s="140"/>
      <c r="KOT63" s="140"/>
      <c r="KOU63" s="140"/>
      <c r="KOV63" s="140"/>
      <c r="KOW63" s="140"/>
      <c r="KOX63" s="140"/>
      <c r="KOY63" s="140"/>
      <c r="KOZ63" s="140"/>
      <c r="KPA63" s="140"/>
      <c r="KPB63" s="140"/>
      <c r="KPC63" s="140"/>
      <c r="KPD63" s="140"/>
      <c r="KPE63" s="140"/>
      <c r="KPF63" s="140"/>
      <c r="KPG63" s="140"/>
      <c r="KPH63" s="140"/>
      <c r="KPI63" s="140"/>
      <c r="KPJ63" s="140"/>
      <c r="KPK63" s="140"/>
      <c r="KPL63" s="140"/>
      <c r="KPM63" s="140"/>
      <c r="KPN63" s="140"/>
      <c r="KPO63" s="140"/>
      <c r="KPP63" s="140"/>
      <c r="KPQ63" s="140"/>
      <c r="KPR63" s="140"/>
      <c r="KPS63" s="140"/>
      <c r="KPT63" s="140"/>
      <c r="KPU63" s="140"/>
      <c r="KPV63" s="140"/>
      <c r="KPW63" s="140"/>
      <c r="KPX63" s="140"/>
      <c r="KPY63" s="140"/>
      <c r="KPZ63" s="140"/>
      <c r="KQA63" s="140"/>
      <c r="KQB63" s="140"/>
      <c r="KQC63" s="140"/>
      <c r="KQD63" s="140"/>
      <c r="KQE63" s="140"/>
      <c r="KQF63" s="140"/>
      <c r="KQG63" s="140"/>
      <c r="KQH63" s="140"/>
      <c r="KQI63" s="140"/>
      <c r="KQJ63" s="140"/>
      <c r="KQK63" s="140"/>
      <c r="KQL63" s="140"/>
      <c r="KQM63" s="140"/>
      <c r="KQN63" s="140"/>
      <c r="KQO63" s="140"/>
      <c r="KQP63" s="140"/>
      <c r="KQQ63" s="140"/>
      <c r="KQR63" s="140"/>
      <c r="KQS63" s="140"/>
      <c r="KQT63" s="140"/>
      <c r="KQU63" s="140"/>
      <c r="KQV63" s="140"/>
      <c r="KQW63" s="140"/>
      <c r="KQX63" s="140"/>
      <c r="KQY63" s="140"/>
      <c r="KQZ63" s="140"/>
      <c r="KRA63" s="140"/>
      <c r="KRB63" s="140"/>
      <c r="KRC63" s="140"/>
      <c r="KRD63" s="140"/>
      <c r="KRE63" s="140"/>
      <c r="KRF63" s="140"/>
      <c r="KRG63" s="140"/>
      <c r="KRH63" s="140"/>
      <c r="KRI63" s="140"/>
      <c r="KRJ63" s="140"/>
      <c r="KRK63" s="140"/>
      <c r="KRL63" s="140"/>
      <c r="KRM63" s="140"/>
      <c r="KRN63" s="140"/>
      <c r="KRO63" s="140"/>
      <c r="KRP63" s="140"/>
      <c r="KRQ63" s="140"/>
      <c r="KRR63" s="140"/>
      <c r="KRS63" s="140"/>
      <c r="KRT63" s="140"/>
      <c r="KRU63" s="140"/>
      <c r="KRV63" s="140"/>
      <c r="KRW63" s="140"/>
      <c r="KRX63" s="140"/>
      <c r="KRY63" s="140"/>
      <c r="KRZ63" s="140"/>
      <c r="KSA63" s="140"/>
      <c r="KSB63" s="140"/>
      <c r="KSC63" s="140"/>
      <c r="KSD63" s="140"/>
      <c r="KSE63" s="140"/>
      <c r="KSF63" s="140"/>
      <c r="KSG63" s="140"/>
      <c r="KSH63" s="140"/>
      <c r="KSI63" s="140"/>
      <c r="KSJ63" s="140"/>
      <c r="KSK63" s="140"/>
      <c r="KSL63" s="140"/>
      <c r="KSM63" s="140"/>
      <c r="KSN63" s="140"/>
      <c r="KSO63" s="140"/>
      <c r="KSP63" s="140"/>
      <c r="KSQ63" s="140"/>
      <c r="KSR63" s="140"/>
      <c r="KSS63" s="140"/>
      <c r="KST63" s="140"/>
      <c r="KSU63" s="140"/>
      <c r="KSV63" s="140"/>
      <c r="KSW63" s="140"/>
      <c r="KSX63" s="140"/>
      <c r="KSY63" s="140"/>
      <c r="KSZ63" s="140"/>
      <c r="KTA63" s="140"/>
      <c r="KTB63" s="140"/>
      <c r="KTC63" s="140"/>
      <c r="KTD63" s="140"/>
      <c r="KTE63" s="140"/>
      <c r="KTF63" s="140"/>
      <c r="KTG63" s="140"/>
      <c r="KTH63" s="140"/>
      <c r="KTI63" s="140"/>
      <c r="KTJ63" s="140"/>
      <c r="KTK63" s="140"/>
      <c r="KTL63" s="140"/>
      <c r="KTM63" s="140"/>
      <c r="KTN63" s="140"/>
      <c r="KTO63" s="140"/>
      <c r="KTP63" s="140"/>
      <c r="KTQ63" s="140"/>
      <c r="KTR63" s="140"/>
      <c r="KTS63" s="140"/>
      <c r="KTT63" s="140"/>
      <c r="KTU63" s="140"/>
      <c r="KTV63" s="140"/>
      <c r="KTW63" s="140"/>
      <c r="KTX63" s="140"/>
      <c r="KTY63" s="140"/>
      <c r="KTZ63" s="140"/>
      <c r="KUA63" s="140"/>
      <c r="KUB63" s="140"/>
      <c r="KUC63" s="140"/>
      <c r="KUD63" s="140"/>
      <c r="KUE63" s="140"/>
      <c r="KUF63" s="140"/>
      <c r="KUG63" s="140"/>
      <c r="KUH63" s="140"/>
      <c r="KUI63" s="140"/>
      <c r="KUJ63" s="140"/>
      <c r="KUK63" s="140"/>
      <c r="KUL63" s="140"/>
      <c r="KUM63" s="140"/>
      <c r="KUN63" s="140"/>
      <c r="KUO63" s="140"/>
      <c r="KUP63" s="140"/>
      <c r="KUQ63" s="140"/>
      <c r="KUR63" s="140"/>
      <c r="KUS63" s="140"/>
      <c r="KUT63" s="140"/>
      <c r="KUU63" s="140"/>
      <c r="KUV63" s="140"/>
      <c r="KUW63" s="140"/>
      <c r="KUX63" s="140"/>
      <c r="KUY63" s="140"/>
      <c r="KUZ63" s="140"/>
      <c r="KVA63" s="140"/>
      <c r="KVB63" s="140"/>
      <c r="KVC63" s="140"/>
      <c r="KVD63" s="140"/>
      <c r="KVE63" s="140"/>
      <c r="KVF63" s="140"/>
      <c r="KVG63" s="140"/>
      <c r="KVH63" s="140"/>
      <c r="KVI63" s="140"/>
      <c r="KVJ63" s="140"/>
      <c r="KVK63" s="140"/>
      <c r="KVL63" s="140"/>
      <c r="KVM63" s="140"/>
      <c r="KVN63" s="140"/>
      <c r="KVO63" s="140"/>
      <c r="KVP63" s="140"/>
      <c r="KVQ63" s="140"/>
      <c r="KVR63" s="140"/>
      <c r="KVS63" s="140"/>
      <c r="KVT63" s="140"/>
      <c r="KVU63" s="140"/>
      <c r="KVV63" s="140"/>
      <c r="KVW63" s="140"/>
      <c r="KVX63" s="140"/>
      <c r="KVY63" s="140"/>
      <c r="KVZ63" s="140"/>
      <c r="KWA63" s="140"/>
      <c r="KWB63" s="140"/>
      <c r="KWC63" s="140"/>
      <c r="KWD63" s="140"/>
      <c r="KWE63" s="140"/>
      <c r="KWF63" s="140"/>
      <c r="KWG63" s="140"/>
      <c r="KWH63" s="140"/>
      <c r="KWI63" s="140"/>
      <c r="KWJ63" s="140"/>
      <c r="KWK63" s="140"/>
      <c r="KWL63" s="140"/>
      <c r="KWM63" s="140"/>
      <c r="KWN63" s="140"/>
      <c r="KWO63" s="140"/>
      <c r="KWP63" s="140"/>
      <c r="KWQ63" s="140"/>
      <c r="KWR63" s="140"/>
      <c r="KWS63" s="140"/>
      <c r="KWT63" s="140"/>
      <c r="KWU63" s="140"/>
      <c r="KWV63" s="140"/>
      <c r="KWW63" s="140"/>
      <c r="KWX63" s="140"/>
      <c r="KWY63" s="140"/>
      <c r="KWZ63" s="140"/>
      <c r="KXA63" s="140"/>
      <c r="KXB63" s="140"/>
      <c r="KXC63" s="140"/>
      <c r="KXD63" s="140"/>
      <c r="KXE63" s="140"/>
      <c r="KXF63" s="140"/>
      <c r="KXG63" s="140"/>
      <c r="KXH63" s="140"/>
      <c r="KXI63" s="140"/>
      <c r="KXJ63" s="140"/>
      <c r="KXK63" s="140"/>
      <c r="KXL63" s="140"/>
      <c r="KXM63" s="140"/>
      <c r="KXN63" s="140"/>
      <c r="KXO63" s="140"/>
      <c r="KXP63" s="140"/>
      <c r="KXQ63" s="140"/>
      <c r="KXR63" s="140"/>
      <c r="KXS63" s="140"/>
      <c r="KXT63" s="140"/>
      <c r="KXU63" s="140"/>
      <c r="KXV63" s="140"/>
      <c r="KXW63" s="140"/>
      <c r="KXX63" s="140"/>
      <c r="KXY63" s="140"/>
      <c r="KXZ63" s="140"/>
      <c r="KYA63" s="140"/>
      <c r="KYB63" s="140"/>
      <c r="KYC63" s="140"/>
      <c r="KYD63" s="140"/>
      <c r="KYE63" s="140"/>
      <c r="KYF63" s="140"/>
      <c r="KYG63" s="140"/>
      <c r="KYH63" s="140"/>
      <c r="KYI63" s="140"/>
      <c r="KYJ63" s="140"/>
      <c r="KYK63" s="140"/>
      <c r="KYL63" s="140"/>
      <c r="KYM63" s="140"/>
      <c r="KYN63" s="140"/>
      <c r="KYO63" s="140"/>
      <c r="KYP63" s="140"/>
      <c r="KYQ63" s="140"/>
      <c r="KYR63" s="140"/>
      <c r="KYS63" s="140"/>
      <c r="KYT63" s="140"/>
      <c r="KYU63" s="140"/>
      <c r="KYV63" s="140"/>
      <c r="KYW63" s="140"/>
      <c r="KYX63" s="140"/>
      <c r="KYY63" s="140"/>
      <c r="KYZ63" s="140"/>
      <c r="KZA63" s="140"/>
      <c r="KZB63" s="140"/>
      <c r="KZC63" s="140"/>
      <c r="KZD63" s="140"/>
      <c r="KZE63" s="140"/>
      <c r="KZF63" s="140"/>
      <c r="KZG63" s="140"/>
      <c r="KZH63" s="140"/>
      <c r="KZI63" s="140"/>
      <c r="KZJ63" s="140"/>
      <c r="KZK63" s="140"/>
      <c r="KZL63" s="140"/>
      <c r="KZM63" s="140"/>
      <c r="KZN63" s="140"/>
      <c r="KZO63" s="140"/>
      <c r="KZP63" s="140"/>
      <c r="KZQ63" s="140"/>
      <c r="KZR63" s="140"/>
      <c r="KZS63" s="140"/>
      <c r="KZT63" s="140"/>
      <c r="KZU63" s="140"/>
      <c r="KZV63" s="140"/>
      <c r="KZW63" s="140"/>
      <c r="KZX63" s="140"/>
      <c r="KZY63" s="140"/>
      <c r="KZZ63" s="140"/>
      <c r="LAA63" s="140"/>
      <c r="LAB63" s="140"/>
      <c r="LAC63" s="140"/>
      <c r="LAD63" s="140"/>
      <c r="LAE63" s="140"/>
      <c r="LAF63" s="140"/>
      <c r="LAG63" s="140"/>
      <c r="LAH63" s="140"/>
      <c r="LAI63" s="140"/>
      <c r="LAJ63" s="140"/>
      <c r="LAK63" s="140"/>
      <c r="LAL63" s="140"/>
      <c r="LAM63" s="140"/>
      <c r="LAN63" s="140"/>
      <c r="LAO63" s="140"/>
      <c r="LAP63" s="140"/>
      <c r="LAQ63" s="140"/>
      <c r="LAR63" s="140"/>
      <c r="LAS63" s="140"/>
      <c r="LAT63" s="140"/>
      <c r="LAU63" s="140"/>
      <c r="LAV63" s="140"/>
      <c r="LAW63" s="140"/>
      <c r="LAX63" s="140"/>
      <c r="LAY63" s="140"/>
      <c r="LAZ63" s="140"/>
      <c r="LBA63" s="140"/>
      <c r="LBB63" s="140"/>
      <c r="LBC63" s="140"/>
      <c r="LBD63" s="140"/>
      <c r="LBE63" s="140"/>
      <c r="LBF63" s="140"/>
      <c r="LBG63" s="140"/>
      <c r="LBH63" s="140"/>
      <c r="LBI63" s="140"/>
      <c r="LBJ63" s="140"/>
      <c r="LBK63" s="140"/>
      <c r="LBL63" s="140"/>
      <c r="LBM63" s="140"/>
      <c r="LBN63" s="140"/>
      <c r="LBO63" s="140"/>
      <c r="LBP63" s="140"/>
      <c r="LBQ63" s="140"/>
      <c r="LBR63" s="140"/>
      <c r="LBS63" s="140"/>
      <c r="LBT63" s="140"/>
      <c r="LBU63" s="140"/>
      <c r="LBV63" s="140"/>
      <c r="LBW63" s="140"/>
      <c r="LBX63" s="140"/>
      <c r="LBY63" s="140"/>
      <c r="LBZ63" s="140"/>
      <c r="LCA63" s="140"/>
      <c r="LCB63" s="140"/>
      <c r="LCC63" s="140"/>
      <c r="LCD63" s="140"/>
      <c r="LCE63" s="140"/>
      <c r="LCF63" s="140"/>
      <c r="LCG63" s="140"/>
      <c r="LCH63" s="140"/>
      <c r="LCI63" s="140"/>
      <c r="LCJ63" s="140"/>
      <c r="LCK63" s="140"/>
      <c r="LCL63" s="140"/>
      <c r="LCM63" s="140"/>
      <c r="LCN63" s="140"/>
      <c r="LCO63" s="140"/>
      <c r="LCP63" s="140"/>
      <c r="LCQ63" s="140"/>
      <c r="LCR63" s="140"/>
      <c r="LCS63" s="140"/>
      <c r="LCT63" s="140"/>
      <c r="LCU63" s="140"/>
      <c r="LCV63" s="140"/>
      <c r="LCW63" s="140"/>
      <c r="LCX63" s="140"/>
      <c r="LCY63" s="140"/>
      <c r="LCZ63" s="140"/>
      <c r="LDA63" s="140"/>
      <c r="LDB63" s="140"/>
      <c r="LDC63" s="140"/>
      <c r="LDD63" s="140"/>
      <c r="LDE63" s="140"/>
      <c r="LDF63" s="140"/>
      <c r="LDG63" s="140"/>
      <c r="LDH63" s="140"/>
      <c r="LDI63" s="140"/>
      <c r="LDJ63" s="140"/>
      <c r="LDK63" s="140"/>
      <c r="LDL63" s="140"/>
      <c r="LDM63" s="140"/>
      <c r="LDN63" s="140"/>
      <c r="LDO63" s="140"/>
      <c r="LDP63" s="140"/>
      <c r="LDQ63" s="140"/>
      <c r="LDR63" s="140"/>
      <c r="LDS63" s="140"/>
      <c r="LDT63" s="140"/>
      <c r="LDU63" s="140"/>
      <c r="LDV63" s="140"/>
      <c r="LDW63" s="140"/>
      <c r="LDX63" s="140"/>
      <c r="LDY63" s="140"/>
      <c r="LDZ63" s="140"/>
      <c r="LEA63" s="140"/>
      <c r="LEB63" s="140"/>
      <c r="LEC63" s="140"/>
      <c r="LED63" s="140"/>
      <c r="LEE63" s="140"/>
      <c r="LEF63" s="140"/>
      <c r="LEG63" s="140"/>
      <c r="LEH63" s="140"/>
      <c r="LEI63" s="140"/>
      <c r="LEJ63" s="140"/>
      <c r="LEK63" s="140"/>
      <c r="LEL63" s="140"/>
      <c r="LEM63" s="140"/>
      <c r="LEN63" s="140"/>
      <c r="LEO63" s="140"/>
      <c r="LEP63" s="140"/>
      <c r="LEQ63" s="140"/>
      <c r="LER63" s="140"/>
      <c r="LES63" s="140"/>
      <c r="LET63" s="140"/>
      <c r="LEU63" s="140"/>
      <c r="LEV63" s="140"/>
      <c r="LEW63" s="140"/>
      <c r="LEX63" s="140"/>
      <c r="LEY63" s="140"/>
      <c r="LEZ63" s="140"/>
      <c r="LFA63" s="140"/>
      <c r="LFB63" s="140"/>
      <c r="LFC63" s="140"/>
      <c r="LFD63" s="140"/>
      <c r="LFE63" s="140"/>
      <c r="LFF63" s="140"/>
      <c r="LFG63" s="140"/>
      <c r="LFH63" s="140"/>
      <c r="LFI63" s="140"/>
      <c r="LFJ63" s="140"/>
      <c r="LFK63" s="140"/>
      <c r="LFL63" s="140"/>
      <c r="LFM63" s="140"/>
      <c r="LFN63" s="140"/>
      <c r="LFO63" s="140"/>
      <c r="LFP63" s="140"/>
      <c r="LFQ63" s="140"/>
      <c r="LFR63" s="140"/>
      <c r="LFS63" s="140"/>
      <c r="LFT63" s="140"/>
      <c r="LFU63" s="140"/>
      <c r="LFV63" s="140"/>
      <c r="LFW63" s="140"/>
      <c r="LFX63" s="140"/>
      <c r="LFY63" s="140"/>
      <c r="LFZ63" s="140"/>
      <c r="LGA63" s="140"/>
      <c r="LGB63" s="140"/>
      <c r="LGC63" s="140"/>
      <c r="LGD63" s="140"/>
      <c r="LGE63" s="140"/>
      <c r="LGF63" s="140"/>
      <c r="LGG63" s="140"/>
      <c r="LGH63" s="140"/>
      <c r="LGI63" s="140"/>
      <c r="LGJ63" s="140"/>
      <c r="LGK63" s="140"/>
      <c r="LGL63" s="140"/>
      <c r="LGM63" s="140"/>
      <c r="LGN63" s="140"/>
      <c r="LGO63" s="140"/>
      <c r="LGP63" s="140"/>
      <c r="LGQ63" s="140"/>
      <c r="LGR63" s="140"/>
      <c r="LGS63" s="140"/>
      <c r="LGT63" s="140"/>
      <c r="LGU63" s="140"/>
      <c r="LGV63" s="140"/>
      <c r="LGW63" s="140"/>
      <c r="LGX63" s="140"/>
      <c r="LGY63" s="140"/>
      <c r="LGZ63" s="140"/>
      <c r="LHA63" s="140"/>
      <c r="LHB63" s="140"/>
      <c r="LHC63" s="140"/>
      <c r="LHD63" s="140"/>
      <c r="LHE63" s="140"/>
      <c r="LHF63" s="140"/>
      <c r="LHG63" s="140"/>
      <c r="LHH63" s="140"/>
      <c r="LHI63" s="140"/>
      <c r="LHJ63" s="140"/>
      <c r="LHK63" s="140"/>
      <c r="LHL63" s="140"/>
      <c r="LHM63" s="140"/>
      <c r="LHN63" s="140"/>
      <c r="LHO63" s="140"/>
      <c r="LHP63" s="140"/>
      <c r="LHQ63" s="140"/>
      <c r="LHR63" s="140"/>
      <c r="LHS63" s="140"/>
      <c r="LHT63" s="140"/>
      <c r="LHU63" s="140"/>
      <c r="LHV63" s="140"/>
      <c r="LHW63" s="140"/>
      <c r="LHX63" s="140"/>
      <c r="LHY63" s="140"/>
      <c r="LHZ63" s="140"/>
      <c r="LIA63" s="140"/>
      <c r="LIB63" s="140"/>
      <c r="LIC63" s="140"/>
      <c r="LID63" s="140"/>
      <c r="LIE63" s="140"/>
      <c r="LIF63" s="140"/>
      <c r="LIG63" s="140"/>
      <c r="LIH63" s="140"/>
      <c r="LII63" s="140"/>
      <c r="LIJ63" s="140"/>
      <c r="LIK63" s="140"/>
      <c r="LIL63" s="140"/>
      <c r="LIM63" s="140"/>
      <c r="LIN63" s="140"/>
      <c r="LIO63" s="140"/>
      <c r="LIP63" s="140"/>
      <c r="LIQ63" s="140"/>
      <c r="LIR63" s="140"/>
      <c r="LIS63" s="140"/>
      <c r="LIT63" s="140"/>
      <c r="LIU63" s="140"/>
      <c r="LIV63" s="140"/>
      <c r="LIW63" s="140"/>
      <c r="LIX63" s="140"/>
      <c r="LIY63" s="140"/>
      <c r="LIZ63" s="140"/>
      <c r="LJA63" s="140"/>
      <c r="LJB63" s="140"/>
      <c r="LJC63" s="140"/>
      <c r="LJD63" s="140"/>
      <c r="LJE63" s="140"/>
      <c r="LJF63" s="140"/>
      <c r="LJG63" s="140"/>
      <c r="LJH63" s="140"/>
      <c r="LJI63" s="140"/>
      <c r="LJJ63" s="140"/>
      <c r="LJK63" s="140"/>
      <c r="LJL63" s="140"/>
      <c r="LJM63" s="140"/>
      <c r="LJN63" s="140"/>
      <c r="LJO63" s="140"/>
      <c r="LJP63" s="140"/>
      <c r="LJQ63" s="140"/>
      <c r="LJR63" s="140"/>
      <c r="LJS63" s="140"/>
      <c r="LJT63" s="140"/>
      <c r="LJU63" s="140"/>
      <c r="LJV63" s="140"/>
      <c r="LJW63" s="140"/>
      <c r="LJX63" s="140"/>
      <c r="LJY63" s="140"/>
      <c r="LJZ63" s="140"/>
      <c r="LKA63" s="140"/>
      <c r="LKB63" s="140"/>
      <c r="LKC63" s="140"/>
      <c r="LKD63" s="140"/>
      <c r="LKE63" s="140"/>
      <c r="LKF63" s="140"/>
      <c r="LKG63" s="140"/>
      <c r="LKH63" s="140"/>
      <c r="LKI63" s="140"/>
      <c r="LKJ63" s="140"/>
      <c r="LKK63" s="140"/>
      <c r="LKL63" s="140"/>
      <c r="LKM63" s="140"/>
      <c r="LKN63" s="140"/>
      <c r="LKO63" s="140"/>
      <c r="LKP63" s="140"/>
      <c r="LKQ63" s="140"/>
      <c r="LKR63" s="140"/>
      <c r="LKS63" s="140"/>
      <c r="LKT63" s="140"/>
      <c r="LKU63" s="140"/>
      <c r="LKV63" s="140"/>
      <c r="LKW63" s="140"/>
      <c r="LKX63" s="140"/>
      <c r="LKY63" s="140"/>
      <c r="LKZ63" s="140"/>
      <c r="LLA63" s="140"/>
      <c r="LLB63" s="140"/>
      <c r="LLC63" s="140"/>
      <c r="LLD63" s="140"/>
      <c r="LLE63" s="140"/>
      <c r="LLF63" s="140"/>
      <c r="LLG63" s="140"/>
      <c r="LLH63" s="140"/>
      <c r="LLI63" s="140"/>
      <c r="LLJ63" s="140"/>
      <c r="LLK63" s="140"/>
      <c r="LLL63" s="140"/>
      <c r="LLM63" s="140"/>
      <c r="LLN63" s="140"/>
      <c r="LLO63" s="140"/>
      <c r="LLP63" s="140"/>
      <c r="LLQ63" s="140"/>
      <c r="LLR63" s="140"/>
      <c r="LLS63" s="140"/>
      <c r="LLT63" s="140"/>
      <c r="LLU63" s="140"/>
      <c r="LLV63" s="140"/>
      <c r="LLW63" s="140"/>
      <c r="LLX63" s="140"/>
      <c r="LLY63" s="140"/>
      <c r="LLZ63" s="140"/>
      <c r="LMA63" s="140"/>
      <c r="LMB63" s="140"/>
      <c r="LMC63" s="140"/>
      <c r="LMD63" s="140"/>
      <c r="LME63" s="140"/>
      <c r="LMF63" s="140"/>
      <c r="LMG63" s="140"/>
      <c r="LMH63" s="140"/>
      <c r="LMI63" s="140"/>
      <c r="LMJ63" s="140"/>
      <c r="LMK63" s="140"/>
      <c r="LML63" s="140"/>
      <c r="LMM63" s="140"/>
      <c r="LMN63" s="140"/>
      <c r="LMO63" s="140"/>
      <c r="LMP63" s="140"/>
      <c r="LMQ63" s="140"/>
      <c r="LMR63" s="140"/>
      <c r="LMS63" s="140"/>
      <c r="LMT63" s="140"/>
      <c r="LMU63" s="140"/>
      <c r="LMV63" s="140"/>
      <c r="LMW63" s="140"/>
      <c r="LMX63" s="140"/>
      <c r="LMY63" s="140"/>
      <c r="LMZ63" s="140"/>
      <c r="LNA63" s="140"/>
      <c r="LNB63" s="140"/>
      <c r="LNC63" s="140"/>
      <c r="LND63" s="140"/>
      <c r="LNE63" s="140"/>
      <c r="LNF63" s="140"/>
      <c r="LNG63" s="140"/>
      <c r="LNH63" s="140"/>
      <c r="LNI63" s="140"/>
      <c r="LNJ63" s="140"/>
      <c r="LNK63" s="140"/>
      <c r="LNL63" s="140"/>
      <c r="LNM63" s="140"/>
      <c r="LNN63" s="140"/>
      <c r="LNO63" s="140"/>
      <c r="LNP63" s="140"/>
      <c r="LNQ63" s="140"/>
      <c r="LNR63" s="140"/>
      <c r="LNS63" s="140"/>
      <c r="LNT63" s="140"/>
      <c r="LNU63" s="140"/>
      <c r="LNV63" s="140"/>
      <c r="LNW63" s="140"/>
      <c r="LNX63" s="140"/>
      <c r="LNY63" s="140"/>
      <c r="LNZ63" s="140"/>
      <c r="LOA63" s="140"/>
      <c r="LOB63" s="140"/>
      <c r="LOC63" s="140"/>
      <c r="LOD63" s="140"/>
      <c r="LOE63" s="140"/>
      <c r="LOF63" s="140"/>
      <c r="LOG63" s="140"/>
      <c r="LOH63" s="140"/>
      <c r="LOI63" s="140"/>
      <c r="LOJ63" s="140"/>
      <c r="LOK63" s="140"/>
      <c r="LOL63" s="140"/>
      <c r="LOM63" s="140"/>
      <c r="LON63" s="140"/>
      <c r="LOO63" s="140"/>
      <c r="LOP63" s="140"/>
      <c r="LOQ63" s="140"/>
      <c r="LOR63" s="140"/>
      <c r="LOS63" s="140"/>
      <c r="LOT63" s="140"/>
      <c r="LOU63" s="140"/>
      <c r="LOV63" s="140"/>
      <c r="LOW63" s="140"/>
      <c r="LOX63" s="140"/>
      <c r="LOY63" s="140"/>
      <c r="LOZ63" s="140"/>
      <c r="LPA63" s="140"/>
      <c r="LPB63" s="140"/>
      <c r="LPC63" s="140"/>
      <c r="LPD63" s="140"/>
      <c r="LPE63" s="140"/>
      <c r="LPF63" s="140"/>
      <c r="LPG63" s="140"/>
      <c r="LPH63" s="140"/>
      <c r="LPI63" s="140"/>
      <c r="LPJ63" s="140"/>
      <c r="LPK63" s="140"/>
      <c r="LPL63" s="140"/>
      <c r="LPM63" s="140"/>
      <c r="LPN63" s="140"/>
      <c r="LPO63" s="140"/>
      <c r="LPP63" s="140"/>
      <c r="LPQ63" s="140"/>
      <c r="LPR63" s="140"/>
      <c r="LPS63" s="140"/>
      <c r="LPT63" s="140"/>
      <c r="LPU63" s="140"/>
      <c r="LPV63" s="140"/>
      <c r="LPW63" s="140"/>
      <c r="LPX63" s="140"/>
      <c r="LPY63" s="140"/>
      <c r="LPZ63" s="140"/>
      <c r="LQA63" s="140"/>
      <c r="LQB63" s="140"/>
      <c r="LQC63" s="140"/>
      <c r="LQD63" s="140"/>
      <c r="LQE63" s="140"/>
      <c r="LQF63" s="140"/>
      <c r="LQG63" s="140"/>
      <c r="LQH63" s="140"/>
      <c r="LQI63" s="140"/>
      <c r="LQJ63" s="140"/>
      <c r="LQK63" s="140"/>
      <c r="LQL63" s="140"/>
      <c r="LQM63" s="140"/>
      <c r="LQN63" s="140"/>
      <c r="LQO63" s="140"/>
      <c r="LQP63" s="140"/>
      <c r="LQQ63" s="140"/>
      <c r="LQR63" s="140"/>
      <c r="LQS63" s="140"/>
      <c r="LQT63" s="140"/>
      <c r="LQU63" s="140"/>
      <c r="LQV63" s="140"/>
      <c r="LQW63" s="140"/>
      <c r="LQX63" s="140"/>
      <c r="LQY63" s="140"/>
      <c r="LQZ63" s="140"/>
      <c r="LRA63" s="140"/>
      <c r="LRB63" s="140"/>
      <c r="LRC63" s="140"/>
      <c r="LRD63" s="140"/>
      <c r="LRE63" s="140"/>
      <c r="LRF63" s="140"/>
      <c r="LRG63" s="140"/>
      <c r="LRH63" s="140"/>
      <c r="LRI63" s="140"/>
      <c r="LRJ63" s="140"/>
      <c r="LRK63" s="140"/>
      <c r="LRL63" s="140"/>
      <c r="LRM63" s="140"/>
      <c r="LRN63" s="140"/>
      <c r="LRO63" s="140"/>
      <c r="LRP63" s="140"/>
      <c r="LRQ63" s="140"/>
      <c r="LRR63" s="140"/>
      <c r="LRS63" s="140"/>
      <c r="LRT63" s="140"/>
      <c r="LRU63" s="140"/>
      <c r="LRV63" s="140"/>
      <c r="LRW63" s="140"/>
      <c r="LRX63" s="140"/>
      <c r="LRY63" s="140"/>
      <c r="LRZ63" s="140"/>
      <c r="LSA63" s="140"/>
      <c r="LSB63" s="140"/>
      <c r="LSC63" s="140"/>
      <c r="LSD63" s="140"/>
      <c r="LSE63" s="140"/>
      <c r="LSF63" s="140"/>
      <c r="LSG63" s="140"/>
      <c r="LSH63" s="140"/>
      <c r="LSI63" s="140"/>
      <c r="LSJ63" s="140"/>
      <c r="LSK63" s="140"/>
      <c r="LSL63" s="140"/>
      <c r="LSM63" s="140"/>
      <c r="LSN63" s="140"/>
      <c r="LSO63" s="140"/>
      <c r="LSP63" s="140"/>
      <c r="LSQ63" s="140"/>
      <c r="LSR63" s="140"/>
      <c r="LSS63" s="140"/>
      <c r="LST63" s="140"/>
      <c r="LSU63" s="140"/>
      <c r="LSV63" s="140"/>
      <c r="LSW63" s="140"/>
      <c r="LSX63" s="140"/>
      <c r="LSY63" s="140"/>
      <c r="LSZ63" s="140"/>
      <c r="LTA63" s="140"/>
      <c r="LTB63" s="140"/>
      <c r="LTC63" s="140"/>
      <c r="LTD63" s="140"/>
      <c r="LTE63" s="140"/>
      <c r="LTF63" s="140"/>
      <c r="LTG63" s="140"/>
      <c r="LTH63" s="140"/>
      <c r="LTI63" s="140"/>
      <c r="LTJ63" s="140"/>
      <c r="LTK63" s="140"/>
      <c r="LTL63" s="140"/>
      <c r="LTM63" s="140"/>
      <c r="LTN63" s="140"/>
      <c r="LTO63" s="140"/>
      <c r="LTP63" s="140"/>
      <c r="LTQ63" s="140"/>
      <c r="LTR63" s="140"/>
      <c r="LTS63" s="140"/>
      <c r="LTT63" s="140"/>
      <c r="LTU63" s="140"/>
      <c r="LTV63" s="140"/>
      <c r="LTW63" s="140"/>
      <c r="LTX63" s="140"/>
      <c r="LTY63" s="140"/>
      <c r="LTZ63" s="140"/>
      <c r="LUA63" s="140"/>
      <c r="LUB63" s="140"/>
      <c r="LUC63" s="140"/>
      <c r="LUD63" s="140"/>
      <c r="LUE63" s="140"/>
      <c r="LUF63" s="140"/>
      <c r="LUG63" s="140"/>
      <c r="LUH63" s="140"/>
      <c r="LUI63" s="140"/>
      <c r="LUJ63" s="140"/>
      <c r="LUK63" s="140"/>
      <c r="LUL63" s="140"/>
      <c r="LUM63" s="140"/>
      <c r="LUN63" s="140"/>
      <c r="LUO63" s="140"/>
      <c r="LUP63" s="140"/>
      <c r="LUQ63" s="140"/>
      <c r="LUR63" s="140"/>
      <c r="LUS63" s="140"/>
      <c r="LUT63" s="140"/>
      <c r="LUU63" s="140"/>
      <c r="LUV63" s="140"/>
      <c r="LUW63" s="140"/>
      <c r="LUX63" s="140"/>
      <c r="LUY63" s="140"/>
      <c r="LUZ63" s="140"/>
      <c r="LVA63" s="140"/>
      <c r="LVB63" s="140"/>
      <c r="LVC63" s="140"/>
      <c r="LVD63" s="140"/>
      <c r="LVE63" s="140"/>
      <c r="LVF63" s="140"/>
      <c r="LVG63" s="140"/>
      <c r="LVH63" s="140"/>
      <c r="LVI63" s="140"/>
      <c r="LVJ63" s="140"/>
      <c r="LVK63" s="140"/>
      <c r="LVL63" s="140"/>
      <c r="LVM63" s="140"/>
      <c r="LVN63" s="140"/>
      <c r="LVO63" s="140"/>
      <c r="LVP63" s="140"/>
      <c r="LVQ63" s="140"/>
      <c r="LVR63" s="140"/>
      <c r="LVS63" s="140"/>
      <c r="LVT63" s="140"/>
      <c r="LVU63" s="140"/>
      <c r="LVV63" s="140"/>
      <c r="LVW63" s="140"/>
      <c r="LVX63" s="140"/>
      <c r="LVY63" s="140"/>
      <c r="LVZ63" s="140"/>
      <c r="LWA63" s="140"/>
      <c r="LWB63" s="140"/>
      <c r="LWC63" s="140"/>
      <c r="LWD63" s="140"/>
      <c r="LWE63" s="140"/>
      <c r="LWF63" s="140"/>
      <c r="LWG63" s="140"/>
      <c r="LWH63" s="140"/>
      <c r="LWI63" s="140"/>
      <c r="LWJ63" s="140"/>
      <c r="LWK63" s="140"/>
      <c r="LWL63" s="140"/>
      <c r="LWM63" s="140"/>
      <c r="LWN63" s="140"/>
      <c r="LWO63" s="140"/>
      <c r="LWP63" s="140"/>
      <c r="LWQ63" s="140"/>
      <c r="LWR63" s="140"/>
      <c r="LWS63" s="140"/>
      <c r="LWT63" s="140"/>
      <c r="LWU63" s="140"/>
      <c r="LWV63" s="140"/>
      <c r="LWW63" s="140"/>
      <c r="LWX63" s="140"/>
      <c r="LWY63" s="140"/>
      <c r="LWZ63" s="140"/>
      <c r="LXA63" s="140"/>
      <c r="LXB63" s="140"/>
      <c r="LXC63" s="140"/>
      <c r="LXD63" s="140"/>
      <c r="LXE63" s="140"/>
      <c r="LXF63" s="140"/>
      <c r="LXG63" s="140"/>
      <c r="LXH63" s="140"/>
      <c r="LXI63" s="140"/>
      <c r="LXJ63" s="140"/>
      <c r="LXK63" s="140"/>
      <c r="LXL63" s="140"/>
      <c r="LXM63" s="140"/>
      <c r="LXN63" s="140"/>
      <c r="LXO63" s="140"/>
      <c r="LXP63" s="140"/>
      <c r="LXQ63" s="140"/>
      <c r="LXR63" s="140"/>
      <c r="LXS63" s="140"/>
      <c r="LXT63" s="140"/>
      <c r="LXU63" s="140"/>
      <c r="LXV63" s="140"/>
      <c r="LXW63" s="140"/>
      <c r="LXX63" s="140"/>
      <c r="LXY63" s="140"/>
      <c r="LXZ63" s="140"/>
      <c r="LYA63" s="140"/>
      <c r="LYB63" s="140"/>
      <c r="LYC63" s="140"/>
      <c r="LYD63" s="140"/>
      <c r="LYE63" s="140"/>
      <c r="LYF63" s="140"/>
      <c r="LYG63" s="140"/>
      <c r="LYH63" s="140"/>
      <c r="LYI63" s="140"/>
      <c r="LYJ63" s="140"/>
      <c r="LYK63" s="140"/>
      <c r="LYL63" s="140"/>
      <c r="LYM63" s="140"/>
      <c r="LYN63" s="140"/>
      <c r="LYO63" s="140"/>
      <c r="LYP63" s="140"/>
      <c r="LYQ63" s="140"/>
      <c r="LYR63" s="140"/>
      <c r="LYS63" s="140"/>
      <c r="LYT63" s="140"/>
      <c r="LYU63" s="140"/>
      <c r="LYV63" s="140"/>
      <c r="LYW63" s="140"/>
      <c r="LYX63" s="140"/>
      <c r="LYY63" s="140"/>
      <c r="LYZ63" s="140"/>
      <c r="LZA63" s="140"/>
      <c r="LZB63" s="140"/>
      <c r="LZC63" s="140"/>
      <c r="LZD63" s="140"/>
      <c r="LZE63" s="140"/>
      <c r="LZF63" s="140"/>
      <c r="LZG63" s="140"/>
      <c r="LZH63" s="140"/>
      <c r="LZI63" s="140"/>
      <c r="LZJ63" s="140"/>
      <c r="LZK63" s="140"/>
      <c r="LZL63" s="140"/>
      <c r="LZM63" s="140"/>
      <c r="LZN63" s="140"/>
      <c r="LZO63" s="140"/>
      <c r="LZP63" s="140"/>
      <c r="LZQ63" s="140"/>
      <c r="LZR63" s="140"/>
      <c r="LZS63" s="140"/>
      <c r="LZT63" s="140"/>
      <c r="LZU63" s="140"/>
      <c r="LZV63" s="140"/>
      <c r="LZW63" s="140"/>
      <c r="LZX63" s="140"/>
      <c r="LZY63" s="140"/>
      <c r="LZZ63" s="140"/>
      <c r="MAA63" s="140"/>
      <c r="MAB63" s="140"/>
      <c r="MAC63" s="140"/>
      <c r="MAD63" s="140"/>
      <c r="MAE63" s="140"/>
      <c r="MAF63" s="140"/>
      <c r="MAG63" s="140"/>
      <c r="MAH63" s="140"/>
      <c r="MAI63" s="140"/>
      <c r="MAJ63" s="140"/>
      <c r="MAK63" s="140"/>
      <c r="MAL63" s="140"/>
      <c r="MAM63" s="140"/>
      <c r="MAN63" s="140"/>
      <c r="MAO63" s="140"/>
      <c r="MAP63" s="140"/>
      <c r="MAQ63" s="140"/>
      <c r="MAR63" s="140"/>
      <c r="MAS63" s="140"/>
      <c r="MAT63" s="140"/>
      <c r="MAU63" s="140"/>
      <c r="MAV63" s="140"/>
      <c r="MAW63" s="140"/>
      <c r="MAX63" s="140"/>
      <c r="MAY63" s="140"/>
      <c r="MAZ63" s="140"/>
      <c r="MBA63" s="140"/>
      <c r="MBB63" s="140"/>
      <c r="MBC63" s="140"/>
      <c r="MBD63" s="140"/>
      <c r="MBE63" s="140"/>
      <c r="MBF63" s="140"/>
      <c r="MBG63" s="140"/>
      <c r="MBH63" s="140"/>
      <c r="MBI63" s="140"/>
      <c r="MBJ63" s="140"/>
      <c r="MBK63" s="140"/>
      <c r="MBL63" s="140"/>
      <c r="MBM63" s="140"/>
      <c r="MBN63" s="140"/>
      <c r="MBO63" s="140"/>
      <c r="MBP63" s="140"/>
      <c r="MBQ63" s="140"/>
      <c r="MBR63" s="140"/>
      <c r="MBS63" s="140"/>
      <c r="MBT63" s="140"/>
      <c r="MBU63" s="140"/>
      <c r="MBV63" s="140"/>
      <c r="MBW63" s="140"/>
      <c r="MBX63" s="140"/>
      <c r="MBY63" s="140"/>
      <c r="MBZ63" s="140"/>
      <c r="MCA63" s="140"/>
      <c r="MCB63" s="140"/>
      <c r="MCC63" s="140"/>
      <c r="MCD63" s="140"/>
      <c r="MCE63" s="140"/>
      <c r="MCF63" s="140"/>
      <c r="MCG63" s="140"/>
      <c r="MCH63" s="140"/>
      <c r="MCI63" s="140"/>
      <c r="MCJ63" s="140"/>
      <c r="MCK63" s="140"/>
      <c r="MCL63" s="140"/>
      <c r="MCM63" s="140"/>
      <c r="MCN63" s="140"/>
      <c r="MCO63" s="140"/>
      <c r="MCP63" s="140"/>
      <c r="MCQ63" s="140"/>
      <c r="MCR63" s="140"/>
      <c r="MCS63" s="140"/>
      <c r="MCT63" s="140"/>
      <c r="MCU63" s="140"/>
      <c r="MCV63" s="140"/>
      <c r="MCW63" s="140"/>
      <c r="MCX63" s="140"/>
      <c r="MCY63" s="140"/>
      <c r="MCZ63" s="140"/>
      <c r="MDA63" s="140"/>
      <c r="MDB63" s="140"/>
      <c r="MDC63" s="140"/>
      <c r="MDD63" s="140"/>
      <c r="MDE63" s="140"/>
      <c r="MDF63" s="140"/>
      <c r="MDG63" s="140"/>
      <c r="MDH63" s="140"/>
      <c r="MDI63" s="140"/>
      <c r="MDJ63" s="140"/>
      <c r="MDK63" s="140"/>
      <c r="MDL63" s="140"/>
      <c r="MDM63" s="140"/>
      <c r="MDN63" s="140"/>
      <c r="MDO63" s="140"/>
      <c r="MDP63" s="140"/>
      <c r="MDQ63" s="140"/>
      <c r="MDR63" s="140"/>
      <c r="MDS63" s="140"/>
      <c r="MDT63" s="140"/>
      <c r="MDU63" s="140"/>
      <c r="MDV63" s="140"/>
      <c r="MDW63" s="140"/>
      <c r="MDX63" s="140"/>
      <c r="MDY63" s="140"/>
      <c r="MDZ63" s="140"/>
      <c r="MEA63" s="140"/>
      <c r="MEB63" s="140"/>
      <c r="MEC63" s="140"/>
      <c r="MED63" s="140"/>
      <c r="MEE63" s="140"/>
      <c r="MEF63" s="140"/>
      <c r="MEG63" s="140"/>
      <c r="MEH63" s="140"/>
      <c r="MEI63" s="140"/>
      <c r="MEJ63" s="140"/>
      <c r="MEK63" s="140"/>
      <c r="MEL63" s="140"/>
      <c r="MEM63" s="140"/>
      <c r="MEN63" s="140"/>
      <c r="MEO63" s="140"/>
      <c r="MEP63" s="140"/>
      <c r="MEQ63" s="140"/>
      <c r="MER63" s="140"/>
      <c r="MES63" s="140"/>
      <c r="MET63" s="140"/>
      <c r="MEU63" s="140"/>
      <c r="MEV63" s="140"/>
      <c r="MEW63" s="140"/>
      <c r="MEX63" s="140"/>
      <c r="MEY63" s="140"/>
      <c r="MEZ63" s="140"/>
      <c r="MFA63" s="140"/>
      <c r="MFB63" s="140"/>
      <c r="MFC63" s="140"/>
      <c r="MFD63" s="140"/>
      <c r="MFE63" s="140"/>
      <c r="MFF63" s="140"/>
      <c r="MFG63" s="140"/>
      <c r="MFH63" s="140"/>
      <c r="MFI63" s="140"/>
      <c r="MFJ63" s="140"/>
      <c r="MFK63" s="140"/>
      <c r="MFL63" s="140"/>
      <c r="MFM63" s="140"/>
      <c r="MFN63" s="140"/>
      <c r="MFO63" s="140"/>
      <c r="MFP63" s="140"/>
      <c r="MFQ63" s="140"/>
      <c r="MFR63" s="140"/>
      <c r="MFS63" s="140"/>
      <c r="MFT63" s="140"/>
      <c r="MFU63" s="140"/>
      <c r="MFV63" s="140"/>
      <c r="MFW63" s="140"/>
      <c r="MFX63" s="140"/>
      <c r="MFY63" s="140"/>
      <c r="MFZ63" s="140"/>
      <c r="MGA63" s="140"/>
      <c r="MGB63" s="140"/>
      <c r="MGC63" s="140"/>
      <c r="MGD63" s="140"/>
      <c r="MGE63" s="140"/>
      <c r="MGF63" s="140"/>
      <c r="MGG63" s="140"/>
      <c r="MGH63" s="140"/>
      <c r="MGI63" s="140"/>
      <c r="MGJ63" s="140"/>
      <c r="MGK63" s="140"/>
      <c r="MGL63" s="140"/>
      <c r="MGM63" s="140"/>
      <c r="MGN63" s="140"/>
      <c r="MGO63" s="140"/>
      <c r="MGP63" s="140"/>
      <c r="MGQ63" s="140"/>
      <c r="MGR63" s="140"/>
      <c r="MGS63" s="140"/>
      <c r="MGT63" s="140"/>
      <c r="MGU63" s="140"/>
      <c r="MGV63" s="140"/>
      <c r="MGW63" s="140"/>
      <c r="MGX63" s="140"/>
      <c r="MGY63" s="140"/>
      <c r="MGZ63" s="140"/>
      <c r="MHA63" s="140"/>
      <c r="MHB63" s="140"/>
      <c r="MHC63" s="140"/>
      <c r="MHD63" s="140"/>
      <c r="MHE63" s="140"/>
      <c r="MHF63" s="140"/>
      <c r="MHG63" s="140"/>
      <c r="MHH63" s="140"/>
      <c r="MHI63" s="140"/>
      <c r="MHJ63" s="140"/>
      <c r="MHK63" s="140"/>
      <c r="MHL63" s="140"/>
      <c r="MHM63" s="140"/>
      <c r="MHN63" s="140"/>
      <c r="MHO63" s="140"/>
      <c r="MHP63" s="140"/>
      <c r="MHQ63" s="140"/>
      <c r="MHR63" s="140"/>
      <c r="MHS63" s="140"/>
      <c r="MHT63" s="140"/>
      <c r="MHU63" s="140"/>
      <c r="MHV63" s="140"/>
      <c r="MHW63" s="140"/>
      <c r="MHX63" s="140"/>
      <c r="MHY63" s="140"/>
      <c r="MHZ63" s="140"/>
      <c r="MIA63" s="140"/>
      <c r="MIB63" s="140"/>
      <c r="MIC63" s="140"/>
      <c r="MID63" s="140"/>
      <c r="MIE63" s="140"/>
      <c r="MIF63" s="140"/>
      <c r="MIG63" s="140"/>
      <c r="MIH63" s="140"/>
      <c r="MII63" s="140"/>
      <c r="MIJ63" s="140"/>
      <c r="MIK63" s="140"/>
      <c r="MIL63" s="140"/>
      <c r="MIM63" s="140"/>
      <c r="MIN63" s="140"/>
      <c r="MIO63" s="140"/>
      <c r="MIP63" s="140"/>
      <c r="MIQ63" s="140"/>
      <c r="MIR63" s="140"/>
      <c r="MIS63" s="140"/>
      <c r="MIT63" s="140"/>
      <c r="MIU63" s="140"/>
      <c r="MIV63" s="140"/>
      <c r="MIW63" s="140"/>
      <c r="MIX63" s="140"/>
      <c r="MIY63" s="140"/>
      <c r="MIZ63" s="140"/>
      <c r="MJA63" s="140"/>
      <c r="MJB63" s="140"/>
      <c r="MJC63" s="140"/>
      <c r="MJD63" s="140"/>
      <c r="MJE63" s="140"/>
      <c r="MJF63" s="140"/>
      <c r="MJG63" s="140"/>
      <c r="MJH63" s="140"/>
      <c r="MJI63" s="140"/>
      <c r="MJJ63" s="140"/>
      <c r="MJK63" s="140"/>
      <c r="MJL63" s="140"/>
      <c r="MJM63" s="140"/>
      <c r="MJN63" s="140"/>
      <c r="MJO63" s="140"/>
      <c r="MJP63" s="140"/>
      <c r="MJQ63" s="140"/>
      <c r="MJR63" s="140"/>
      <c r="MJS63" s="140"/>
      <c r="MJT63" s="140"/>
      <c r="MJU63" s="140"/>
      <c r="MJV63" s="140"/>
      <c r="MJW63" s="140"/>
      <c r="MJX63" s="140"/>
      <c r="MJY63" s="140"/>
      <c r="MJZ63" s="140"/>
      <c r="MKA63" s="140"/>
      <c r="MKB63" s="140"/>
      <c r="MKC63" s="140"/>
      <c r="MKD63" s="140"/>
      <c r="MKE63" s="140"/>
      <c r="MKF63" s="140"/>
      <c r="MKG63" s="140"/>
      <c r="MKH63" s="140"/>
      <c r="MKI63" s="140"/>
      <c r="MKJ63" s="140"/>
      <c r="MKK63" s="140"/>
      <c r="MKL63" s="140"/>
      <c r="MKM63" s="140"/>
      <c r="MKN63" s="140"/>
      <c r="MKO63" s="140"/>
      <c r="MKP63" s="140"/>
      <c r="MKQ63" s="140"/>
      <c r="MKR63" s="140"/>
      <c r="MKS63" s="140"/>
      <c r="MKT63" s="140"/>
      <c r="MKU63" s="140"/>
      <c r="MKV63" s="140"/>
      <c r="MKW63" s="140"/>
      <c r="MKX63" s="140"/>
      <c r="MKY63" s="140"/>
      <c r="MKZ63" s="140"/>
      <c r="MLA63" s="140"/>
      <c r="MLB63" s="140"/>
      <c r="MLC63" s="140"/>
      <c r="MLD63" s="140"/>
      <c r="MLE63" s="140"/>
      <c r="MLF63" s="140"/>
      <c r="MLG63" s="140"/>
      <c r="MLH63" s="140"/>
      <c r="MLI63" s="140"/>
      <c r="MLJ63" s="140"/>
      <c r="MLK63" s="140"/>
      <c r="MLL63" s="140"/>
      <c r="MLM63" s="140"/>
      <c r="MLN63" s="140"/>
      <c r="MLO63" s="140"/>
      <c r="MLP63" s="140"/>
      <c r="MLQ63" s="140"/>
      <c r="MLR63" s="140"/>
      <c r="MLS63" s="140"/>
      <c r="MLT63" s="140"/>
      <c r="MLU63" s="140"/>
      <c r="MLV63" s="140"/>
      <c r="MLW63" s="140"/>
      <c r="MLX63" s="140"/>
      <c r="MLY63" s="140"/>
      <c r="MLZ63" s="140"/>
      <c r="MMA63" s="140"/>
      <c r="MMB63" s="140"/>
      <c r="MMC63" s="140"/>
      <c r="MMD63" s="140"/>
      <c r="MME63" s="140"/>
      <c r="MMF63" s="140"/>
      <c r="MMG63" s="140"/>
      <c r="MMH63" s="140"/>
      <c r="MMI63" s="140"/>
      <c r="MMJ63" s="140"/>
      <c r="MMK63" s="140"/>
      <c r="MML63" s="140"/>
      <c r="MMM63" s="140"/>
      <c r="MMN63" s="140"/>
      <c r="MMO63" s="140"/>
      <c r="MMP63" s="140"/>
      <c r="MMQ63" s="140"/>
      <c r="MMR63" s="140"/>
      <c r="MMS63" s="140"/>
      <c r="MMT63" s="140"/>
      <c r="MMU63" s="140"/>
      <c r="MMV63" s="140"/>
      <c r="MMW63" s="140"/>
      <c r="MMX63" s="140"/>
      <c r="MMY63" s="140"/>
      <c r="MMZ63" s="140"/>
      <c r="MNA63" s="140"/>
      <c r="MNB63" s="140"/>
      <c r="MNC63" s="140"/>
      <c r="MND63" s="140"/>
      <c r="MNE63" s="140"/>
      <c r="MNF63" s="140"/>
      <c r="MNG63" s="140"/>
      <c r="MNH63" s="140"/>
      <c r="MNI63" s="140"/>
      <c r="MNJ63" s="140"/>
      <c r="MNK63" s="140"/>
      <c r="MNL63" s="140"/>
      <c r="MNM63" s="140"/>
      <c r="MNN63" s="140"/>
      <c r="MNO63" s="140"/>
      <c r="MNP63" s="140"/>
      <c r="MNQ63" s="140"/>
      <c r="MNR63" s="140"/>
      <c r="MNS63" s="140"/>
      <c r="MNT63" s="140"/>
      <c r="MNU63" s="140"/>
      <c r="MNV63" s="140"/>
      <c r="MNW63" s="140"/>
      <c r="MNX63" s="140"/>
      <c r="MNY63" s="140"/>
      <c r="MNZ63" s="140"/>
      <c r="MOA63" s="140"/>
      <c r="MOB63" s="140"/>
      <c r="MOC63" s="140"/>
      <c r="MOD63" s="140"/>
      <c r="MOE63" s="140"/>
      <c r="MOF63" s="140"/>
      <c r="MOG63" s="140"/>
      <c r="MOH63" s="140"/>
      <c r="MOI63" s="140"/>
      <c r="MOJ63" s="140"/>
      <c r="MOK63" s="140"/>
      <c r="MOL63" s="140"/>
      <c r="MOM63" s="140"/>
      <c r="MON63" s="140"/>
      <c r="MOO63" s="140"/>
      <c r="MOP63" s="140"/>
      <c r="MOQ63" s="140"/>
      <c r="MOR63" s="140"/>
      <c r="MOS63" s="140"/>
      <c r="MOT63" s="140"/>
      <c r="MOU63" s="140"/>
      <c r="MOV63" s="140"/>
      <c r="MOW63" s="140"/>
      <c r="MOX63" s="140"/>
      <c r="MOY63" s="140"/>
      <c r="MOZ63" s="140"/>
      <c r="MPA63" s="140"/>
      <c r="MPB63" s="140"/>
      <c r="MPC63" s="140"/>
      <c r="MPD63" s="140"/>
      <c r="MPE63" s="140"/>
      <c r="MPF63" s="140"/>
      <c r="MPG63" s="140"/>
      <c r="MPH63" s="140"/>
      <c r="MPI63" s="140"/>
      <c r="MPJ63" s="140"/>
      <c r="MPK63" s="140"/>
      <c r="MPL63" s="140"/>
      <c r="MPM63" s="140"/>
      <c r="MPN63" s="140"/>
      <c r="MPO63" s="140"/>
      <c r="MPP63" s="140"/>
      <c r="MPQ63" s="140"/>
      <c r="MPR63" s="140"/>
      <c r="MPS63" s="140"/>
      <c r="MPT63" s="140"/>
      <c r="MPU63" s="140"/>
      <c r="MPV63" s="140"/>
      <c r="MPW63" s="140"/>
      <c r="MPX63" s="140"/>
      <c r="MPY63" s="140"/>
      <c r="MPZ63" s="140"/>
      <c r="MQA63" s="140"/>
      <c r="MQB63" s="140"/>
      <c r="MQC63" s="140"/>
      <c r="MQD63" s="140"/>
      <c r="MQE63" s="140"/>
      <c r="MQF63" s="140"/>
      <c r="MQG63" s="140"/>
      <c r="MQH63" s="140"/>
      <c r="MQI63" s="140"/>
      <c r="MQJ63" s="140"/>
      <c r="MQK63" s="140"/>
      <c r="MQL63" s="140"/>
      <c r="MQM63" s="140"/>
      <c r="MQN63" s="140"/>
      <c r="MQO63" s="140"/>
      <c r="MQP63" s="140"/>
      <c r="MQQ63" s="140"/>
      <c r="MQR63" s="140"/>
      <c r="MQS63" s="140"/>
      <c r="MQT63" s="140"/>
      <c r="MQU63" s="140"/>
      <c r="MQV63" s="140"/>
      <c r="MQW63" s="140"/>
      <c r="MQX63" s="140"/>
      <c r="MQY63" s="140"/>
      <c r="MQZ63" s="140"/>
      <c r="MRA63" s="140"/>
      <c r="MRB63" s="140"/>
      <c r="MRC63" s="140"/>
      <c r="MRD63" s="140"/>
      <c r="MRE63" s="140"/>
      <c r="MRF63" s="140"/>
      <c r="MRG63" s="140"/>
      <c r="MRH63" s="140"/>
      <c r="MRI63" s="140"/>
      <c r="MRJ63" s="140"/>
      <c r="MRK63" s="140"/>
      <c r="MRL63" s="140"/>
      <c r="MRM63" s="140"/>
      <c r="MRN63" s="140"/>
      <c r="MRO63" s="140"/>
      <c r="MRP63" s="140"/>
      <c r="MRQ63" s="140"/>
      <c r="MRR63" s="140"/>
      <c r="MRS63" s="140"/>
      <c r="MRT63" s="140"/>
      <c r="MRU63" s="140"/>
      <c r="MRV63" s="140"/>
      <c r="MRW63" s="140"/>
      <c r="MRX63" s="140"/>
      <c r="MRY63" s="140"/>
      <c r="MRZ63" s="140"/>
      <c r="MSA63" s="140"/>
      <c r="MSB63" s="140"/>
      <c r="MSC63" s="140"/>
      <c r="MSD63" s="140"/>
      <c r="MSE63" s="140"/>
      <c r="MSF63" s="140"/>
      <c r="MSG63" s="140"/>
      <c r="MSH63" s="140"/>
      <c r="MSI63" s="140"/>
      <c r="MSJ63" s="140"/>
      <c r="MSK63" s="140"/>
      <c r="MSL63" s="140"/>
      <c r="MSM63" s="140"/>
      <c r="MSN63" s="140"/>
      <c r="MSO63" s="140"/>
      <c r="MSP63" s="140"/>
      <c r="MSQ63" s="140"/>
      <c r="MSR63" s="140"/>
      <c r="MSS63" s="140"/>
      <c r="MST63" s="140"/>
      <c r="MSU63" s="140"/>
      <c r="MSV63" s="140"/>
      <c r="MSW63" s="140"/>
      <c r="MSX63" s="140"/>
      <c r="MSY63" s="140"/>
      <c r="MSZ63" s="140"/>
      <c r="MTA63" s="140"/>
      <c r="MTB63" s="140"/>
      <c r="MTC63" s="140"/>
      <c r="MTD63" s="140"/>
      <c r="MTE63" s="140"/>
      <c r="MTF63" s="140"/>
      <c r="MTG63" s="140"/>
      <c r="MTH63" s="140"/>
      <c r="MTI63" s="140"/>
      <c r="MTJ63" s="140"/>
      <c r="MTK63" s="140"/>
      <c r="MTL63" s="140"/>
      <c r="MTM63" s="140"/>
      <c r="MTN63" s="140"/>
      <c r="MTO63" s="140"/>
      <c r="MTP63" s="140"/>
      <c r="MTQ63" s="140"/>
      <c r="MTR63" s="140"/>
      <c r="MTS63" s="140"/>
      <c r="MTT63" s="140"/>
      <c r="MTU63" s="140"/>
      <c r="MTV63" s="140"/>
      <c r="MTW63" s="140"/>
      <c r="MTX63" s="140"/>
      <c r="MTY63" s="140"/>
      <c r="MTZ63" s="140"/>
      <c r="MUA63" s="140"/>
      <c r="MUB63" s="140"/>
      <c r="MUC63" s="140"/>
      <c r="MUD63" s="140"/>
      <c r="MUE63" s="140"/>
      <c r="MUF63" s="140"/>
      <c r="MUG63" s="140"/>
      <c r="MUH63" s="140"/>
      <c r="MUI63" s="140"/>
      <c r="MUJ63" s="140"/>
      <c r="MUK63" s="140"/>
      <c r="MUL63" s="140"/>
      <c r="MUM63" s="140"/>
      <c r="MUN63" s="140"/>
      <c r="MUO63" s="140"/>
      <c r="MUP63" s="140"/>
      <c r="MUQ63" s="140"/>
      <c r="MUR63" s="140"/>
      <c r="MUS63" s="140"/>
      <c r="MUT63" s="140"/>
      <c r="MUU63" s="140"/>
      <c r="MUV63" s="140"/>
      <c r="MUW63" s="140"/>
      <c r="MUX63" s="140"/>
      <c r="MUY63" s="140"/>
      <c r="MUZ63" s="140"/>
      <c r="MVA63" s="140"/>
      <c r="MVB63" s="140"/>
      <c r="MVC63" s="140"/>
      <c r="MVD63" s="140"/>
      <c r="MVE63" s="140"/>
      <c r="MVF63" s="140"/>
      <c r="MVG63" s="140"/>
      <c r="MVH63" s="140"/>
      <c r="MVI63" s="140"/>
      <c r="MVJ63" s="140"/>
      <c r="MVK63" s="140"/>
      <c r="MVL63" s="140"/>
      <c r="MVM63" s="140"/>
      <c r="MVN63" s="140"/>
      <c r="MVO63" s="140"/>
      <c r="MVP63" s="140"/>
      <c r="MVQ63" s="140"/>
      <c r="MVR63" s="140"/>
      <c r="MVS63" s="140"/>
      <c r="MVT63" s="140"/>
      <c r="MVU63" s="140"/>
      <c r="MVV63" s="140"/>
      <c r="MVW63" s="140"/>
      <c r="MVX63" s="140"/>
      <c r="MVY63" s="140"/>
      <c r="MVZ63" s="140"/>
      <c r="MWA63" s="140"/>
      <c r="MWB63" s="140"/>
      <c r="MWC63" s="140"/>
      <c r="MWD63" s="140"/>
      <c r="MWE63" s="140"/>
      <c r="MWF63" s="140"/>
      <c r="MWG63" s="140"/>
      <c r="MWH63" s="140"/>
      <c r="MWI63" s="140"/>
      <c r="MWJ63" s="140"/>
      <c r="MWK63" s="140"/>
      <c r="MWL63" s="140"/>
      <c r="MWM63" s="140"/>
      <c r="MWN63" s="140"/>
      <c r="MWO63" s="140"/>
      <c r="MWP63" s="140"/>
      <c r="MWQ63" s="140"/>
      <c r="MWR63" s="140"/>
      <c r="MWS63" s="140"/>
      <c r="MWT63" s="140"/>
      <c r="MWU63" s="140"/>
      <c r="MWV63" s="140"/>
      <c r="MWW63" s="140"/>
      <c r="MWX63" s="140"/>
      <c r="MWY63" s="140"/>
      <c r="MWZ63" s="140"/>
      <c r="MXA63" s="140"/>
      <c r="MXB63" s="140"/>
      <c r="MXC63" s="140"/>
      <c r="MXD63" s="140"/>
      <c r="MXE63" s="140"/>
      <c r="MXF63" s="140"/>
      <c r="MXG63" s="140"/>
      <c r="MXH63" s="140"/>
      <c r="MXI63" s="140"/>
      <c r="MXJ63" s="140"/>
      <c r="MXK63" s="140"/>
      <c r="MXL63" s="140"/>
      <c r="MXM63" s="140"/>
      <c r="MXN63" s="140"/>
      <c r="MXO63" s="140"/>
      <c r="MXP63" s="140"/>
      <c r="MXQ63" s="140"/>
      <c r="MXR63" s="140"/>
      <c r="MXS63" s="140"/>
      <c r="MXT63" s="140"/>
      <c r="MXU63" s="140"/>
      <c r="MXV63" s="140"/>
      <c r="MXW63" s="140"/>
      <c r="MXX63" s="140"/>
      <c r="MXY63" s="140"/>
      <c r="MXZ63" s="140"/>
      <c r="MYA63" s="140"/>
      <c r="MYB63" s="140"/>
      <c r="MYC63" s="140"/>
      <c r="MYD63" s="140"/>
      <c r="MYE63" s="140"/>
      <c r="MYF63" s="140"/>
      <c r="MYG63" s="140"/>
      <c r="MYH63" s="140"/>
      <c r="MYI63" s="140"/>
      <c r="MYJ63" s="140"/>
      <c r="MYK63" s="140"/>
      <c r="MYL63" s="140"/>
      <c r="MYM63" s="140"/>
      <c r="MYN63" s="140"/>
      <c r="MYO63" s="140"/>
      <c r="MYP63" s="140"/>
      <c r="MYQ63" s="140"/>
      <c r="MYR63" s="140"/>
      <c r="MYS63" s="140"/>
      <c r="MYT63" s="140"/>
      <c r="MYU63" s="140"/>
      <c r="MYV63" s="140"/>
      <c r="MYW63" s="140"/>
      <c r="MYX63" s="140"/>
      <c r="MYY63" s="140"/>
      <c r="MYZ63" s="140"/>
      <c r="MZA63" s="140"/>
      <c r="MZB63" s="140"/>
      <c r="MZC63" s="140"/>
      <c r="MZD63" s="140"/>
      <c r="MZE63" s="140"/>
      <c r="MZF63" s="140"/>
      <c r="MZG63" s="140"/>
      <c r="MZH63" s="140"/>
      <c r="MZI63" s="140"/>
      <c r="MZJ63" s="140"/>
      <c r="MZK63" s="140"/>
      <c r="MZL63" s="140"/>
      <c r="MZM63" s="140"/>
      <c r="MZN63" s="140"/>
      <c r="MZO63" s="140"/>
      <c r="MZP63" s="140"/>
      <c r="MZQ63" s="140"/>
      <c r="MZR63" s="140"/>
      <c r="MZS63" s="140"/>
      <c r="MZT63" s="140"/>
      <c r="MZU63" s="140"/>
      <c r="MZV63" s="140"/>
      <c r="MZW63" s="140"/>
      <c r="MZX63" s="140"/>
      <c r="MZY63" s="140"/>
      <c r="MZZ63" s="140"/>
      <c r="NAA63" s="140"/>
      <c r="NAB63" s="140"/>
      <c r="NAC63" s="140"/>
      <c r="NAD63" s="140"/>
      <c r="NAE63" s="140"/>
      <c r="NAF63" s="140"/>
      <c r="NAG63" s="140"/>
      <c r="NAH63" s="140"/>
      <c r="NAI63" s="140"/>
      <c r="NAJ63" s="140"/>
      <c r="NAK63" s="140"/>
      <c r="NAL63" s="140"/>
      <c r="NAM63" s="140"/>
      <c r="NAN63" s="140"/>
      <c r="NAO63" s="140"/>
      <c r="NAP63" s="140"/>
      <c r="NAQ63" s="140"/>
      <c r="NAR63" s="140"/>
      <c r="NAS63" s="140"/>
      <c r="NAT63" s="140"/>
      <c r="NAU63" s="140"/>
      <c r="NAV63" s="140"/>
      <c r="NAW63" s="140"/>
      <c r="NAX63" s="140"/>
      <c r="NAY63" s="140"/>
      <c r="NAZ63" s="140"/>
      <c r="NBA63" s="140"/>
      <c r="NBB63" s="140"/>
      <c r="NBC63" s="140"/>
      <c r="NBD63" s="140"/>
      <c r="NBE63" s="140"/>
      <c r="NBF63" s="140"/>
      <c r="NBG63" s="140"/>
      <c r="NBH63" s="140"/>
      <c r="NBI63" s="140"/>
      <c r="NBJ63" s="140"/>
      <c r="NBK63" s="140"/>
      <c r="NBL63" s="140"/>
      <c r="NBM63" s="140"/>
      <c r="NBN63" s="140"/>
      <c r="NBO63" s="140"/>
      <c r="NBP63" s="140"/>
      <c r="NBQ63" s="140"/>
      <c r="NBR63" s="140"/>
      <c r="NBS63" s="140"/>
      <c r="NBT63" s="140"/>
      <c r="NBU63" s="140"/>
      <c r="NBV63" s="140"/>
      <c r="NBW63" s="140"/>
      <c r="NBX63" s="140"/>
      <c r="NBY63" s="140"/>
      <c r="NBZ63" s="140"/>
      <c r="NCA63" s="140"/>
      <c r="NCB63" s="140"/>
      <c r="NCC63" s="140"/>
      <c r="NCD63" s="140"/>
      <c r="NCE63" s="140"/>
      <c r="NCF63" s="140"/>
      <c r="NCG63" s="140"/>
      <c r="NCH63" s="140"/>
      <c r="NCI63" s="140"/>
      <c r="NCJ63" s="140"/>
      <c r="NCK63" s="140"/>
      <c r="NCL63" s="140"/>
      <c r="NCM63" s="140"/>
      <c r="NCN63" s="140"/>
      <c r="NCO63" s="140"/>
      <c r="NCP63" s="140"/>
      <c r="NCQ63" s="140"/>
      <c r="NCR63" s="140"/>
      <c r="NCS63" s="140"/>
      <c r="NCT63" s="140"/>
      <c r="NCU63" s="140"/>
      <c r="NCV63" s="140"/>
      <c r="NCW63" s="140"/>
      <c r="NCX63" s="140"/>
      <c r="NCY63" s="140"/>
      <c r="NCZ63" s="140"/>
      <c r="NDA63" s="140"/>
      <c r="NDB63" s="140"/>
      <c r="NDC63" s="140"/>
      <c r="NDD63" s="140"/>
      <c r="NDE63" s="140"/>
      <c r="NDF63" s="140"/>
      <c r="NDG63" s="140"/>
      <c r="NDH63" s="140"/>
      <c r="NDI63" s="140"/>
      <c r="NDJ63" s="140"/>
      <c r="NDK63" s="140"/>
      <c r="NDL63" s="140"/>
      <c r="NDM63" s="140"/>
      <c r="NDN63" s="140"/>
      <c r="NDO63" s="140"/>
      <c r="NDP63" s="140"/>
      <c r="NDQ63" s="140"/>
      <c r="NDR63" s="140"/>
      <c r="NDS63" s="140"/>
      <c r="NDT63" s="140"/>
      <c r="NDU63" s="140"/>
      <c r="NDV63" s="140"/>
      <c r="NDW63" s="140"/>
      <c r="NDX63" s="140"/>
      <c r="NDY63" s="140"/>
      <c r="NDZ63" s="140"/>
      <c r="NEA63" s="140"/>
      <c r="NEB63" s="140"/>
      <c r="NEC63" s="140"/>
      <c r="NED63" s="140"/>
      <c r="NEE63" s="140"/>
      <c r="NEF63" s="140"/>
      <c r="NEG63" s="140"/>
      <c r="NEH63" s="140"/>
      <c r="NEI63" s="140"/>
      <c r="NEJ63" s="140"/>
      <c r="NEK63" s="140"/>
      <c r="NEL63" s="140"/>
      <c r="NEM63" s="140"/>
      <c r="NEN63" s="140"/>
      <c r="NEO63" s="140"/>
      <c r="NEP63" s="140"/>
      <c r="NEQ63" s="140"/>
      <c r="NER63" s="140"/>
      <c r="NES63" s="140"/>
      <c r="NET63" s="140"/>
      <c r="NEU63" s="140"/>
      <c r="NEV63" s="140"/>
      <c r="NEW63" s="140"/>
      <c r="NEX63" s="140"/>
      <c r="NEY63" s="140"/>
      <c r="NEZ63" s="140"/>
      <c r="NFA63" s="140"/>
      <c r="NFB63" s="140"/>
      <c r="NFC63" s="140"/>
      <c r="NFD63" s="140"/>
      <c r="NFE63" s="140"/>
      <c r="NFF63" s="140"/>
      <c r="NFG63" s="140"/>
      <c r="NFH63" s="140"/>
      <c r="NFI63" s="140"/>
      <c r="NFJ63" s="140"/>
      <c r="NFK63" s="140"/>
      <c r="NFL63" s="140"/>
      <c r="NFM63" s="140"/>
      <c r="NFN63" s="140"/>
      <c r="NFO63" s="140"/>
      <c r="NFP63" s="140"/>
      <c r="NFQ63" s="140"/>
      <c r="NFR63" s="140"/>
      <c r="NFS63" s="140"/>
      <c r="NFT63" s="140"/>
      <c r="NFU63" s="140"/>
      <c r="NFV63" s="140"/>
      <c r="NFW63" s="140"/>
      <c r="NFX63" s="140"/>
      <c r="NFY63" s="140"/>
      <c r="NFZ63" s="140"/>
      <c r="NGA63" s="140"/>
      <c r="NGB63" s="140"/>
      <c r="NGC63" s="140"/>
      <c r="NGD63" s="140"/>
      <c r="NGE63" s="140"/>
      <c r="NGF63" s="140"/>
      <c r="NGG63" s="140"/>
      <c r="NGH63" s="140"/>
      <c r="NGI63" s="140"/>
      <c r="NGJ63" s="140"/>
      <c r="NGK63" s="140"/>
      <c r="NGL63" s="140"/>
      <c r="NGM63" s="140"/>
      <c r="NGN63" s="140"/>
      <c r="NGO63" s="140"/>
      <c r="NGP63" s="140"/>
      <c r="NGQ63" s="140"/>
      <c r="NGR63" s="140"/>
      <c r="NGS63" s="140"/>
      <c r="NGT63" s="140"/>
      <c r="NGU63" s="140"/>
      <c r="NGV63" s="140"/>
      <c r="NGW63" s="140"/>
      <c r="NGX63" s="140"/>
      <c r="NGY63" s="140"/>
      <c r="NGZ63" s="140"/>
      <c r="NHA63" s="140"/>
      <c r="NHB63" s="140"/>
      <c r="NHC63" s="140"/>
      <c r="NHD63" s="140"/>
      <c r="NHE63" s="140"/>
      <c r="NHF63" s="140"/>
      <c r="NHG63" s="140"/>
      <c r="NHH63" s="140"/>
      <c r="NHI63" s="140"/>
      <c r="NHJ63" s="140"/>
      <c r="NHK63" s="140"/>
      <c r="NHL63" s="140"/>
      <c r="NHM63" s="140"/>
      <c r="NHN63" s="140"/>
      <c r="NHO63" s="140"/>
      <c r="NHP63" s="140"/>
      <c r="NHQ63" s="140"/>
      <c r="NHR63" s="140"/>
      <c r="NHS63" s="140"/>
      <c r="NHT63" s="140"/>
      <c r="NHU63" s="140"/>
      <c r="NHV63" s="140"/>
      <c r="NHW63" s="140"/>
      <c r="NHX63" s="140"/>
      <c r="NHY63" s="140"/>
      <c r="NHZ63" s="140"/>
      <c r="NIA63" s="140"/>
      <c r="NIB63" s="140"/>
      <c r="NIC63" s="140"/>
      <c r="NID63" s="140"/>
      <c r="NIE63" s="140"/>
      <c r="NIF63" s="140"/>
      <c r="NIG63" s="140"/>
      <c r="NIH63" s="140"/>
      <c r="NII63" s="140"/>
      <c r="NIJ63" s="140"/>
      <c r="NIK63" s="140"/>
      <c r="NIL63" s="140"/>
      <c r="NIM63" s="140"/>
      <c r="NIN63" s="140"/>
      <c r="NIO63" s="140"/>
      <c r="NIP63" s="140"/>
      <c r="NIQ63" s="140"/>
      <c r="NIR63" s="140"/>
      <c r="NIS63" s="140"/>
      <c r="NIT63" s="140"/>
      <c r="NIU63" s="140"/>
      <c r="NIV63" s="140"/>
      <c r="NIW63" s="140"/>
      <c r="NIX63" s="140"/>
      <c r="NIY63" s="140"/>
      <c r="NIZ63" s="140"/>
      <c r="NJA63" s="140"/>
      <c r="NJB63" s="140"/>
      <c r="NJC63" s="140"/>
      <c r="NJD63" s="140"/>
      <c r="NJE63" s="140"/>
      <c r="NJF63" s="140"/>
      <c r="NJG63" s="140"/>
      <c r="NJH63" s="140"/>
      <c r="NJI63" s="140"/>
      <c r="NJJ63" s="140"/>
      <c r="NJK63" s="140"/>
      <c r="NJL63" s="140"/>
      <c r="NJM63" s="140"/>
      <c r="NJN63" s="140"/>
      <c r="NJO63" s="140"/>
      <c r="NJP63" s="140"/>
      <c r="NJQ63" s="140"/>
      <c r="NJR63" s="140"/>
      <c r="NJS63" s="140"/>
      <c r="NJT63" s="140"/>
      <c r="NJU63" s="140"/>
      <c r="NJV63" s="140"/>
      <c r="NJW63" s="140"/>
      <c r="NJX63" s="140"/>
      <c r="NJY63" s="140"/>
      <c r="NJZ63" s="140"/>
      <c r="NKA63" s="140"/>
      <c r="NKB63" s="140"/>
      <c r="NKC63" s="140"/>
      <c r="NKD63" s="140"/>
      <c r="NKE63" s="140"/>
      <c r="NKF63" s="140"/>
      <c r="NKG63" s="140"/>
      <c r="NKH63" s="140"/>
      <c r="NKI63" s="140"/>
      <c r="NKJ63" s="140"/>
      <c r="NKK63" s="140"/>
      <c r="NKL63" s="140"/>
      <c r="NKM63" s="140"/>
      <c r="NKN63" s="140"/>
      <c r="NKO63" s="140"/>
      <c r="NKP63" s="140"/>
      <c r="NKQ63" s="140"/>
      <c r="NKR63" s="140"/>
      <c r="NKS63" s="140"/>
      <c r="NKT63" s="140"/>
      <c r="NKU63" s="140"/>
      <c r="NKV63" s="140"/>
      <c r="NKW63" s="140"/>
      <c r="NKX63" s="140"/>
      <c r="NKY63" s="140"/>
      <c r="NKZ63" s="140"/>
      <c r="NLA63" s="140"/>
      <c r="NLB63" s="140"/>
      <c r="NLC63" s="140"/>
      <c r="NLD63" s="140"/>
      <c r="NLE63" s="140"/>
      <c r="NLF63" s="140"/>
      <c r="NLG63" s="140"/>
      <c r="NLH63" s="140"/>
      <c r="NLI63" s="140"/>
      <c r="NLJ63" s="140"/>
      <c r="NLK63" s="140"/>
      <c r="NLL63" s="140"/>
      <c r="NLM63" s="140"/>
      <c r="NLN63" s="140"/>
      <c r="NLO63" s="140"/>
      <c r="NLP63" s="140"/>
      <c r="NLQ63" s="140"/>
      <c r="NLR63" s="140"/>
      <c r="NLS63" s="140"/>
      <c r="NLT63" s="140"/>
      <c r="NLU63" s="140"/>
      <c r="NLV63" s="140"/>
      <c r="NLW63" s="140"/>
      <c r="NLX63" s="140"/>
      <c r="NLY63" s="140"/>
      <c r="NLZ63" s="140"/>
      <c r="NMA63" s="140"/>
      <c r="NMB63" s="140"/>
      <c r="NMC63" s="140"/>
      <c r="NMD63" s="140"/>
      <c r="NME63" s="140"/>
      <c r="NMF63" s="140"/>
      <c r="NMG63" s="140"/>
      <c r="NMH63" s="140"/>
      <c r="NMI63" s="140"/>
      <c r="NMJ63" s="140"/>
      <c r="NMK63" s="140"/>
      <c r="NML63" s="140"/>
      <c r="NMM63" s="140"/>
      <c r="NMN63" s="140"/>
      <c r="NMO63" s="140"/>
      <c r="NMP63" s="140"/>
      <c r="NMQ63" s="140"/>
      <c r="NMR63" s="140"/>
      <c r="NMS63" s="140"/>
      <c r="NMT63" s="140"/>
      <c r="NMU63" s="140"/>
      <c r="NMV63" s="140"/>
      <c r="NMW63" s="140"/>
      <c r="NMX63" s="140"/>
      <c r="NMY63" s="140"/>
      <c r="NMZ63" s="140"/>
      <c r="NNA63" s="140"/>
      <c r="NNB63" s="140"/>
      <c r="NNC63" s="140"/>
      <c r="NND63" s="140"/>
      <c r="NNE63" s="140"/>
      <c r="NNF63" s="140"/>
      <c r="NNG63" s="140"/>
      <c r="NNH63" s="140"/>
      <c r="NNI63" s="140"/>
      <c r="NNJ63" s="140"/>
      <c r="NNK63" s="140"/>
      <c r="NNL63" s="140"/>
      <c r="NNM63" s="140"/>
      <c r="NNN63" s="140"/>
      <c r="NNO63" s="140"/>
      <c r="NNP63" s="140"/>
      <c r="NNQ63" s="140"/>
      <c r="NNR63" s="140"/>
      <c r="NNS63" s="140"/>
      <c r="NNT63" s="140"/>
      <c r="NNU63" s="140"/>
      <c r="NNV63" s="140"/>
      <c r="NNW63" s="140"/>
      <c r="NNX63" s="140"/>
      <c r="NNY63" s="140"/>
      <c r="NNZ63" s="140"/>
      <c r="NOA63" s="140"/>
      <c r="NOB63" s="140"/>
      <c r="NOC63" s="140"/>
      <c r="NOD63" s="140"/>
      <c r="NOE63" s="140"/>
      <c r="NOF63" s="140"/>
      <c r="NOG63" s="140"/>
      <c r="NOH63" s="140"/>
      <c r="NOI63" s="140"/>
      <c r="NOJ63" s="140"/>
      <c r="NOK63" s="140"/>
      <c r="NOL63" s="140"/>
      <c r="NOM63" s="140"/>
      <c r="NON63" s="140"/>
      <c r="NOO63" s="140"/>
      <c r="NOP63" s="140"/>
      <c r="NOQ63" s="140"/>
      <c r="NOR63" s="140"/>
      <c r="NOS63" s="140"/>
      <c r="NOT63" s="140"/>
      <c r="NOU63" s="140"/>
      <c r="NOV63" s="140"/>
      <c r="NOW63" s="140"/>
      <c r="NOX63" s="140"/>
      <c r="NOY63" s="140"/>
      <c r="NOZ63" s="140"/>
      <c r="NPA63" s="140"/>
      <c r="NPB63" s="140"/>
      <c r="NPC63" s="140"/>
      <c r="NPD63" s="140"/>
      <c r="NPE63" s="140"/>
      <c r="NPF63" s="140"/>
      <c r="NPG63" s="140"/>
      <c r="NPH63" s="140"/>
      <c r="NPI63" s="140"/>
      <c r="NPJ63" s="140"/>
      <c r="NPK63" s="140"/>
      <c r="NPL63" s="140"/>
      <c r="NPM63" s="140"/>
      <c r="NPN63" s="140"/>
      <c r="NPO63" s="140"/>
      <c r="NPP63" s="140"/>
      <c r="NPQ63" s="140"/>
      <c r="NPR63" s="140"/>
      <c r="NPS63" s="140"/>
      <c r="NPT63" s="140"/>
      <c r="NPU63" s="140"/>
      <c r="NPV63" s="140"/>
      <c r="NPW63" s="140"/>
      <c r="NPX63" s="140"/>
      <c r="NPY63" s="140"/>
      <c r="NPZ63" s="140"/>
      <c r="NQA63" s="140"/>
      <c r="NQB63" s="140"/>
      <c r="NQC63" s="140"/>
      <c r="NQD63" s="140"/>
      <c r="NQE63" s="140"/>
      <c r="NQF63" s="140"/>
      <c r="NQG63" s="140"/>
      <c r="NQH63" s="140"/>
      <c r="NQI63" s="140"/>
      <c r="NQJ63" s="140"/>
      <c r="NQK63" s="140"/>
      <c r="NQL63" s="140"/>
      <c r="NQM63" s="140"/>
      <c r="NQN63" s="140"/>
      <c r="NQO63" s="140"/>
      <c r="NQP63" s="140"/>
      <c r="NQQ63" s="140"/>
      <c r="NQR63" s="140"/>
      <c r="NQS63" s="140"/>
      <c r="NQT63" s="140"/>
      <c r="NQU63" s="140"/>
      <c r="NQV63" s="140"/>
      <c r="NQW63" s="140"/>
      <c r="NQX63" s="140"/>
      <c r="NQY63" s="140"/>
      <c r="NQZ63" s="140"/>
      <c r="NRA63" s="140"/>
      <c r="NRB63" s="140"/>
      <c r="NRC63" s="140"/>
      <c r="NRD63" s="140"/>
      <c r="NRE63" s="140"/>
      <c r="NRF63" s="140"/>
      <c r="NRG63" s="140"/>
      <c r="NRH63" s="140"/>
      <c r="NRI63" s="140"/>
      <c r="NRJ63" s="140"/>
      <c r="NRK63" s="140"/>
      <c r="NRL63" s="140"/>
      <c r="NRM63" s="140"/>
      <c r="NRN63" s="140"/>
      <c r="NRO63" s="140"/>
      <c r="NRP63" s="140"/>
      <c r="NRQ63" s="140"/>
      <c r="NRR63" s="140"/>
      <c r="NRS63" s="140"/>
      <c r="NRT63" s="140"/>
      <c r="NRU63" s="140"/>
      <c r="NRV63" s="140"/>
      <c r="NRW63" s="140"/>
      <c r="NRX63" s="140"/>
      <c r="NRY63" s="140"/>
      <c r="NRZ63" s="140"/>
      <c r="NSA63" s="140"/>
      <c r="NSB63" s="140"/>
      <c r="NSC63" s="140"/>
      <c r="NSD63" s="140"/>
      <c r="NSE63" s="140"/>
      <c r="NSF63" s="140"/>
      <c r="NSG63" s="140"/>
      <c r="NSH63" s="140"/>
      <c r="NSI63" s="140"/>
      <c r="NSJ63" s="140"/>
      <c r="NSK63" s="140"/>
      <c r="NSL63" s="140"/>
      <c r="NSM63" s="140"/>
      <c r="NSN63" s="140"/>
      <c r="NSO63" s="140"/>
      <c r="NSP63" s="140"/>
      <c r="NSQ63" s="140"/>
      <c r="NSR63" s="140"/>
      <c r="NSS63" s="140"/>
      <c r="NST63" s="140"/>
      <c r="NSU63" s="140"/>
      <c r="NSV63" s="140"/>
      <c r="NSW63" s="140"/>
      <c r="NSX63" s="140"/>
      <c r="NSY63" s="140"/>
      <c r="NSZ63" s="140"/>
      <c r="NTA63" s="140"/>
      <c r="NTB63" s="140"/>
      <c r="NTC63" s="140"/>
      <c r="NTD63" s="140"/>
      <c r="NTE63" s="140"/>
      <c r="NTF63" s="140"/>
      <c r="NTG63" s="140"/>
      <c r="NTH63" s="140"/>
      <c r="NTI63" s="140"/>
      <c r="NTJ63" s="140"/>
      <c r="NTK63" s="140"/>
      <c r="NTL63" s="140"/>
      <c r="NTM63" s="140"/>
      <c r="NTN63" s="140"/>
      <c r="NTO63" s="140"/>
      <c r="NTP63" s="140"/>
      <c r="NTQ63" s="140"/>
      <c r="NTR63" s="140"/>
      <c r="NTS63" s="140"/>
      <c r="NTT63" s="140"/>
      <c r="NTU63" s="140"/>
      <c r="NTV63" s="140"/>
      <c r="NTW63" s="140"/>
      <c r="NTX63" s="140"/>
      <c r="NTY63" s="140"/>
      <c r="NTZ63" s="140"/>
      <c r="NUA63" s="140"/>
      <c r="NUB63" s="140"/>
      <c r="NUC63" s="140"/>
      <c r="NUD63" s="140"/>
      <c r="NUE63" s="140"/>
      <c r="NUF63" s="140"/>
      <c r="NUG63" s="140"/>
      <c r="NUH63" s="140"/>
      <c r="NUI63" s="140"/>
      <c r="NUJ63" s="140"/>
      <c r="NUK63" s="140"/>
      <c r="NUL63" s="140"/>
      <c r="NUM63" s="140"/>
      <c r="NUN63" s="140"/>
      <c r="NUO63" s="140"/>
      <c r="NUP63" s="140"/>
      <c r="NUQ63" s="140"/>
      <c r="NUR63" s="140"/>
      <c r="NUS63" s="140"/>
      <c r="NUT63" s="140"/>
      <c r="NUU63" s="140"/>
      <c r="NUV63" s="140"/>
      <c r="NUW63" s="140"/>
      <c r="NUX63" s="140"/>
      <c r="NUY63" s="140"/>
      <c r="NUZ63" s="140"/>
      <c r="NVA63" s="140"/>
      <c r="NVB63" s="140"/>
      <c r="NVC63" s="140"/>
      <c r="NVD63" s="140"/>
      <c r="NVE63" s="140"/>
      <c r="NVF63" s="140"/>
      <c r="NVG63" s="140"/>
      <c r="NVH63" s="140"/>
      <c r="NVI63" s="140"/>
      <c r="NVJ63" s="140"/>
      <c r="NVK63" s="140"/>
      <c r="NVL63" s="140"/>
      <c r="NVM63" s="140"/>
      <c r="NVN63" s="140"/>
      <c r="NVO63" s="140"/>
      <c r="NVP63" s="140"/>
      <c r="NVQ63" s="140"/>
      <c r="NVR63" s="140"/>
      <c r="NVS63" s="140"/>
      <c r="NVT63" s="140"/>
      <c r="NVU63" s="140"/>
      <c r="NVV63" s="140"/>
      <c r="NVW63" s="140"/>
      <c r="NVX63" s="140"/>
      <c r="NVY63" s="140"/>
      <c r="NVZ63" s="140"/>
      <c r="NWA63" s="140"/>
      <c r="NWB63" s="140"/>
      <c r="NWC63" s="140"/>
      <c r="NWD63" s="140"/>
      <c r="NWE63" s="140"/>
      <c r="NWF63" s="140"/>
      <c r="NWG63" s="140"/>
      <c r="NWH63" s="140"/>
      <c r="NWI63" s="140"/>
      <c r="NWJ63" s="140"/>
      <c r="NWK63" s="140"/>
      <c r="NWL63" s="140"/>
      <c r="NWM63" s="140"/>
      <c r="NWN63" s="140"/>
      <c r="NWO63" s="140"/>
      <c r="NWP63" s="140"/>
      <c r="NWQ63" s="140"/>
      <c r="NWR63" s="140"/>
      <c r="NWS63" s="140"/>
      <c r="NWT63" s="140"/>
      <c r="NWU63" s="140"/>
      <c r="NWV63" s="140"/>
      <c r="NWW63" s="140"/>
      <c r="NWX63" s="140"/>
      <c r="NWY63" s="140"/>
      <c r="NWZ63" s="140"/>
      <c r="NXA63" s="140"/>
      <c r="NXB63" s="140"/>
      <c r="NXC63" s="140"/>
      <c r="NXD63" s="140"/>
      <c r="NXE63" s="140"/>
      <c r="NXF63" s="140"/>
      <c r="NXG63" s="140"/>
      <c r="NXH63" s="140"/>
      <c r="NXI63" s="140"/>
      <c r="NXJ63" s="140"/>
      <c r="NXK63" s="140"/>
      <c r="NXL63" s="140"/>
      <c r="NXM63" s="140"/>
      <c r="NXN63" s="140"/>
      <c r="NXO63" s="140"/>
      <c r="NXP63" s="140"/>
      <c r="NXQ63" s="140"/>
      <c r="NXR63" s="140"/>
      <c r="NXS63" s="140"/>
      <c r="NXT63" s="140"/>
      <c r="NXU63" s="140"/>
      <c r="NXV63" s="140"/>
      <c r="NXW63" s="140"/>
      <c r="NXX63" s="140"/>
      <c r="NXY63" s="140"/>
      <c r="NXZ63" s="140"/>
      <c r="NYA63" s="140"/>
      <c r="NYB63" s="140"/>
      <c r="NYC63" s="140"/>
      <c r="NYD63" s="140"/>
      <c r="NYE63" s="140"/>
      <c r="NYF63" s="140"/>
      <c r="NYG63" s="140"/>
      <c r="NYH63" s="140"/>
      <c r="NYI63" s="140"/>
      <c r="NYJ63" s="140"/>
      <c r="NYK63" s="140"/>
      <c r="NYL63" s="140"/>
      <c r="NYM63" s="140"/>
      <c r="NYN63" s="140"/>
      <c r="NYO63" s="140"/>
      <c r="NYP63" s="140"/>
      <c r="NYQ63" s="140"/>
      <c r="NYR63" s="140"/>
      <c r="NYS63" s="140"/>
      <c r="NYT63" s="140"/>
      <c r="NYU63" s="140"/>
      <c r="NYV63" s="140"/>
      <c r="NYW63" s="140"/>
      <c r="NYX63" s="140"/>
      <c r="NYY63" s="140"/>
      <c r="NYZ63" s="140"/>
      <c r="NZA63" s="140"/>
      <c r="NZB63" s="140"/>
      <c r="NZC63" s="140"/>
      <c r="NZD63" s="140"/>
      <c r="NZE63" s="140"/>
      <c r="NZF63" s="140"/>
      <c r="NZG63" s="140"/>
      <c r="NZH63" s="140"/>
      <c r="NZI63" s="140"/>
      <c r="NZJ63" s="140"/>
      <c r="NZK63" s="140"/>
      <c r="NZL63" s="140"/>
      <c r="NZM63" s="140"/>
      <c r="NZN63" s="140"/>
      <c r="NZO63" s="140"/>
      <c r="NZP63" s="140"/>
      <c r="NZQ63" s="140"/>
      <c r="NZR63" s="140"/>
      <c r="NZS63" s="140"/>
      <c r="NZT63" s="140"/>
      <c r="NZU63" s="140"/>
      <c r="NZV63" s="140"/>
      <c r="NZW63" s="140"/>
      <c r="NZX63" s="140"/>
      <c r="NZY63" s="140"/>
      <c r="NZZ63" s="140"/>
      <c r="OAA63" s="140"/>
      <c r="OAB63" s="140"/>
      <c r="OAC63" s="140"/>
      <c r="OAD63" s="140"/>
      <c r="OAE63" s="140"/>
      <c r="OAF63" s="140"/>
      <c r="OAG63" s="140"/>
      <c r="OAH63" s="140"/>
      <c r="OAI63" s="140"/>
      <c r="OAJ63" s="140"/>
      <c r="OAK63" s="140"/>
      <c r="OAL63" s="140"/>
      <c r="OAM63" s="140"/>
      <c r="OAN63" s="140"/>
      <c r="OAO63" s="140"/>
      <c r="OAP63" s="140"/>
      <c r="OAQ63" s="140"/>
      <c r="OAR63" s="140"/>
      <c r="OAS63" s="140"/>
      <c r="OAT63" s="140"/>
      <c r="OAU63" s="140"/>
      <c r="OAV63" s="140"/>
      <c r="OAW63" s="140"/>
      <c r="OAX63" s="140"/>
      <c r="OAY63" s="140"/>
      <c r="OAZ63" s="140"/>
      <c r="OBA63" s="140"/>
      <c r="OBB63" s="140"/>
      <c r="OBC63" s="140"/>
      <c r="OBD63" s="140"/>
      <c r="OBE63" s="140"/>
      <c r="OBF63" s="140"/>
      <c r="OBG63" s="140"/>
      <c r="OBH63" s="140"/>
      <c r="OBI63" s="140"/>
      <c r="OBJ63" s="140"/>
      <c r="OBK63" s="140"/>
      <c r="OBL63" s="140"/>
      <c r="OBM63" s="140"/>
      <c r="OBN63" s="140"/>
      <c r="OBO63" s="140"/>
      <c r="OBP63" s="140"/>
      <c r="OBQ63" s="140"/>
      <c r="OBR63" s="140"/>
      <c r="OBS63" s="140"/>
      <c r="OBT63" s="140"/>
      <c r="OBU63" s="140"/>
      <c r="OBV63" s="140"/>
      <c r="OBW63" s="140"/>
      <c r="OBX63" s="140"/>
      <c r="OBY63" s="140"/>
      <c r="OBZ63" s="140"/>
      <c r="OCA63" s="140"/>
      <c r="OCB63" s="140"/>
      <c r="OCC63" s="140"/>
      <c r="OCD63" s="140"/>
      <c r="OCE63" s="140"/>
      <c r="OCF63" s="140"/>
      <c r="OCG63" s="140"/>
      <c r="OCH63" s="140"/>
      <c r="OCI63" s="140"/>
      <c r="OCJ63" s="140"/>
      <c r="OCK63" s="140"/>
      <c r="OCL63" s="140"/>
      <c r="OCM63" s="140"/>
      <c r="OCN63" s="140"/>
      <c r="OCO63" s="140"/>
      <c r="OCP63" s="140"/>
      <c r="OCQ63" s="140"/>
      <c r="OCR63" s="140"/>
      <c r="OCS63" s="140"/>
      <c r="OCT63" s="140"/>
      <c r="OCU63" s="140"/>
      <c r="OCV63" s="140"/>
      <c r="OCW63" s="140"/>
      <c r="OCX63" s="140"/>
      <c r="OCY63" s="140"/>
      <c r="OCZ63" s="140"/>
      <c r="ODA63" s="140"/>
      <c r="ODB63" s="140"/>
      <c r="ODC63" s="140"/>
      <c r="ODD63" s="140"/>
      <c r="ODE63" s="140"/>
      <c r="ODF63" s="140"/>
      <c r="ODG63" s="140"/>
      <c r="ODH63" s="140"/>
      <c r="ODI63" s="140"/>
      <c r="ODJ63" s="140"/>
      <c r="ODK63" s="140"/>
      <c r="ODL63" s="140"/>
      <c r="ODM63" s="140"/>
      <c r="ODN63" s="140"/>
      <c r="ODO63" s="140"/>
      <c r="ODP63" s="140"/>
      <c r="ODQ63" s="140"/>
      <c r="ODR63" s="140"/>
      <c r="ODS63" s="140"/>
      <c r="ODT63" s="140"/>
      <c r="ODU63" s="140"/>
      <c r="ODV63" s="140"/>
      <c r="ODW63" s="140"/>
      <c r="ODX63" s="140"/>
      <c r="ODY63" s="140"/>
      <c r="ODZ63" s="140"/>
      <c r="OEA63" s="140"/>
      <c r="OEB63" s="140"/>
      <c r="OEC63" s="140"/>
      <c r="OED63" s="140"/>
      <c r="OEE63" s="140"/>
      <c r="OEF63" s="140"/>
      <c r="OEG63" s="140"/>
      <c r="OEH63" s="140"/>
      <c r="OEI63" s="140"/>
      <c r="OEJ63" s="140"/>
      <c r="OEK63" s="140"/>
      <c r="OEL63" s="140"/>
      <c r="OEM63" s="140"/>
      <c r="OEN63" s="140"/>
      <c r="OEO63" s="140"/>
      <c r="OEP63" s="140"/>
      <c r="OEQ63" s="140"/>
      <c r="OER63" s="140"/>
      <c r="OES63" s="140"/>
      <c r="OET63" s="140"/>
      <c r="OEU63" s="140"/>
      <c r="OEV63" s="140"/>
      <c r="OEW63" s="140"/>
      <c r="OEX63" s="140"/>
      <c r="OEY63" s="140"/>
      <c r="OEZ63" s="140"/>
      <c r="OFA63" s="140"/>
      <c r="OFB63" s="140"/>
      <c r="OFC63" s="140"/>
      <c r="OFD63" s="140"/>
      <c r="OFE63" s="140"/>
      <c r="OFF63" s="140"/>
      <c r="OFG63" s="140"/>
      <c r="OFH63" s="140"/>
      <c r="OFI63" s="140"/>
      <c r="OFJ63" s="140"/>
      <c r="OFK63" s="140"/>
      <c r="OFL63" s="140"/>
      <c r="OFM63" s="140"/>
      <c r="OFN63" s="140"/>
      <c r="OFO63" s="140"/>
      <c r="OFP63" s="140"/>
      <c r="OFQ63" s="140"/>
      <c r="OFR63" s="140"/>
      <c r="OFS63" s="140"/>
      <c r="OFT63" s="140"/>
      <c r="OFU63" s="140"/>
      <c r="OFV63" s="140"/>
      <c r="OFW63" s="140"/>
      <c r="OFX63" s="140"/>
      <c r="OFY63" s="140"/>
      <c r="OFZ63" s="140"/>
      <c r="OGA63" s="140"/>
      <c r="OGB63" s="140"/>
      <c r="OGC63" s="140"/>
      <c r="OGD63" s="140"/>
      <c r="OGE63" s="140"/>
      <c r="OGF63" s="140"/>
      <c r="OGG63" s="140"/>
      <c r="OGH63" s="140"/>
      <c r="OGI63" s="140"/>
      <c r="OGJ63" s="140"/>
      <c r="OGK63" s="140"/>
      <c r="OGL63" s="140"/>
      <c r="OGM63" s="140"/>
      <c r="OGN63" s="140"/>
      <c r="OGO63" s="140"/>
      <c r="OGP63" s="140"/>
      <c r="OGQ63" s="140"/>
      <c r="OGR63" s="140"/>
      <c r="OGS63" s="140"/>
      <c r="OGT63" s="140"/>
      <c r="OGU63" s="140"/>
      <c r="OGV63" s="140"/>
      <c r="OGW63" s="140"/>
      <c r="OGX63" s="140"/>
      <c r="OGY63" s="140"/>
      <c r="OGZ63" s="140"/>
      <c r="OHA63" s="140"/>
      <c r="OHB63" s="140"/>
      <c r="OHC63" s="140"/>
      <c r="OHD63" s="140"/>
      <c r="OHE63" s="140"/>
      <c r="OHF63" s="140"/>
      <c r="OHG63" s="140"/>
      <c r="OHH63" s="140"/>
      <c r="OHI63" s="140"/>
      <c r="OHJ63" s="140"/>
      <c r="OHK63" s="140"/>
      <c r="OHL63" s="140"/>
      <c r="OHM63" s="140"/>
      <c r="OHN63" s="140"/>
      <c r="OHO63" s="140"/>
      <c r="OHP63" s="140"/>
      <c r="OHQ63" s="140"/>
      <c r="OHR63" s="140"/>
      <c r="OHS63" s="140"/>
      <c r="OHT63" s="140"/>
      <c r="OHU63" s="140"/>
      <c r="OHV63" s="140"/>
      <c r="OHW63" s="140"/>
      <c r="OHX63" s="140"/>
      <c r="OHY63" s="140"/>
      <c r="OHZ63" s="140"/>
      <c r="OIA63" s="140"/>
      <c r="OIB63" s="140"/>
      <c r="OIC63" s="140"/>
      <c r="OID63" s="140"/>
      <c r="OIE63" s="140"/>
      <c r="OIF63" s="140"/>
      <c r="OIG63" s="140"/>
      <c r="OIH63" s="140"/>
      <c r="OII63" s="140"/>
      <c r="OIJ63" s="140"/>
      <c r="OIK63" s="140"/>
      <c r="OIL63" s="140"/>
      <c r="OIM63" s="140"/>
      <c r="OIN63" s="140"/>
      <c r="OIO63" s="140"/>
      <c r="OIP63" s="140"/>
      <c r="OIQ63" s="140"/>
      <c r="OIR63" s="140"/>
      <c r="OIS63" s="140"/>
      <c r="OIT63" s="140"/>
      <c r="OIU63" s="140"/>
      <c r="OIV63" s="140"/>
      <c r="OIW63" s="140"/>
      <c r="OIX63" s="140"/>
      <c r="OIY63" s="140"/>
      <c r="OIZ63" s="140"/>
      <c r="OJA63" s="140"/>
      <c r="OJB63" s="140"/>
      <c r="OJC63" s="140"/>
      <c r="OJD63" s="140"/>
      <c r="OJE63" s="140"/>
      <c r="OJF63" s="140"/>
      <c r="OJG63" s="140"/>
      <c r="OJH63" s="140"/>
      <c r="OJI63" s="140"/>
      <c r="OJJ63" s="140"/>
      <c r="OJK63" s="140"/>
      <c r="OJL63" s="140"/>
      <c r="OJM63" s="140"/>
      <c r="OJN63" s="140"/>
      <c r="OJO63" s="140"/>
      <c r="OJP63" s="140"/>
      <c r="OJQ63" s="140"/>
      <c r="OJR63" s="140"/>
      <c r="OJS63" s="140"/>
      <c r="OJT63" s="140"/>
      <c r="OJU63" s="140"/>
      <c r="OJV63" s="140"/>
      <c r="OJW63" s="140"/>
      <c r="OJX63" s="140"/>
      <c r="OJY63" s="140"/>
      <c r="OJZ63" s="140"/>
      <c r="OKA63" s="140"/>
      <c r="OKB63" s="140"/>
      <c r="OKC63" s="140"/>
      <c r="OKD63" s="140"/>
      <c r="OKE63" s="140"/>
      <c r="OKF63" s="140"/>
      <c r="OKG63" s="140"/>
      <c r="OKH63" s="140"/>
      <c r="OKI63" s="140"/>
      <c r="OKJ63" s="140"/>
      <c r="OKK63" s="140"/>
      <c r="OKL63" s="140"/>
      <c r="OKM63" s="140"/>
      <c r="OKN63" s="140"/>
      <c r="OKO63" s="140"/>
      <c r="OKP63" s="140"/>
      <c r="OKQ63" s="140"/>
      <c r="OKR63" s="140"/>
      <c r="OKS63" s="140"/>
      <c r="OKT63" s="140"/>
      <c r="OKU63" s="140"/>
      <c r="OKV63" s="140"/>
      <c r="OKW63" s="140"/>
      <c r="OKX63" s="140"/>
      <c r="OKY63" s="140"/>
      <c r="OKZ63" s="140"/>
      <c r="OLA63" s="140"/>
      <c r="OLB63" s="140"/>
      <c r="OLC63" s="140"/>
      <c r="OLD63" s="140"/>
      <c r="OLE63" s="140"/>
      <c r="OLF63" s="140"/>
      <c r="OLG63" s="140"/>
      <c r="OLH63" s="140"/>
      <c r="OLI63" s="140"/>
      <c r="OLJ63" s="140"/>
      <c r="OLK63" s="140"/>
      <c r="OLL63" s="140"/>
      <c r="OLM63" s="140"/>
      <c r="OLN63" s="140"/>
      <c r="OLO63" s="140"/>
      <c r="OLP63" s="140"/>
      <c r="OLQ63" s="140"/>
      <c r="OLR63" s="140"/>
      <c r="OLS63" s="140"/>
      <c r="OLT63" s="140"/>
      <c r="OLU63" s="140"/>
      <c r="OLV63" s="140"/>
      <c r="OLW63" s="140"/>
      <c r="OLX63" s="140"/>
      <c r="OLY63" s="140"/>
      <c r="OLZ63" s="140"/>
      <c r="OMA63" s="140"/>
      <c r="OMB63" s="140"/>
      <c r="OMC63" s="140"/>
      <c r="OMD63" s="140"/>
      <c r="OME63" s="140"/>
      <c r="OMF63" s="140"/>
      <c r="OMG63" s="140"/>
      <c r="OMH63" s="140"/>
      <c r="OMI63" s="140"/>
      <c r="OMJ63" s="140"/>
      <c r="OMK63" s="140"/>
      <c r="OML63" s="140"/>
      <c r="OMM63" s="140"/>
      <c r="OMN63" s="140"/>
      <c r="OMO63" s="140"/>
      <c r="OMP63" s="140"/>
      <c r="OMQ63" s="140"/>
      <c r="OMR63" s="140"/>
      <c r="OMS63" s="140"/>
      <c r="OMT63" s="140"/>
      <c r="OMU63" s="140"/>
      <c r="OMV63" s="140"/>
      <c r="OMW63" s="140"/>
      <c r="OMX63" s="140"/>
      <c r="OMY63" s="140"/>
      <c r="OMZ63" s="140"/>
      <c r="ONA63" s="140"/>
      <c r="ONB63" s="140"/>
      <c r="ONC63" s="140"/>
      <c r="OND63" s="140"/>
      <c r="ONE63" s="140"/>
      <c r="ONF63" s="140"/>
      <c r="ONG63" s="140"/>
      <c r="ONH63" s="140"/>
      <c r="ONI63" s="140"/>
      <c r="ONJ63" s="140"/>
      <c r="ONK63" s="140"/>
      <c r="ONL63" s="140"/>
      <c r="ONM63" s="140"/>
      <c r="ONN63" s="140"/>
      <c r="ONO63" s="140"/>
      <c r="ONP63" s="140"/>
      <c r="ONQ63" s="140"/>
      <c r="ONR63" s="140"/>
      <c r="ONS63" s="140"/>
      <c r="ONT63" s="140"/>
      <c r="ONU63" s="140"/>
      <c r="ONV63" s="140"/>
      <c r="ONW63" s="140"/>
      <c r="ONX63" s="140"/>
      <c r="ONY63" s="140"/>
      <c r="ONZ63" s="140"/>
      <c r="OOA63" s="140"/>
      <c r="OOB63" s="140"/>
      <c r="OOC63" s="140"/>
      <c r="OOD63" s="140"/>
      <c r="OOE63" s="140"/>
      <c r="OOF63" s="140"/>
      <c r="OOG63" s="140"/>
      <c r="OOH63" s="140"/>
      <c r="OOI63" s="140"/>
      <c r="OOJ63" s="140"/>
      <c r="OOK63" s="140"/>
      <c r="OOL63" s="140"/>
      <c r="OOM63" s="140"/>
      <c r="OON63" s="140"/>
      <c r="OOO63" s="140"/>
      <c r="OOP63" s="140"/>
      <c r="OOQ63" s="140"/>
      <c r="OOR63" s="140"/>
      <c r="OOS63" s="140"/>
      <c r="OOT63" s="140"/>
      <c r="OOU63" s="140"/>
      <c r="OOV63" s="140"/>
      <c r="OOW63" s="140"/>
      <c r="OOX63" s="140"/>
      <c r="OOY63" s="140"/>
      <c r="OOZ63" s="140"/>
      <c r="OPA63" s="140"/>
      <c r="OPB63" s="140"/>
      <c r="OPC63" s="140"/>
      <c r="OPD63" s="140"/>
      <c r="OPE63" s="140"/>
      <c r="OPF63" s="140"/>
      <c r="OPG63" s="140"/>
      <c r="OPH63" s="140"/>
      <c r="OPI63" s="140"/>
      <c r="OPJ63" s="140"/>
      <c r="OPK63" s="140"/>
      <c r="OPL63" s="140"/>
      <c r="OPM63" s="140"/>
      <c r="OPN63" s="140"/>
      <c r="OPO63" s="140"/>
      <c r="OPP63" s="140"/>
      <c r="OPQ63" s="140"/>
      <c r="OPR63" s="140"/>
      <c r="OPS63" s="140"/>
      <c r="OPT63" s="140"/>
      <c r="OPU63" s="140"/>
      <c r="OPV63" s="140"/>
      <c r="OPW63" s="140"/>
      <c r="OPX63" s="140"/>
      <c r="OPY63" s="140"/>
      <c r="OPZ63" s="140"/>
      <c r="OQA63" s="140"/>
      <c r="OQB63" s="140"/>
      <c r="OQC63" s="140"/>
      <c r="OQD63" s="140"/>
      <c r="OQE63" s="140"/>
      <c r="OQF63" s="140"/>
      <c r="OQG63" s="140"/>
      <c r="OQH63" s="140"/>
      <c r="OQI63" s="140"/>
      <c r="OQJ63" s="140"/>
      <c r="OQK63" s="140"/>
      <c r="OQL63" s="140"/>
      <c r="OQM63" s="140"/>
      <c r="OQN63" s="140"/>
      <c r="OQO63" s="140"/>
      <c r="OQP63" s="140"/>
      <c r="OQQ63" s="140"/>
      <c r="OQR63" s="140"/>
      <c r="OQS63" s="140"/>
      <c r="OQT63" s="140"/>
      <c r="OQU63" s="140"/>
      <c r="OQV63" s="140"/>
      <c r="OQW63" s="140"/>
      <c r="OQX63" s="140"/>
      <c r="OQY63" s="140"/>
      <c r="OQZ63" s="140"/>
      <c r="ORA63" s="140"/>
      <c r="ORB63" s="140"/>
      <c r="ORC63" s="140"/>
      <c r="ORD63" s="140"/>
      <c r="ORE63" s="140"/>
      <c r="ORF63" s="140"/>
      <c r="ORG63" s="140"/>
      <c r="ORH63" s="140"/>
      <c r="ORI63" s="140"/>
      <c r="ORJ63" s="140"/>
      <c r="ORK63" s="140"/>
      <c r="ORL63" s="140"/>
      <c r="ORM63" s="140"/>
      <c r="ORN63" s="140"/>
      <c r="ORO63" s="140"/>
      <c r="ORP63" s="140"/>
      <c r="ORQ63" s="140"/>
      <c r="ORR63" s="140"/>
      <c r="ORS63" s="140"/>
      <c r="ORT63" s="140"/>
      <c r="ORU63" s="140"/>
      <c r="ORV63" s="140"/>
      <c r="ORW63" s="140"/>
      <c r="ORX63" s="140"/>
      <c r="ORY63" s="140"/>
      <c r="ORZ63" s="140"/>
      <c r="OSA63" s="140"/>
      <c r="OSB63" s="140"/>
      <c r="OSC63" s="140"/>
      <c r="OSD63" s="140"/>
      <c r="OSE63" s="140"/>
      <c r="OSF63" s="140"/>
      <c r="OSG63" s="140"/>
      <c r="OSH63" s="140"/>
      <c r="OSI63" s="140"/>
      <c r="OSJ63" s="140"/>
      <c r="OSK63" s="140"/>
      <c r="OSL63" s="140"/>
      <c r="OSM63" s="140"/>
      <c r="OSN63" s="140"/>
      <c r="OSO63" s="140"/>
      <c r="OSP63" s="140"/>
      <c r="OSQ63" s="140"/>
      <c r="OSR63" s="140"/>
      <c r="OSS63" s="140"/>
      <c r="OST63" s="140"/>
      <c r="OSU63" s="140"/>
      <c r="OSV63" s="140"/>
      <c r="OSW63" s="140"/>
      <c r="OSX63" s="140"/>
      <c r="OSY63" s="140"/>
      <c r="OSZ63" s="140"/>
      <c r="OTA63" s="140"/>
      <c r="OTB63" s="140"/>
      <c r="OTC63" s="140"/>
      <c r="OTD63" s="140"/>
      <c r="OTE63" s="140"/>
      <c r="OTF63" s="140"/>
      <c r="OTG63" s="140"/>
      <c r="OTH63" s="140"/>
      <c r="OTI63" s="140"/>
      <c r="OTJ63" s="140"/>
      <c r="OTK63" s="140"/>
      <c r="OTL63" s="140"/>
      <c r="OTM63" s="140"/>
      <c r="OTN63" s="140"/>
      <c r="OTO63" s="140"/>
      <c r="OTP63" s="140"/>
      <c r="OTQ63" s="140"/>
      <c r="OTR63" s="140"/>
      <c r="OTS63" s="140"/>
      <c r="OTT63" s="140"/>
      <c r="OTU63" s="140"/>
      <c r="OTV63" s="140"/>
      <c r="OTW63" s="140"/>
      <c r="OTX63" s="140"/>
      <c r="OTY63" s="140"/>
      <c r="OTZ63" s="140"/>
      <c r="OUA63" s="140"/>
      <c r="OUB63" s="140"/>
      <c r="OUC63" s="140"/>
      <c r="OUD63" s="140"/>
      <c r="OUE63" s="140"/>
      <c r="OUF63" s="140"/>
      <c r="OUG63" s="140"/>
      <c r="OUH63" s="140"/>
      <c r="OUI63" s="140"/>
      <c r="OUJ63" s="140"/>
      <c r="OUK63" s="140"/>
      <c r="OUL63" s="140"/>
      <c r="OUM63" s="140"/>
      <c r="OUN63" s="140"/>
      <c r="OUO63" s="140"/>
      <c r="OUP63" s="140"/>
      <c r="OUQ63" s="140"/>
      <c r="OUR63" s="140"/>
      <c r="OUS63" s="140"/>
      <c r="OUT63" s="140"/>
      <c r="OUU63" s="140"/>
      <c r="OUV63" s="140"/>
      <c r="OUW63" s="140"/>
      <c r="OUX63" s="140"/>
      <c r="OUY63" s="140"/>
      <c r="OUZ63" s="140"/>
      <c r="OVA63" s="140"/>
      <c r="OVB63" s="140"/>
      <c r="OVC63" s="140"/>
      <c r="OVD63" s="140"/>
      <c r="OVE63" s="140"/>
      <c r="OVF63" s="140"/>
      <c r="OVG63" s="140"/>
      <c r="OVH63" s="140"/>
      <c r="OVI63" s="140"/>
      <c r="OVJ63" s="140"/>
      <c r="OVK63" s="140"/>
      <c r="OVL63" s="140"/>
      <c r="OVM63" s="140"/>
      <c r="OVN63" s="140"/>
      <c r="OVO63" s="140"/>
      <c r="OVP63" s="140"/>
      <c r="OVQ63" s="140"/>
      <c r="OVR63" s="140"/>
      <c r="OVS63" s="140"/>
      <c r="OVT63" s="140"/>
      <c r="OVU63" s="140"/>
      <c r="OVV63" s="140"/>
      <c r="OVW63" s="140"/>
      <c r="OVX63" s="140"/>
      <c r="OVY63" s="140"/>
      <c r="OVZ63" s="140"/>
      <c r="OWA63" s="140"/>
      <c r="OWB63" s="140"/>
      <c r="OWC63" s="140"/>
      <c r="OWD63" s="140"/>
      <c r="OWE63" s="140"/>
      <c r="OWF63" s="140"/>
      <c r="OWG63" s="140"/>
      <c r="OWH63" s="140"/>
      <c r="OWI63" s="140"/>
      <c r="OWJ63" s="140"/>
      <c r="OWK63" s="140"/>
      <c r="OWL63" s="140"/>
      <c r="OWM63" s="140"/>
      <c r="OWN63" s="140"/>
      <c r="OWO63" s="140"/>
      <c r="OWP63" s="140"/>
      <c r="OWQ63" s="140"/>
      <c r="OWR63" s="140"/>
      <c r="OWS63" s="140"/>
      <c r="OWT63" s="140"/>
      <c r="OWU63" s="140"/>
      <c r="OWV63" s="140"/>
      <c r="OWW63" s="140"/>
      <c r="OWX63" s="140"/>
      <c r="OWY63" s="140"/>
      <c r="OWZ63" s="140"/>
      <c r="OXA63" s="140"/>
      <c r="OXB63" s="140"/>
      <c r="OXC63" s="140"/>
      <c r="OXD63" s="140"/>
      <c r="OXE63" s="140"/>
      <c r="OXF63" s="140"/>
      <c r="OXG63" s="140"/>
      <c r="OXH63" s="140"/>
      <c r="OXI63" s="140"/>
      <c r="OXJ63" s="140"/>
      <c r="OXK63" s="140"/>
      <c r="OXL63" s="140"/>
      <c r="OXM63" s="140"/>
      <c r="OXN63" s="140"/>
      <c r="OXO63" s="140"/>
      <c r="OXP63" s="140"/>
      <c r="OXQ63" s="140"/>
      <c r="OXR63" s="140"/>
      <c r="OXS63" s="140"/>
      <c r="OXT63" s="140"/>
      <c r="OXU63" s="140"/>
      <c r="OXV63" s="140"/>
      <c r="OXW63" s="140"/>
      <c r="OXX63" s="140"/>
      <c r="OXY63" s="140"/>
      <c r="OXZ63" s="140"/>
      <c r="OYA63" s="140"/>
      <c r="OYB63" s="140"/>
      <c r="OYC63" s="140"/>
      <c r="OYD63" s="140"/>
      <c r="OYE63" s="140"/>
      <c r="OYF63" s="140"/>
      <c r="OYG63" s="140"/>
      <c r="OYH63" s="140"/>
      <c r="OYI63" s="140"/>
      <c r="OYJ63" s="140"/>
      <c r="OYK63" s="140"/>
      <c r="OYL63" s="140"/>
      <c r="OYM63" s="140"/>
      <c r="OYN63" s="140"/>
      <c r="OYO63" s="140"/>
      <c r="OYP63" s="140"/>
      <c r="OYQ63" s="140"/>
      <c r="OYR63" s="140"/>
      <c r="OYS63" s="140"/>
      <c r="OYT63" s="140"/>
      <c r="OYU63" s="140"/>
      <c r="OYV63" s="140"/>
      <c r="OYW63" s="140"/>
      <c r="OYX63" s="140"/>
      <c r="OYY63" s="140"/>
      <c r="OYZ63" s="140"/>
      <c r="OZA63" s="140"/>
      <c r="OZB63" s="140"/>
      <c r="OZC63" s="140"/>
      <c r="OZD63" s="140"/>
      <c r="OZE63" s="140"/>
      <c r="OZF63" s="140"/>
      <c r="OZG63" s="140"/>
      <c r="OZH63" s="140"/>
      <c r="OZI63" s="140"/>
      <c r="OZJ63" s="140"/>
      <c r="OZK63" s="140"/>
      <c r="OZL63" s="140"/>
      <c r="OZM63" s="140"/>
      <c r="OZN63" s="140"/>
      <c r="OZO63" s="140"/>
      <c r="OZP63" s="140"/>
      <c r="OZQ63" s="140"/>
      <c r="OZR63" s="140"/>
      <c r="OZS63" s="140"/>
      <c r="OZT63" s="140"/>
      <c r="OZU63" s="140"/>
      <c r="OZV63" s="140"/>
      <c r="OZW63" s="140"/>
      <c r="OZX63" s="140"/>
      <c r="OZY63" s="140"/>
      <c r="OZZ63" s="140"/>
      <c r="PAA63" s="140"/>
      <c r="PAB63" s="140"/>
      <c r="PAC63" s="140"/>
      <c r="PAD63" s="140"/>
      <c r="PAE63" s="140"/>
      <c r="PAF63" s="140"/>
      <c r="PAG63" s="140"/>
      <c r="PAH63" s="140"/>
      <c r="PAI63" s="140"/>
      <c r="PAJ63" s="140"/>
      <c r="PAK63" s="140"/>
      <c r="PAL63" s="140"/>
      <c r="PAM63" s="140"/>
      <c r="PAN63" s="140"/>
      <c r="PAO63" s="140"/>
      <c r="PAP63" s="140"/>
      <c r="PAQ63" s="140"/>
      <c r="PAR63" s="140"/>
      <c r="PAS63" s="140"/>
      <c r="PAT63" s="140"/>
      <c r="PAU63" s="140"/>
      <c r="PAV63" s="140"/>
      <c r="PAW63" s="140"/>
      <c r="PAX63" s="140"/>
      <c r="PAY63" s="140"/>
      <c r="PAZ63" s="140"/>
      <c r="PBA63" s="140"/>
      <c r="PBB63" s="140"/>
      <c r="PBC63" s="140"/>
      <c r="PBD63" s="140"/>
      <c r="PBE63" s="140"/>
      <c r="PBF63" s="140"/>
      <c r="PBG63" s="140"/>
      <c r="PBH63" s="140"/>
      <c r="PBI63" s="140"/>
      <c r="PBJ63" s="140"/>
      <c r="PBK63" s="140"/>
      <c r="PBL63" s="140"/>
      <c r="PBM63" s="140"/>
      <c r="PBN63" s="140"/>
      <c r="PBO63" s="140"/>
      <c r="PBP63" s="140"/>
      <c r="PBQ63" s="140"/>
      <c r="PBR63" s="140"/>
      <c r="PBS63" s="140"/>
      <c r="PBT63" s="140"/>
      <c r="PBU63" s="140"/>
      <c r="PBV63" s="140"/>
      <c r="PBW63" s="140"/>
      <c r="PBX63" s="140"/>
      <c r="PBY63" s="140"/>
      <c r="PBZ63" s="140"/>
      <c r="PCA63" s="140"/>
      <c r="PCB63" s="140"/>
      <c r="PCC63" s="140"/>
      <c r="PCD63" s="140"/>
      <c r="PCE63" s="140"/>
      <c r="PCF63" s="140"/>
      <c r="PCG63" s="140"/>
      <c r="PCH63" s="140"/>
      <c r="PCI63" s="140"/>
      <c r="PCJ63" s="140"/>
      <c r="PCK63" s="140"/>
      <c r="PCL63" s="140"/>
      <c r="PCM63" s="140"/>
      <c r="PCN63" s="140"/>
      <c r="PCO63" s="140"/>
      <c r="PCP63" s="140"/>
      <c r="PCQ63" s="140"/>
      <c r="PCR63" s="140"/>
      <c r="PCS63" s="140"/>
      <c r="PCT63" s="140"/>
      <c r="PCU63" s="140"/>
      <c r="PCV63" s="140"/>
      <c r="PCW63" s="140"/>
      <c r="PCX63" s="140"/>
      <c r="PCY63" s="140"/>
      <c r="PCZ63" s="140"/>
      <c r="PDA63" s="140"/>
      <c r="PDB63" s="140"/>
      <c r="PDC63" s="140"/>
      <c r="PDD63" s="140"/>
      <c r="PDE63" s="140"/>
      <c r="PDF63" s="140"/>
      <c r="PDG63" s="140"/>
      <c r="PDH63" s="140"/>
      <c r="PDI63" s="140"/>
      <c r="PDJ63" s="140"/>
      <c r="PDK63" s="140"/>
      <c r="PDL63" s="140"/>
      <c r="PDM63" s="140"/>
      <c r="PDN63" s="140"/>
      <c r="PDO63" s="140"/>
      <c r="PDP63" s="140"/>
      <c r="PDQ63" s="140"/>
      <c r="PDR63" s="140"/>
      <c r="PDS63" s="140"/>
      <c r="PDT63" s="140"/>
      <c r="PDU63" s="140"/>
      <c r="PDV63" s="140"/>
      <c r="PDW63" s="140"/>
      <c r="PDX63" s="140"/>
      <c r="PDY63" s="140"/>
      <c r="PDZ63" s="140"/>
      <c r="PEA63" s="140"/>
      <c r="PEB63" s="140"/>
      <c r="PEC63" s="140"/>
      <c r="PED63" s="140"/>
      <c r="PEE63" s="140"/>
      <c r="PEF63" s="140"/>
      <c r="PEG63" s="140"/>
      <c r="PEH63" s="140"/>
      <c r="PEI63" s="140"/>
      <c r="PEJ63" s="140"/>
      <c r="PEK63" s="140"/>
      <c r="PEL63" s="140"/>
      <c r="PEM63" s="140"/>
      <c r="PEN63" s="140"/>
      <c r="PEO63" s="140"/>
      <c r="PEP63" s="140"/>
      <c r="PEQ63" s="140"/>
      <c r="PER63" s="140"/>
      <c r="PES63" s="140"/>
      <c r="PET63" s="140"/>
      <c r="PEU63" s="140"/>
      <c r="PEV63" s="140"/>
      <c r="PEW63" s="140"/>
      <c r="PEX63" s="140"/>
      <c r="PEY63" s="140"/>
      <c r="PEZ63" s="140"/>
      <c r="PFA63" s="140"/>
      <c r="PFB63" s="140"/>
      <c r="PFC63" s="140"/>
      <c r="PFD63" s="140"/>
      <c r="PFE63" s="140"/>
      <c r="PFF63" s="140"/>
      <c r="PFG63" s="140"/>
      <c r="PFH63" s="140"/>
      <c r="PFI63" s="140"/>
      <c r="PFJ63" s="140"/>
      <c r="PFK63" s="140"/>
      <c r="PFL63" s="140"/>
      <c r="PFM63" s="140"/>
      <c r="PFN63" s="140"/>
      <c r="PFO63" s="140"/>
      <c r="PFP63" s="140"/>
      <c r="PFQ63" s="140"/>
      <c r="PFR63" s="140"/>
      <c r="PFS63" s="140"/>
      <c r="PFT63" s="140"/>
      <c r="PFU63" s="140"/>
      <c r="PFV63" s="140"/>
      <c r="PFW63" s="140"/>
      <c r="PFX63" s="140"/>
      <c r="PFY63" s="140"/>
      <c r="PFZ63" s="140"/>
      <c r="PGA63" s="140"/>
      <c r="PGB63" s="140"/>
      <c r="PGC63" s="140"/>
      <c r="PGD63" s="140"/>
      <c r="PGE63" s="140"/>
      <c r="PGF63" s="140"/>
      <c r="PGG63" s="140"/>
      <c r="PGH63" s="140"/>
      <c r="PGI63" s="140"/>
      <c r="PGJ63" s="140"/>
      <c r="PGK63" s="140"/>
      <c r="PGL63" s="140"/>
      <c r="PGM63" s="140"/>
      <c r="PGN63" s="140"/>
      <c r="PGO63" s="140"/>
      <c r="PGP63" s="140"/>
      <c r="PGQ63" s="140"/>
      <c r="PGR63" s="140"/>
      <c r="PGS63" s="140"/>
      <c r="PGT63" s="140"/>
      <c r="PGU63" s="140"/>
      <c r="PGV63" s="140"/>
      <c r="PGW63" s="140"/>
      <c r="PGX63" s="140"/>
      <c r="PGY63" s="140"/>
      <c r="PGZ63" s="140"/>
      <c r="PHA63" s="140"/>
      <c r="PHB63" s="140"/>
      <c r="PHC63" s="140"/>
      <c r="PHD63" s="140"/>
      <c r="PHE63" s="140"/>
      <c r="PHF63" s="140"/>
      <c r="PHG63" s="140"/>
      <c r="PHH63" s="140"/>
      <c r="PHI63" s="140"/>
      <c r="PHJ63" s="140"/>
      <c r="PHK63" s="140"/>
      <c r="PHL63" s="140"/>
      <c r="PHM63" s="140"/>
      <c r="PHN63" s="140"/>
      <c r="PHO63" s="140"/>
      <c r="PHP63" s="140"/>
      <c r="PHQ63" s="140"/>
      <c r="PHR63" s="140"/>
      <c r="PHS63" s="140"/>
      <c r="PHT63" s="140"/>
      <c r="PHU63" s="140"/>
      <c r="PHV63" s="140"/>
      <c r="PHW63" s="140"/>
      <c r="PHX63" s="140"/>
      <c r="PHY63" s="140"/>
      <c r="PHZ63" s="140"/>
      <c r="PIA63" s="140"/>
      <c r="PIB63" s="140"/>
      <c r="PIC63" s="140"/>
      <c r="PID63" s="140"/>
      <c r="PIE63" s="140"/>
      <c r="PIF63" s="140"/>
      <c r="PIG63" s="140"/>
      <c r="PIH63" s="140"/>
      <c r="PII63" s="140"/>
      <c r="PIJ63" s="140"/>
      <c r="PIK63" s="140"/>
      <c r="PIL63" s="140"/>
      <c r="PIM63" s="140"/>
      <c r="PIN63" s="140"/>
      <c r="PIO63" s="140"/>
      <c r="PIP63" s="140"/>
      <c r="PIQ63" s="140"/>
      <c r="PIR63" s="140"/>
      <c r="PIS63" s="140"/>
      <c r="PIT63" s="140"/>
      <c r="PIU63" s="140"/>
      <c r="PIV63" s="140"/>
      <c r="PIW63" s="140"/>
      <c r="PIX63" s="140"/>
      <c r="PIY63" s="140"/>
      <c r="PIZ63" s="140"/>
      <c r="PJA63" s="140"/>
      <c r="PJB63" s="140"/>
      <c r="PJC63" s="140"/>
      <c r="PJD63" s="140"/>
      <c r="PJE63" s="140"/>
      <c r="PJF63" s="140"/>
      <c r="PJG63" s="140"/>
      <c r="PJH63" s="140"/>
      <c r="PJI63" s="140"/>
      <c r="PJJ63" s="140"/>
      <c r="PJK63" s="140"/>
      <c r="PJL63" s="140"/>
      <c r="PJM63" s="140"/>
      <c r="PJN63" s="140"/>
      <c r="PJO63" s="140"/>
      <c r="PJP63" s="140"/>
      <c r="PJQ63" s="140"/>
      <c r="PJR63" s="140"/>
      <c r="PJS63" s="140"/>
      <c r="PJT63" s="140"/>
      <c r="PJU63" s="140"/>
      <c r="PJV63" s="140"/>
      <c r="PJW63" s="140"/>
      <c r="PJX63" s="140"/>
      <c r="PJY63" s="140"/>
      <c r="PJZ63" s="140"/>
      <c r="PKA63" s="140"/>
      <c r="PKB63" s="140"/>
      <c r="PKC63" s="140"/>
      <c r="PKD63" s="140"/>
      <c r="PKE63" s="140"/>
      <c r="PKF63" s="140"/>
      <c r="PKG63" s="140"/>
      <c r="PKH63" s="140"/>
      <c r="PKI63" s="140"/>
      <c r="PKJ63" s="140"/>
      <c r="PKK63" s="140"/>
      <c r="PKL63" s="140"/>
      <c r="PKM63" s="140"/>
      <c r="PKN63" s="140"/>
      <c r="PKO63" s="140"/>
      <c r="PKP63" s="140"/>
      <c r="PKQ63" s="140"/>
      <c r="PKR63" s="140"/>
      <c r="PKS63" s="140"/>
      <c r="PKT63" s="140"/>
      <c r="PKU63" s="140"/>
      <c r="PKV63" s="140"/>
      <c r="PKW63" s="140"/>
      <c r="PKX63" s="140"/>
      <c r="PKY63" s="140"/>
      <c r="PKZ63" s="140"/>
      <c r="PLA63" s="140"/>
      <c r="PLB63" s="140"/>
      <c r="PLC63" s="140"/>
      <c r="PLD63" s="140"/>
      <c r="PLE63" s="140"/>
      <c r="PLF63" s="140"/>
      <c r="PLG63" s="140"/>
      <c r="PLH63" s="140"/>
      <c r="PLI63" s="140"/>
      <c r="PLJ63" s="140"/>
      <c r="PLK63" s="140"/>
      <c r="PLL63" s="140"/>
      <c r="PLM63" s="140"/>
      <c r="PLN63" s="140"/>
      <c r="PLO63" s="140"/>
      <c r="PLP63" s="140"/>
      <c r="PLQ63" s="140"/>
      <c r="PLR63" s="140"/>
      <c r="PLS63" s="140"/>
      <c r="PLT63" s="140"/>
      <c r="PLU63" s="140"/>
      <c r="PLV63" s="140"/>
      <c r="PLW63" s="140"/>
      <c r="PLX63" s="140"/>
      <c r="PLY63" s="140"/>
      <c r="PLZ63" s="140"/>
      <c r="PMA63" s="140"/>
      <c r="PMB63" s="140"/>
      <c r="PMC63" s="140"/>
      <c r="PMD63" s="140"/>
      <c r="PME63" s="140"/>
      <c r="PMF63" s="140"/>
      <c r="PMG63" s="140"/>
      <c r="PMH63" s="140"/>
      <c r="PMI63" s="140"/>
      <c r="PMJ63" s="140"/>
      <c r="PMK63" s="140"/>
      <c r="PML63" s="140"/>
      <c r="PMM63" s="140"/>
      <c r="PMN63" s="140"/>
      <c r="PMO63" s="140"/>
      <c r="PMP63" s="140"/>
      <c r="PMQ63" s="140"/>
      <c r="PMR63" s="140"/>
      <c r="PMS63" s="140"/>
      <c r="PMT63" s="140"/>
      <c r="PMU63" s="140"/>
      <c r="PMV63" s="140"/>
      <c r="PMW63" s="140"/>
      <c r="PMX63" s="140"/>
      <c r="PMY63" s="140"/>
      <c r="PMZ63" s="140"/>
      <c r="PNA63" s="140"/>
      <c r="PNB63" s="140"/>
      <c r="PNC63" s="140"/>
      <c r="PND63" s="140"/>
      <c r="PNE63" s="140"/>
      <c r="PNF63" s="140"/>
      <c r="PNG63" s="140"/>
      <c r="PNH63" s="140"/>
      <c r="PNI63" s="140"/>
      <c r="PNJ63" s="140"/>
      <c r="PNK63" s="140"/>
      <c r="PNL63" s="140"/>
      <c r="PNM63" s="140"/>
      <c r="PNN63" s="140"/>
      <c r="PNO63" s="140"/>
      <c r="PNP63" s="140"/>
      <c r="PNQ63" s="140"/>
      <c r="PNR63" s="140"/>
      <c r="PNS63" s="140"/>
      <c r="PNT63" s="140"/>
      <c r="PNU63" s="140"/>
      <c r="PNV63" s="140"/>
      <c r="PNW63" s="140"/>
      <c r="PNX63" s="140"/>
      <c r="PNY63" s="140"/>
      <c r="PNZ63" s="140"/>
      <c r="POA63" s="140"/>
      <c r="POB63" s="140"/>
      <c r="POC63" s="140"/>
      <c r="POD63" s="140"/>
      <c r="POE63" s="140"/>
      <c r="POF63" s="140"/>
      <c r="POG63" s="140"/>
      <c r="POH63" s="140"/>
      <c r="POI63" s="140"/>
      <c r="POJ63" s="140"/>
      <c r="POK63" s="140"/>
      <c r="POL63" s="140"/>
      <c r="POM63" s="140"/>
      <c r="PON63" s="140"/>
      <c r="POO63" s="140"/>
      <c r="POP63" s="140"/>
      <c r="POQ63" s="140"/>
      <c r="POR63" s="140"/>
      <c r="POS63" s="140"/>
      <c r="POT63" s="140"/>
      <c r="POU63" s="140"/>
      <c r="POV63" s="140"/>
      <c r="POW63" s="140"/>
      <c r="POX63" s="140"/>
      <c r="POY63" s="140"/>
      <c r="POZ63" s="140"/>
      <c r="PPA63" s="140"/>
      <c r="PPB63" s="140"/>
      <c r="PPC63" s="140"/>
      <c r="PPD63" s="140"/>
      <c r="PPE63" s="140"/>
      <c r="PPF63" s="140"/>
      <c r="PPG63" s="140"/>
      <c r="PPH63" s="140"/>
      <c r="PPI63" s="140"/>
      <c r="PPJ63" s="140"/>
      <c r="PPK63" s="140"/>
      <c r="PPL63" s="140"/>
      <c r="PPM63" s="140"/>
      <c r="PPN63" s="140"/>
      <c r="PPO63" s="140"/>
      <c r="PPP63" s="140"/>
      <c r="PPQ63" s="140"/>
      <c r="PPR63" s="140"/>
      <c r="PPS63" s="140"/>
      <c r="PPT63" s="140"/>
      <c r="PPU63" s="140"/>
      <c r="PPV63" s="140"/>
      <c r="PPW63" s="140"/>
      <c r="PPX63" s="140"/>
      <c r="PPY63" s="140"/>
      <c r="PPZ63" s="140"/>
      <c r="PQA63" s="140"/>
      <c r="PQB63" s="140"/>
      <c r="PQC63" s="140"/>
      <c r="PQD63" s="140"/>
      <c r="PQE63" s="140"/>
      <c r="PQF63" s="140"/>
      <c r="PQG63" s="140"/>
      <c r="PQH63" s="140"/>
      <c r="PQI63" s="140"/>
      <c r="PQJ63" s="140"/>
      <c r="PQK63" s="140"/>
      <c r="PQL63" s="140"/>
      <c r="PQM63" s="140"/>
      <c r="PQN63" s="140"/>
      <c r="PQO63" s="140"/>
      <c r="PQP63" s="140"/>
      <c r="PQQ63" s="140"/>
      <c r="PQR63" s="140"/>
      <c r="PQS63" s="140"/>
      <c r="PQT63" s="140"/>
      <c r="PQU63" s="140"/>
      <c r="PQV63" s="140"/>
      <c r="PQW63" s="140"/>
      <c r="PQX63" s="140"/>
      <c r="PQY63" s="140"/>
      <c r="PQZ63" s="140"/>
      <c r="PRA63" s="140"/>
      <c r="PRB63" s="140"/>
      <c r="PRC63" s="140"/>
      <c r="PRD63" s="140"/>
      <c r="PRE63" s="140"/>
      <c r="PRF63" s="140"/>
      <c r="PRG63" s="140"/>
      <c r="PRH63" s="140"/>
      <c r="PRI63" s="140"/>
      <c r="PRJ63" s="140"/>
      <c r="PRK63" s="140"/>
      <c r="PRL63" s="140"/>
      <c r="PRM63" s="140"/>
      <c r="PRN63" s="140"/>
      <c r="PRO63" s="140"/>
      <c r="PRP63" s="140"/>
      <c r="PRQ63" s="140"/>
      <c r="PRR63" s="140"/>
      <c r="PRS63" s="140"/>
      <c r="PRT63" s="140"/>
      <c r="PRU63" s="140"/>
      <c r="PRV63" s="140"/>
      <c r="PRW63" s="140"/>
      <c r="PRX63" s="140"/>
      <c r="PRY63" s="140"/>
      <c r="PRZ63" s="140"/>
      <c r="PSA63" s="140"/>
      <c r="PSB63" s="140"/>
      <c r="PSC63" s="140"/>
      <c r="PSD63" s="140"/>
      <c r="PSE63" s="140"/>
      <c r="PSF63" s="140"/>
      <c r="PSG63" s="140"/>
      <c r="PSH63" s="140"/>
      <c r="PSI63" s="140"/>
      <c r="PSJ63" s="140"/>
      <c r="PSK63" s="140"/>
      <c r="PSL63" s="140"/>
      <c r="PSM63" s="140"/>
      <c r="PSN63" s="140"/>
      <c r="PSO63" s="140"/>
      <c r="PSP63" s="140"/>
      <c r="PSQ63" s="140"/>
      <c r="PSR63" s="140"/>
      <c r="PSS63" s="140"/>
      <c r="PST63" s="140"/>
      <c r="PSU63" s="140"/>
      <c r="PSV63" s="140"/>
      <c r="PSW63" s="140"/>
      <c r="PSX63" s="140"/>
      <c r="PSY63" s="140"/>
      <c r="PSZ63" s="140"/>
      <c r="PTA63" s="140"/>
      <c r="PTB63" s="140"/>
      <c r="PTC63" s="140"/>
      <c r="PTD63" s="140"/>
      <c r="PTE63" s="140"/>
      <c r="PTF63" s="140"/>
      <c r="PTG63" s="140"/>
      <c r="PTH63" s="140"/>
      <c r="PTI63" s="140"/>
      <c r="PTJ63" s="140"/>
      <c r="PTK63" s="140"/>
      <c r="PTL63" s="140"/>
      <c r="PTM63" s="140"/>
      <c r="PTN63" s="140"/>
      <c r="PTO63" s="140"/>
      <c r="PTP63" s="140"/>
      <c r="PTQ63" s="140"/>
      <c r="PTR63" s="140"/>
      <c r="PTS63" s="140"/>
      <c r="PTT63" s="140"/>
      <c r="PTU63" s="140"/>
      <c r="PTV63" s="140"/>
      <c r="PTW63" s="140"/>
      <c r="PTX63" s="140"/>
      <c r="PTY63" s="140"/>
      <c r="PTZ63" s="140"/>
      <c r="PUA63" s="140"/>
      <c r="PUB63" s="140"/>
      <c r="PUC63" s="140"/>
      <c r="PUD63" s="140"/>
      <c r="PUE63" s="140"/>
      <c r="PUF63" s="140"/>
      <c r="PUG63" s="140"/>
      <c r="PUH63" s="140"/>
      <c r="PUI63" s="140"/>
      <c r="PUJ63" s="140"/>
      <c r="PUK63" s="140"/>
      <c r="PUL63" s="140"/>
      <c r="PUM63" s="140"/>
      <c r="PUN63" s="140"/>
      <c r="PUO63" s="140"/>
      <c r="PUP63" s="140"/>
      <c r="PUQ63" s="140"/>
      <c r="PUR63" s="140"/>
      <c r="PUS63" s="140"/>
      <c r="PUT63" s="140"/>
      <c r="PUU63" s="140"/>
      <c r="PUV63" s="140"/>
      <c r="PUW63" s="140"/>
      <c r="PUX63" s="140"/>
      <c r="PUY63" s="140"/>
      <c r="PUZ63" s="140"/>
      <c r="PVA63" s="140"/>
      <c r="PVB63" s="140"/>
      <c r="PVC63" s="140"/>
      <c r="PVD63" s="140"/>
      <c r="PVE63" s="140"/>
      <c r="PVF63" s="140"/>
      <c r="PVG63" s="140"/>
      <c r="PVH63" s="140"/>
      <c r="PVI63" s="140"/>
      <c r="PVJ63" s="140"/>
      <c r="PVK63" s="140"/>
      <c r="PVL63" s="140"/>
      <c r="PVM63" s="140"/>
      <c r="PVN63" s="140"/>
      <c r="PVO63" s="140"/>
      <c r="PVP63" s="140"/>
      <c r="PVQ63" s="140"/>
      <c r="PVR63" s="140"/>
      <c r="PVS63" s="140"/>
      <c r="PVT63" s="140"/>
      <c r="PVU63" s="140"/>
      <c r="PVV63" s="140"/>
      <c r="PVW63" s="140"/>
      <c r="PVX63" s="140"/>
      <c r="PVY63" s="140"/>
      <c r="PVZ63" s="140"/>
      <c r="PWA63" s="140"/>
      <c r="PWB63" s="140"/>
      <c r="PWC63" s="140"/>
      <c r="PWD63" s="140"/>
      <c r="PWE63" s="140"/>
      <c r="PWF63" s="140"/>
      <c r="PWG63" s="140"/>
      <c r="PWH63" s="140"/>
      <c r="PWI63" s="140"/>
      <c r="PWJ63" s="140"/>
      <c r="PWK63" s="140"/>
      <c r="PWL63" s="140"/>
      <c r="PWM63" s="140"/>
      <c r="PWN63" s="140"/>
      <c r="PWO63" s="140"/>
      <c r="PWP63" s="140"/>
      <c r="PWQ63" s="140"/>
      <c r="PWR63" s="140"/>
      <c r="PWS63" s="140"/>
      <c r="PWT63" s="140"/>
      <c r="PWU63" s="140"/>
      <c r="PWV63" s="140"/>
      <c r="PWW63" s="140"/>
      <c r="PWX63" s="140"/>
      <c r="PWY63" s="140"/>
      <c r="PWZ63" s="140"/>
      <c r="PXA63" s="140"/>
      <c r="PXB63" s="140"/>
      <c r="PXC63" s="140"/>
      <c r="PXD63" s="140"/>
      <c r="PXE63" s="140"/>
      <c r="PXF63" s="140"/>
      <c r="PXG63" s="140"/>
      <c r="PXH63" s="140"/>
      <c r="PXI63" s="140"/>
      <c r="PXJ63" s="140"/>
      <c r="PXK63" s="140"/>
      <c r="PXL63" s="140"/>
      <c r="PXM63" s="140"/>
      <c r="PXN63" s="140"/>
      <c r="PXO63" s="140"/>
      <c r="PXP63" s="140"/>
      <c r="PXQ63" s="140"/>
      <c r="PXR63" s="140"/>
      <c r="PXS63" s="140"/>
      <c r="PXT63" s="140"/>
      <c r="PXU63" s="140"/>
      <c r="PXV63" s="140"/>
      <c r="PXW63" s="140"/>
      <c r="PXX63" s="140"/>
      <c r="PXY63" s="140"/>
      <c r="PXZ63" s="140"/>
      <c r="PYA63" s="140"/>
      <c r="PYB63" s="140"/>
      <c r="PYC63" s="140"/>
      <c r="PYD63" s="140"/>
      <c r="PYE63" s="140"/>
      <c r="PYF63" s="140"/>
      <c r="PYG63" s="140"/>
      <c r="PYH63" s="140"/>
      <c r="PYI63" s="140"/>
      <c r="PYJ63" s="140"/>
      <c r="PYK63" s="140"/>
      <c r="PYL63" s="140"/>
      <c r="PYM63" s="140"/>
      <c r="PYN63" s="140"/>
      <c r="PYO63" s="140"/>
      <c r="PYP63" s="140"/>
      <c r="PYQ63" s="140"/>
      <c r="PYR63" s="140"/>
      <c r="PYS63" s="140"/>
      <c r="PYT63" s="140"/>
      <c r="PYU63" s="140"/>
      <c r="PYV63" s="140"/>
      <c r="PYW63" s="140"/>
      <c r="PYX63" s="140"/>
      <c r="PYY63" s="140"/>
      <c r="PYZ63" s="140"/>
      <c r="PZA63" s="140"/>
      <c r="PZB63" s="140"/>
      <c r="PZC63" s="140"/>
      <c r="PZD63" s="140"/>
      <c r="PZE63" s="140"/>
      <c r="PZF63" s="140"/>
      <c r="PZG63" s="140"/>
      <c r="PZH63" s="140"/>
      <c r="PZI63" s="140"/>
      <c r="PZJ63" s="140"/>
      <c r="PZK63" s="140"/>
      <c r="PZL63" s="140"/>
      <c r="PZM63" s="140"/>
      <c r="PZN63" s="140"/>
      <c r="PZO63" s="140"/>
      <c r="PZP63" s="140"/>
      <c r="PZQ63" s="140"/>
      <c r="PZR63" s="140"/>
      <c r="PZS63" s="140"/>
      <c r="PZT63" s="140"/>
      <c r="PZU63" s="140"/>
      <c r="PZV63" s="140"/>
      <c r="PZW63" s="140"/>
      <c r="PZX63" s="140"/>
      <c r="PZY63" s="140"/>
      <c r="PZZ63" s="140"/>
      <c r="QAA63" s="140"/>
      <c r="QAB63" s="140"/>
      <c r="QAC63" s="140"/>
      <c r="QAD63" s="140"/>
      <c r="QAE63" s="140"/>
      <c r="QAF63" s="140"/>
      <c r="QAG63" s="140"/>
      <c r="QAH63" s="140"/>
      <c r="QAI63" s="140"/>
      <c r="QAJ63" s="140"/>
      <c r="QAK63" s="140"/>
      <c r="QAL63" s="140"/>
      <c r="QAM63" s="140"/>
      <c r="QAN63" s="140"/>
      <c r="QAO63" s="140"/>
      <c r="QAP63" s="140"/>
      <c r="QAQ63" s="140"/>
      <c r="QAR63" s="140"/>
      <c r="QAS63" s="140"/>
      <c r="QAT63" s="140"/>
      <c r="QAU63" s="140"/>
      <c r="QAV63" s="140"/>
      <c r="QAW63" s="140"/>
      <c r="QAX63" s="140"/>
      <c r="QAY63" s="140"/>
      <c r="QAZ63" s="140"/>
      <c r="QBA63" s="140"/>
      <c r="QBB63" s="140"/>
      <c r="QBC63" s="140"/>
      <c r="QBD63" s="140"/>
      <c r="QBE63" s="140"/>
      <c r="QBF63" s="140"/>
      <c r="QBG63" s="140"/>
      <c r="QBH63" s="140"/>
      <c r="QBI63" s="140"/>
      <c r="QBJ63" s="140"/>
      <c r="QBK63" s="140"/>
      <c r="QBL63" s="140"/>
      <c r="QBM63" s="140"/>
      <c r="QBN63" s="140"/>
      <c r="QBO63" s="140"/>
      <c r="QBP63" s="140"/>
      <c r="QBQ63" s="140"/>
      <c r="QBR63" s="140"/>
      <c r="QBS63" s="140"/>
      <c r="QBT63" s="140"/>
      <c r="QBU63" s="140"/>
      <c r="QBV63" s="140"/>
      <c r="QBW63" s="140"/>
      <c r="QBX63" s="140"/>
      <c r="QBY63" s="140"/>
      <c r="QBZ63" s="140"/>
      <c r="QCA63" s="140"/>
      <c r="QCB63" s="140"/>
      <c r="QCC63" s="140"/>
      <c r="QCD63" s="140"/>
      <c r="QCE63" s="140"/>
      <c r="QCF63" s="140"/>
      <c r="QCG63" s="140"/>
      <c r="QCH63" s="140"/>
      <c r="QCI63" s="140"/>
      <c r="QCJ63" s="140"/>
      <c r="QCK63" s="140"/>
      <c r="QCL63" s="140"/>
      <c r="QCM63" s="140"/>
      <c r="QCN63" s="140"/>
      <c r="QCO63" s="140"/>
      <c r="QCP63" s="140"/>
      <c r="QCQ63" s="140"/>
      <c r="QCR63" s="140"/>
      <c r="QCS63" s="140"/>
      <c r="QCT63" s="140"/>
      <c r="QCU63" s="140"/>
      <c r="QCV63" s="140"/>
      <c r="QCW63" s="140"/>
      <c r="QCX63" s="140"/>
      <c r="QCY63" s="140"/>
      <c r="QCZ63" s="140"/>
      <c r="QDA63" s="140"/>
      <c r="QDB63" s="140"/>
      <c r="QDC63" s="140"/>
      <c r="QDD63" s="140"/>
      <c r="QDE63" s="140"/>
      <c r="QDF63" s="140"/>
      <c r="QDG63" s="140"/>
      <c r="QDH63" s="140"/>
      <c r="QDI63" s="140"/>
      <c r="QDJ63" s="140"/>
      <c r="QDK63" s="140"/>
      <c r="QDL63" s="140"/>
      <c r="QDM63" s="140"/>
      <c r="QDN63" s="140"/>
      <c r="QDO63" s="140"/>
      <c r="QDP63" s="140"/>
      <c r="QDQ63" s="140"/>
      <c r="QDR63" s="140"/>
      <c r="QDS63" s="140"/>
      <c r="QDT63" s="140"/>
      <c r="QDU63" s="140"/>
      <c r="QDV63" s="140"/>
      <c r="QDW63" s="140"/>
      <c r="QDX63" s="140"/>
      <c r="QDY63" s="140"/>
      <c r="QDZ63" s="140"/>
      <c r="QEA63" s="140"/>
      <c r="QEB63" s="140"/>
      <c r="QEC63" s="140"/>
      <c r="QED63" s="140"/>
      <c r="QEE63" s="140"/>
      <c r="QEF63" s="140"/>
      <c r="QEG63" s="140"/>
      <c r="QEH63" s="140"/>
      <c r="QEI63" s="140"/>
      <c r="QEJ63" s="140"/>
      <c r="QEK63" s="140"/>
      <c r="QEL63" s="140"/>
      <c r="QEM63" s="140"/>
      <c r="QEN63" s="140"/>
      <c r="QEO63" s="140"/>
      <c r="QEP63" s="140"/>
      <c r="QEQ63" s="140"/>
      <c r="QER63" s="140"/>
      <c r="QES63" s="140"/>
      <c r="QET63" s="140"/>
      <c r="QEU63" s="140"/>
      <c r="QEV63" s="140"/>
      <c r="QEW63" s="140"/>
      <c r="QEX63" s="140"/>
      <c r="QEY63" s="140"/>
      <c r="QEZ63" s="140"/>
      <c r="QFA63" s="140"/>
      <c r="QFB63" s="140"/>
      <c r="QFC63" s="140"/>
      <c r="QFD63" s="140"/>
      <c r="QFE63" s="140"/>
      <c r="QFF63" s="140"/>
      <c r="QFG63" s="140"/>
      <c r="QFH63" s="140"/>
      <c r="QFI63" s="140"/>
      <c r="QFJ63" s="140"/>
      <c r="QFK63" s="140"/>
      <c r="QFL63" s="140"/>
      <c r="QFM63" s="140"/>
      <c r="QFN63" s="140"/>
      <c r="QFO63" s="140"/>
      <c r="QFP63" s="140"/>
      <c r="QFQ63" s="140"/>
      <c r="QFR63" s="140"/>
      <c r="QFS63" s="140"/>
      <c r="QFT63" s="140"/>
      <c r="QFU63" s="140"/>
      <c r="QFV63" s="140"/>
      <c r="QFW63" s="140"/>
      <c r="QFX63" s="140"/>
      <c r="QFY63" s="140"/>
      <c r="QFZ63" s="140"/>
      <c r="QGA63" s="140"/>
      <c r="QGB63" s="140"/>
      <c r="QGC63" s="140"/>
      <c r="QGD63" s="140"/>
      <c r="QGE63" s="140"/>
      <c r="QGF63" s="140"/>
      <c r="QGG63" s="140"/>
      <c r="QGH63" s="140"/>
      <c r="QGI63" s="140"/>
      <c r="QGJ63" s="140"/>
      <c r="QGK63" s="140"/>
      <c r="QGL63" s="140"/>
      <c r="QGM63" s="140"/>
      <c r="QGN63" s="140"/>
      <c r="QGO63" s="140"/>
      <c r="QGP63" s="140"/>
      <c r="QGQ63" s="140"/>
      <c r="QGR63" s="140"/>
      <c r="QGS63" s="140"/>
      <c r="QGT63" s="140"/>
      <c r="QGU63" s="140"/>
      <c r="QGV63" s="140"/>
      <c r="QGW63" s="140"/>
      <c r="QGX63" s="140"/>
      <c r="QGY63" s="140"/>
      <c r="QGZ63" s="140"/>
      <c r="QHA63" s="140"/>
      <c r="QHB63" s="140"/>
      <c r="QHC63" s="140"/>
      <c r="QHD63" s="140"/>
      <c r="QHE63" s="140"/>
      <c r="QHF63" s="140"/>
      <c r="QHG63" s="140"/>
      <c r="QHH63" s="140"/>
      <c r="QHI63" s="140"/>
      <c r="QHJ63" s="140"/>
      <c r="QHK63" s="140"/>
      <c r="QHL63" s="140"/>
      <c r="QHM63" s="140"/>
      <c r="QHN63" s="140"/>
      <c r="QHO63" s="140"/>
      <c r="QHP63" s="140"/>
      <c r="QHQ63" s="140"/>
      <c r="QHR63" s="140"/>
      <c r="QHS63" s="140"/>
      <c r="QHT63" s="140"/>
      <c r="QHU63" s="140"/>
      <c r="QHV63" s="140"/>
      <c r="QHW63" s="140"/>
      <c r="QHX63" s="140"/>
      <c r="QHY63" s="140"/>
      <c r="QHZ63" s="140"/>
      <c r="QIA63" s="140"/>
      <c r="QIB63" s="140"/>
      <c r="QIC63" s="140"/>
      <c r="QID63" s="140"/>
      <c r="QIE63" s="140"/>
      <c r="QIF63" s="140"/>
      <c r="QIG63" s="140"/>
      <c r="QIH63" s="140"/>
      <c r="QII63" s="140"/>
      <c r="QIJ63" s="140"/>
      <c r="QIK63" s="140"/>
      <c r="QIL63" s="140"/>
      <c r="QIM63" s="140"/>
      <c r="QIN63" s="140"/>
      <c r="QIO63" s="140"/>
      <c r="QIP63" s="140"/>
      <c r="QIQ63" s="140"/>
      <c r="QIR63" s="140"/>
      <c r="QIS63" s="140"/>
      <c r="QIT63" s="140"/>
      <c r="QIU63" s="140"/>
      <c r="QIV63" s="140"/>
      <c r="QIW63" s="140"/>
      <c r="QIX63" s="140"/>
      <c r="QIY63" s="140"/>
      <c r="QIZ63" s="140"/>
      <c r="QJA63" s="140"/>
      <c r="QJB63" s="140"/>
      <c r="QJC63" s="140"/>
      <c r="QJD63" s="140"/>
      <c r="QJE63" s="140"/>
      <c r="QJF63" s="140"/>
      <c r="QJG63" s="140"/>
      <c r="QJH63" s="140"/>
      <c r="QJI63" s="140"/>
      <c r="QJJ63" s="140"/>
      <c r="QJK63" s="140"/>
      <c r="QJL63" s="140"/>
      <c r="QJM63" s="140"/>
      <c r="QJN63" s="140"/>
      <c r="QJO63" s="140"/>
      <c r="QJP63" s="140"/>
      <c r="QJQ63" s="140"/>
      <c r="QJR63" s="140"/>
      <c r="QJS63" s="140"/>
      <c r="QJT63" s="140"/>
      <c r="QJU63" s="140"/>
      <c r="QJV63" s="140"/>
      <c r="QJW63" s="140"/>
      <c r="QJX63" s="140"/>
      <c r="QJY63" s="140"/>
      <c r="QJZ63" s="140"/>
      <c r="QKA63" s="140"/>
      <c r="QKB63" s="140"/>
      <c r="QKC63" s="140"/>
      <c r="QKD63" s="140"/>
      <c r="QKE63" s="140"/>
      <c r="QKF63" s="140"/>
      <c r="QKG63" s="140"/>
      <c r="QKH63" s="140"/>
      <c r="QKI63" s="140"/>
      <c r="QKJ63" s="140"/>
      <c r="QKK63" s="140"/>
      <c r="QKL63" s="140"/>
      <c r="QKM63" s="140"/>
      <c r="QKN63" s="140"/>
      <c r="QKO63" s="140"/>
      <c r="QKP63" s="140"/>
      <c r="QKQ63" s="140"/>
      <c r="QKR63" s="140"/>
      <c r="QKS63" s="140"/>
      <c r="QKT63" s="140"/>
      <c r="QKU63" s="140"/>
      <c r="QKV63" s="140"/>
      <c r="QKW63" s="140"/>
      <c r="QKX63" s="140"/>
      <c r="QKY63" s="140"/>
      <c r="QKZ63" s="140"/>
      <c r="QLA63" s="140"/>
      <c r="QLB63" s="140"/>
      <c r="QLC63" s="140"/>
      <c r="QLD63" s="140"/>
      <c r="QLE63" s="140"/>
      <c r="QLF63" s="140"/>
      <c r="QLG63" s="140"/>
      <c r="QLH63" s="140"/>
      <c r="QLI63" s="140"/>
      <c r="QLJ63" s="140"/>
      <c r="QLK63" s="140"/>
      <c r="QLL63" s="140"/>
      <c r="QLM63" s="140"/>
      <c r="QLN63" s="140"/>
      <c r="QLO63" s="140"/>
      <c r="QLP63" s="140"/>
      <c r="QLQ63" s="140"/>
      <c r="QLR63" s="140"/>
      <c r="QLS63" s="140"/>
      <c r="QLT63" s="140"/>
      <c r="QLU63" s="140"/>
      <c r="QLV63" s="140"/>
      <c r="QLW63" s="140"/>
      <c r="QLX63" s="140"/>
      <c r="QLY63" s="140"/>
      <c r="QLZ63" s="140"/>
      <c r="QMA63" s="140"/>
      <c r="QMB63" s="140"/>
      <c r="QMC63" s="140"/>
      <c r="QMD63" s="140"/>
      <c r="QME63" s="140"/>
      <c r="QMF63" s="140"/>
      <c r="QMG63" s="140"/>
      <c r="QMH63" s="140"/>
      <c r="QMI63" s="140"/>
      <c r="QMJ63" s="140"/>
      <c r="QMK63" s="140"/>
      <c r="QML63" s="140"/>
      <c r="QMM63" s="140"/>
      <c r="QMN63" s="140"/>
      <c r="QMO63" s="140"/>
      <c r="QMP63" s="140"/>
      <c r="QMQ63" s="140"/>
      <c r="QMR63" s="140"/>
      <c r="QMS63" s="140"/>
      <c r="QMT63" s="140"/>
      <c r="QMU63" s="140"/>
      <c r="QMV63" s="140"/>
      <c r="QMW63" s="140"/>
      <c r="QMX63" s="140"/>
      <c r="QMY63" s="140"/>
      <c r="QMZ63" s="140"/>
      <c r="QNA63" s="140"/>
      <c r="QNB63" s="140"/>
      <c r="QNC63" s="140"/>
      <c r="QND63" s="140"/>
      <c r="QNE63" s="140"/>
      <c r="QNF63" s="140"/>
      <c r="QNG63" s="140"/>
      <c r="QNH63" s="140"/>
      <c r="QNI63" s="140"/>
      <c r="QNJ63" s="140"/>
      <c r="QNK63" s="140"/>
      <c r="QNL63" s="140"/>
      <c r="QNM63" s="140"/>
      <c r="QNN63" s="140"/>
      <c r="QNO63" s="140"/>
      <c r="QNP63" s="140"/>
      <c r="QNQ63" s="140"/>
      <c r="QNR63" s="140"/>
      <c r="QNS63" s="140"/>
      <c r="QNT63" s="140"/>
      <c r="QNU63" s="140"/>
      <c r="QNV63" s="140"/>
      <c r="QNW63" s="140"/>
      <c r="QNX63" s="140"/>
      <c r="QNY63" s="140"/>
      <c r="QNZ63" s="140"/>
      <c r="QOA63" s="140"/>
      <c r="QOB63" s="140"/>
      <c r="QOC63" s="140"/>
      <c r="QOD63" s="140"/>
      <c r="QOE63" s="140"/>
      <c r="QOF63" s="140"/>
      <c r="QOG63" s="140"/>
      <c r="QOH63" s="140"/>
      <c r="QOI63" s="140"/>
      <c r="QOJ63" s="140"/>
      <c r="QOK63" s="140"/>
      <c r="QOL63" s="140"/>
      <c r="QOM63" s="140"/>
      <c r="QON63" s="140"/>
      <c r="QOO63" s="140"/>
      <c r="QOP63" s="140"/>
      <c r="QOQ63" s="140"/>
      <c r="QOR63" s="140"/>
      <c r="QOS63" s="140"/>
      <c r="QOT63" s="140"/>
      <c r="QOU63" s="140"/>
      <c r="QOV63" s="140"/>
      <c r="QOW63" s="140"/>
      <c r="QOX63" s="140"/>
      <c r="QOY63" s="140"/>
      <c r="QOZ63" s="140"/>
      <c r="QPA63" s="140"/>
      <c r="QPB63" s="140"/>
      <c r="QPC63" s="140"/>
      <c r="QPD63" s="140"/>
      <c r="QPE63" s="140"/>
      <c r="QPF63" s="140"/>
      <c r="QPG63" s="140"/>
      <c r="QPH63" s="140"/>
      <c r="QPI63" s="140"/>
      <c r="QPJ63" s="140"/>
      <c r="QPK63" s="140"/>
      <c r="QPL63" s="140"/>
      <c r="QPM63" s="140"/>
      <c r="QPN63" s="140"/>
      <c r="QPO63" s="140"/>
      <c r="QPP63" s="140"/>
      <c r="QPQ63" s="140"/>
      <c r="QPR63" s="140"/>
      <c r="QPS63" s="140"/>
      <c r="QPT63" s="140"/>
      <c r="QPU63" s="140"/>
      <c r="QPV63" s="140"/>
      <c r="QPW63" s="140"/>
      <c r="QPX63" s="140"/>
      <c r="QPY63" s="140"/>
      <c r="QPZ63" s="140"/>
      <c r="QQA63" s="140"/>
      <c r="QQB63" s="140"/>
      <c r="QQC63" s="140"/>
      <c r="QQD63" s="140"/>
      <c r="QQE63" s="140"/>
      <c r="QQF63" s="140"/>
      <c r="QQG63" s="140"/>
      <c r="QQH63" s="140"/>
      <c r="QQI63" s="140"/>
      <c r="QQJ63" s="140"/>
      <c r="QQK63" s="140"/>
      <c r="QQL63" s="140"/>
      <c r="QQM63" s="140"/>
      <c r="QQN63" s="140"/>
      <c r="QQO63" s="140"/>
      <c r="QQP63" s="140"/>
      <c r="QQQ63" s="140"/>
      <c r="QQR63" s="140"/>
      <c r="QQS63" s="140"/>
      <c r="QQT63" s="140"/>
      <c r="QQU63" s="140"/>
      <c r="QQV63" s="140"/>
      <c r="QQW63" s="140"/>
      <c r="QQX63" s="140"/>
      <c r="QQY63" s="140"/>
      <c r="QQZ63" s="140"/>
      <c r="QRA63" s="140"/>
      <c r="QRB63" s="140"/>
      <c r="QRC63" s="140"/>
      <c r="QRD63" s="140"/>
      <c r="QRE63" s="140"/>
      <c r="QRF63" s="140"/>
      <c r="QRG63" s="140"/>
      <c r="QRH63" s="140"/>
      <c r="QRI63" s="140"/>
      <c r="QRJ63" s="140"/>
      <c r="QRK63" s="140"/>
      <c r="QRL63" s="140"/>
      <c r="QRM63" s="140"/>
      <c r="QRN63" s="140"/>
      <c r="QRO63" s="140"/>
      <c r="QRP63" s="140"/>
      <c r="QRQ63" s="140"/>
      <c r="QRR63" s="140"/>
      <c r="QRS63" s="140"/>
      <c r="QRT63" s="140"/>
      <c r="QRU63" s="140"/>
      <c r="QRV63" s="140"/>
      <c r="QRW63" s="140"/>
      <c r="QRX63" s="140"/>
      <c r="QRY63" s="140"/>
      <c r="QRZ63" s="140"/>
      <c r="QSA63" s="140"/>
      <c r="QSB63" s="140"/>
      <c r="QSC63" s="140"/>
      <c r="QSD63" s="140"/>
      <c r="QSE63" s="140"/>
      <c r="QSF63" s="140"/>
      <c r="QSG63" s="140"/>
      <c r="QSH63" s="140"/>
      <c r="QSI63" s="140"/>
      <c r="QSJ63" s="140"/>
      <c r="QSK63" s="140"/>
      <c r="QSL63" s="140"/>
      <c r="QSM63" s="140"/>
      <c r="QSN63" s="140"/>
      <c r="QSO63" s="140"/>
      <c r="QSP63" s="140"/>
      <c r="QSQ63" s="140"/>
      <c r="QSR63" s="140"/>
      <c r="QSS63" s="140"/>
      <c r="QST63" s="140"/>
      <c r="QSU63" s="140"/>
      <c r="QSV63" s="140"/>
      <c r="QSW63" s="140"/>
      <c r="QSX63" s="140"/>
      <c r="QSY63" s="140"/>
      <c r="QSZ63" s="140"/>
      <c r="QTA63" s="140"/>
      <c r="QTB63" s="140"/>
      <c r="QTC63" s="140"/>
      <c r="QTD63" s="140"/>
      <c r="QTE63" s="140"/>
      <c r="QTF63" s="140"/>
      <c r="QTG63" s="140"/>
      <c r="QTH63" s="140"/>
      <c r="QTI63" s="140"/>
      <c r="QTJ63" s="140"/>
      <c r="QTK63" s="140"/>
      <c r="QTL63" s="140"/>
      <c r="QTM63" s="140"/>
      <c r="QTN63" s="140"/>
      <c r="QTO63" s="140"/>
      <c r="QTP63" s="140"/>
      <c r="QTQ63" s="140"/>
      <c r="QTR63" s="140"/>
      <c r="QTS63" s="140"/>
      <c r="QTT63" s="140"/>
      <c r="QTU63" s="140"/>
      <c r="QTV63" s="140"/>
      <c r="QTW63" s="140"/>
      <c r="QTX63" s="140"/>
      <c r="QTY63" s="140"/>
      <c r="QTZ63" s="140"/>
      <c r="QUA63" s="140"/>
      <c r="QUB63" s="140"/>
      <c r="QUC63" s="140"/>
      <c r="QUD63" s="140"/>
      <c r="QUE63" s="140"/>
      <c r="QUF63" s="140"/>
      <c r="QUG63" s="140"/>
      <c r="QUH63" s="140"/>
      <c r="QUI63" s="140"/>
      <c r="QUJ63" s="140"/>
      <c r="QUK63" s="140"/>
      <c r="QUL63" s="140"/>
      <c r="QUM63" s="140"/>
      <c r="QUN63" s="140"/>
      <c r="QUO63" s="140"/>
      <c r="QUP63" s="140"/>
      <c r="QUQ63" s="140"/>
      <c r="QUR63" s="140"/>
      <c r="QUS63" s="140"/>
      <c r="QUT63" s="140"/>
      <c r="QUU63" s="140"/>
      <c r="QUV63" s="140"/>
      <c r="QUW63" s="140"/>
      <c r="QUX63" s="140"/>
      <c r="QUY63" s="140"/>
      <c r="QUZ63" s="140"/>
      <c r="QVA63" s="140"/>
      <c r="QVB63" s="140"/>
      <c r="QVC63" s="140"/>
      <c r="QVD63" s="140"/>
      <c r="QVE63" s="140"/>
      <c r="QVF63" s="140"/>
      <c r="QVG63" s="140"/>
      <c r="QVH63" s="140"/>
      <c r="QVI63" s="140"/>
      <c r="QVJ63" s="140"/>
      <c r="QVK63" s="140"/>
      <c r="QVL63" s="140"/>
      <c r="QVM63" s="140"/>
      <c r="QVN63" s="140"/>
      <c r="QVO63" s="140"/>
      <c r="QVP63" s="140"/>
      <c r="QVQ63" s="140"/>
      <c r="QVR63" s="140"/>
      <c r="QVS63" s="140"/>
      <c r="QVT63" s="140"/>
      <c r="QVU63" s="140"/>
      <c r="QVV63" s="140"/>
      <c r="QVW63" s="140"/>
      <c r="QVX63" s="140"/>
      <c r="QVY63" s="140"/>
      <c r="QVZ63" s="140"/>
      <c r="QWA63" s="140"/>
      <c r="QWB63" s="140"/>
      <c r="QWC63" s="140"/>
      <c r="QWD63" s="140"/>
      <c r="QWE63" s="140"/>
      <c r="QWF63" s="140"/>
      <c r="QWG63" s="140"/>
      <c r="QWH63" s="140"/>
      <c r="QWI63" s="140"/>
      <c r="QWJ63" s="140"/>
      <c r="QWK63" s="140"/>
      <c r="QWL63" s="140"/>
      <c r="QWM63" s="140"/>
      <c r="QWN63" s="140"/>
      <c r="QWO63" s="140"/>
      <c r="QWP63" s="140"/>
      <c r="QWQ63" s="140"/>
      <c r="QWR63" s="140"/>
      <c r="QWS63" s="140"/>
      <c r="QWT63" s="140"/>
      <c r="QWU63" s="140"/>
      <c r="QWV63" s="140"/>
      <c r="QWW63" s="140"/>
      <c r="QWX63" s="140"/>
      <c r="QWY63" s="140"/>
      <c r="QWZ63" s="140"/>
      <c r="QXA63" s="140"/>
      <c r="QXB63" s="140"/>
      <c r="QXC63" s="140"/>
      <c r="QXD63" s="140"/>
      <c r="QXE63" s="140"/>
      <c r="QXF63" s="140"/>
      <c r="QXG63" s="140"/>
      <c r="QXH63" s="140"/>
      <c r="QXI63" s="140"/>
      <c r="QXJ63" s="140"/>
      <c r="QXK63" s="140"/>
      <c r="QXL63" s="140"/>
      <c r="QXM63" s="140"/>
      <c r="QXN63" s="140"/>
      <c r="QXO63" s="140"/>
      <c r="QXP63" s="140"/>
      <c r="QXQ63" s="140"/>
      <c r="QXR63" s="140"/>
      <c r="QXS63" s="140"/>
      <c r="QXT63" s="140"/>
      <c r="QXU63" s="140"/>
      <c r="QXV63" s="140"/>
      <c r="QXW63" s="140"/>
      <c r="QXX63" s="140"/>
      <c r="QXY63" s="140"/>
      <c r="QXZ63" s="140"/>
      <c r="QYA63" s="140"/>
      <c r="QYB63" s="140"/>
      <c r="QYC63" s="140"/>
      <c r="QYD63" s="140"/>
      <c r="QYE63" s="140"/>
      <c r="QYF63" s="140"/>
      <c r="QYG63" s="140"/>
      <c r="QYH63" s="140"/>
      <c r="QYI63" s="140"/>
      <c r="QYJ63" s="140"/>
      <c r="QYK63" s="140"/>
      <c r="QYL63" s="140"/>
      <c r="QYM63" s="140"/>
      <c r="QYN63" s="140"/>
      <c r="QYO63" s="140"/>
      <c r="QYP63" s="140"/>
      <c r="QYQ63" s="140"/>
      <c r="QYR63" s="140"/>
      <c r="QYS63" s="140"/>
      <c r="QYT63" s="140"/>
      <c r="QYU63" s="140"/>
      <c r="QYV63" s="140"/>
      <c r="QYW63" s="140"/>
      <c r="QYX63" s="140"/>
      <c r="QYY63" s="140"/>
      <c r="QYZ63" s="140"/>
      <c r="QZA63" s="140"/>
      <c r="QZB63" s="140"/>
      <c r="QZC63" s="140"/>
      <c r="QZD63" s="140"/>
      <c r="QZE63" s="140"/>
      <c r="QZF63" s="140"/>
      <c r="QZG63" s="140"/>
      <c r="QZH63" s="140"/>
      <c r="QZI63" s="140"/>
      <c r="QZJ63" s="140"/>
      <c r="QZK63" s="140"/>
      <c r="QZL63" s="140"/>
      <c r="QZM63" s="140"/>
      <c r="QZN63" s="140"/>
      <c r="QZO63" s="140"/>
      <c r="QZP63" s="140"/>
      <c r="QZQ63" s="140"/>
      <c r="QZR63" s="140"/>
      <c r="QZS63" s="140"/>
      <c r="QZT63" s="140"/>
      <c r="QZU63" s="140"/>
      <c r="QZV63" s="140"/>
      <c r="QZW63" s="140"/>
      <c r="QZX63" s="140"/>
      <c r="QZY63" s="140"/>
      <c r="QZZ63" s="140"/>
      <c r="RAA63" s="140"/>
      <c r="RAB63" s="140"/>
      <c r="RAC63" s="140"/>
      <c r="RAD63" s="140"/>
      <c r="RAE63" s="140"/>
      <c r="RAF63" s="140"/>
      <c r="RAG63" s="140"/>
      <c r="RAH63" s="140"/>
      <c r="RAI63" s="140"/>
      <c r="RAJ63" s="140"/>
      <c r="RAK63" s="140"/>
      <c r="RAL63" s="140"/>
      <c r="RAM63" s="140"/>
      <c r="RAN63" s="140"/>
      <c r="RAO63" s="140"/>
      <c r="RAP63" s="140"/>
      <c r="RAQ63" s="140"/>
      <c r="RAR63" s="140"/>
      <c r="RAS63" s="140"/>
      <c r="RAT63" s="140"/>
      <c r="RAU63" s="140"/>
      <c r="RAV63" s="140"/>
      <c r="RAW63" s="140"/>
      <c r="RAX63" s="140"/>
      <c r="RAY63" s="140"/>
      <c r="RAZ63" s="140"/>
      <c r="RBA63" s="140"/>
      <c r="RBB63" s="140"/>
      <c r="RBC63" s="140"/>
      <c r="RBD63" s="140"/>
      <c r="RBE63" s="140"/>
      <c r="RBF63" s="140"/>
      <c r="RBG63" s="140"/>
      <c r="RBH63" s="140"/>
      <c r="RBI63" s="140"/>
      <c r="RBJ63" s="140"/>
      <c r="RBK63" s="140"/>
      <c r="RBL63" s="140"/>
      <c r="RBM63" s="140"/>
      <c r="RBN63" s="140"/>
      <c r="RBO63" s="140"/>
      <c r="RBP63" s="140"/>
      <c r="RBQ63" s="140"/>
      <c r="RBR63" s="140"/>
      <c r="RBS63" s="140"/>
      <c r="RBT63" s="140"/>
      <c r="RBU63" s="140"/>
      <c r="RBV63" s="140"/>
      <c r="RBW63" s="140"/>
      <c r="RBX63" s="140"/>
      <c r="RBY63" s="140"/>
      <c r="RBZ63" s="140"/>
      <c r="RCA63" s="140"/>
      <c r="RCB63" s="140"/>
      <c r="RCC63" s="140"/>
      <c r="RCD63" s="140"/>
      <c r="RCE63" s="140"/>
      <c r="RCF63" s="140"/>
      <c r="RCG63" s="140"/>
      <c r="RCH63" s="140"/>
      <c r="RCI63" s="140"/>
      <c r="RCJ63" s="140"/>
      <c r="RCK63" s="140"/>
      <c r="RCL63" s="140"/>
      <c r="RCM63" s="140"/>
      <c r="RCN63" s="140"/>
      <c r="RCO63" s="140"/>
      <c r="RCP63" s="140"/>
      <c r="RCQ63" s="140"/>
      <c r="RCR63" s="140"/>
      <c r="RCS63" s="140"/>
      <c r="RCT63" s="140"/>
      <c r="RCU63" s="140"/>
      <c r="RCV63" s="140"/>
      <c r="RCW63" s="140"/>
      <c r="RCX63" s="140"/>
      <c r="RCY63" s="140"/>
      <c r="RCZ63" s="140"/>
      <c r="RDA63" s="140"/>
      <c r="RDB63" s="140"/>
      <c r="RDC63" s="140"/>
      <c r="RDD63" s="140"/>
      <c r="RDE63" s="140"/>
      <c r="RDF63" s="140"/>
      <c r="RDG63" s="140"/>
      <c r="RDH63" s="140"/>
      <c r="RDI63" s="140"/>
      <c r="RDJ63" s="140"/>
      <c r="RDK63" s="140"/>
      <c r="RDL63" s="140"/>
      <c r="RDM63" s="140"/>
      <c r="RDN63" s="140"/>
      <c r="RDO63" s="140"/>
      <c r="RDP63" s="140"/>
      <c r="RDQ63" s="140"/>
      <c r="RDR63" s="140"/>
      <c r="RDS63" s="140"/>
      <c r="RDT63" s="140"/>
      <c r="RDU63" s="140"/>
      <c r="RDV63" s="140"/>
      <c r="RDW63" s="140"/>
      <c r="RDX63" s="140"/>
      <c r="RDY63" s="140"/>
      <c r="RDZ63" s="140"/>
      <c r="REA63" s="140"/>
      <c r="REB63" s="140"/>
      <c r="REC63" s="140"/>
      <c r="RED63" s="140"/>
      <c r="REE63" s="140"/>
      <c r="REF63" s="140"/>
      <c r="REG63" s="140"/>
      <c r="REH63" s="140"/>
      <c r="REI63" s="140"/>
      <c r="REJ63" s="140"/>
      <c r="REK63" s="140"/>
      <c r="REL63" s="140"/>
      <c r="REM63" s="140"/>
      <c r="REN63" s="140"/>
      <c r="REO63" s="140"/>
      <c r="REP63" s="140"/>
      <c r="REQ63" s="140"/>
      <c r="RER63" s="140"/>
      <c r="RES63" s="140"/>
      <c r="RET63" s="140"/>
      <c r="REU63" s="140"/>
      <c r="REV63" s="140"/>
      <c r="REW63" s="140"/>
      <c r="REX63" s="140"/>
      <c r="REY63" s="140"/>
      <c r="REZ63" s="140"/>
      <c r="RFA63" s="140"/>
      <c r="RFB63" s="140"/>
      <c r="RFC63" s="140"/>
      <c r="RFD63" s="140"/>
      <c r="RFE63" s="140"/>
      <c r="RFF63" s="140"/>
      <c r="RFG63" s="140"/>
      <c r="RFH63" s="140"/>
      <c r="RFI63" s="140"/>
      <c r="RFJ63" s="140"/>
      <c r="RFK63" s="140"/>
      <c r="RFL63" s="140"/>
      <c r="RFM63" s="140"/>
      <c r="RFN63" s="140"/>
      <c r="RFO63" s="140"/>
      <c r="RFP63" s="140"/>
      <c r="RFQ63" s="140"/>
      <c r="RFR63" s="140"/>
      <c r="RFS63" s="140"/>
      <c r="RFT63" s="140"/>
      <c r="RFU63" s="140"/>
      <c r="RFV63" s="140"/>
      <c r="RFW63" s="140"/>
      <c r="RFX63" s="140"/>
      <c r="RFY63" s="140"/>
      <c r="RFZ63" s="140"/>
      <c r="RGA63" s="140"/>
      <c r="RGB63" s="140"/>
      <c r="RGC63" s="140"/>
      <c r="RGD63" s="140"/>
      <c r="RGE63" s="140"/>
      <c r="RGF63" s="140"/>
      <c r="RGG63" s="140"/>
      <c r="RGH63" s="140"/>
      <c r="RGI63" s="140"/>
      <c r="RGJ63" s="140"/>
      <c r="RGK63" s="140"/>
      <c r="RGL63" s="140"/>
      <c r="RGM63" s="140"/>
      <c r="RGN63" s="140"/>
      <c r="RGO63" s="140"/>
      <c r="RGP63" s="140"/>
      <c r="RGQ63" s="140"/>
      <c r="RGR63" s="140"/>
      <c r="RGS63" s="140"/>
      <c r="RGT63" s="140"/>
      <c r="RGU63" s="140"/>
      <c r="RGV63" s="140"/>
      <c r="RGW63" s="140"/>
      <c r="RGX63" s="140"/>
      <c r="RGY63" s="140"/>
      <c r="RGZ63" s="140"/>
      <c r="RHA63" s="140"/>
      <c r="RHB63" s="140"/>
      <c r="RHC63" s="140"/>
      <c r="RHD63" s="140"/>
      <c r="RHE63" s="140"/>
      <c r="RHF63" s="140"/>
      <c r="RHG63" s="140"/>
      <c r="RHH63" s="140"/>
      <c r="RHI63" s="140"/>
      <c r="RHJ63" s="140"/>
      <c r="RHK63" s="140"/>
      <c r="RHL63" s="140"/>
      <c r="RHM63" s="140"/>
      <c r="RHN63" s="140"/>
      <c r="RHO63" s="140"/>
      <c r="RHP63" s="140"/>
      <c r="RHQ63" s="140"/>
      <c r="RHR63" s="140"/>
      <c r="RHS63" s="140"/>
      <c r="RHT63" s="140"/>
      <c r="RHU63" s="140"/>
      <c r="RHV63" s="140"/>
      <c r="RHW63" s="140"/>
      <c r="RHX63" s="140"/>
      <c r="RHY63" s="140"/>
      <c r="RHZ63" s="140"/>
      <c r="RIA63" s="140"/>
      <c r="RIB63" s="140"/>
      <c r="RIC63" s="140"/>
      <c r="RID63" s="140"/>
      <c r="RIE63" s="140"/>
      <c r="RIF63" s="140"/>
      <c r="RIG63" s="140"/>
      <c r="RIH63" s="140"/>
      <c r="RII63" s="140"/>
      <c r="RIJ63" s="140"/>
      <c r="RIK63" s="140"/>
      <c r="RIL63" s="140"/>
      <c r="RIM63" s="140"/>
      <c r="RIN63" s="140"/>
      <c r="RIO63" s="140"/>
      <c r="RIP63" s="140"/>
      <c r="RIQ63" s="140"/>
      <c r="RIR63" s="140"/>
      <c r="RIS63" s="140"/>
      <c r="RIT63" s="140"/>
      <c r="RIU63" s="140"/>
      <c r="RIV63" s="140"/>
      <c r="RIW63" s="140"/>
      <c r="RIX63" s="140"/>
      <c r="RIY63" s="140"/>
      <c r="RIZ63" s="140"/>
      <c r="RJA63" s="140"/>
      <c r="RJB63" s="140"/>
      <c r="RJC63" s="140"/>
      <c r="RJD63" s="140"/>
      <c r="RJE63" s="140"/>
      <c r="RJF63" s="140"/>
      <c r="RJG63" s="140"/>
      <c r="RJH63" s="140"/>
      <c r="RJI63" s="140"/>
      <c r="RJJ63" s="140"/>
      <c r="RJK63" s="140"/>
      <c r="RJL63" s="140"/>
      <c r="RJM63" s="140"/>
      <c r="RJN63" s="140"/>
      <c r="RJO63" s="140"/>
      <c r="RJP63" s="140"/>
      <c r="RJQ63" s="140"/>
      <c r="RJR63" s="140"/>
      <c r="RJS63" s="140"/>
      <c r="RJT63" s="140"/>
      <c r="RJU63" s="140"/>
      <c r="RJV63" s="140"/>
      <c r="RJW63" s="140"/>
      <c r="RJX63" s="140"/>
      <c r="RJY63" s="140"/>
      <c r="RJZ63" s="140"/>
      <c r="RKA63" s="140"/>
      <c r="RKB63" s="140"/>
      <c r="RKC63" s="140"/>
      <c r="RKD63" s="140"/>
      <c r="RKE63" s="140"/>
      <c r="RKF63" s="140"/>
      <c r="RKG63" s="140"/>
      <c r="RKH63" s="140"/>
      <c r="RKI63" s="140"/>
      <c r="RKJ63" s="140"/>
      <c r="RKK63" s="140"/>
      <c r="RKL63" s="140"/>
      <c r="RKM63" s="140"/>
      <c r="RKN63" s="140"/>
      <c r="RKO63" s="140"/>
      <c r="RKP63" s="140"/>
      <c r="RKQ63" s="140"/>
      <c r="RKR63" s="140"/>
      <c r="RKS63" s="140"/>
      <c r="RKT63" s="140"/>
      <c r="RKU63" s="140"/>
      <c r="RKV63" s="140"/>
      <c r="RKW63" s="140"/>
      <c r="RKX63" s="140"/>
      <c r="RKY63" s="140"/>
      <c r="RKZ63" s="140"/>
      <c r="RLA63" s="140"/>
      <c r="RLB63" s="140"/>
      <c r="RLC63" s="140"/>
      <c r="RLD63" s="140"/>
      <c r="RLE63" s="140"/>
      <c r="RLF63" s="140"/>
      <c r="RLG63" s="140"/>
      <c r="RLH63" s="140"/>
      <c r="RLI63" s="140"/>
      <c r="RLJ63" s="140"/>
      <c r="RLK63" s="140"/>
      <c r="RLL63" s="140"/>
      <c r="RLM63" s="140"/>
      <c r="RLN63" s="140"/>
      <c r="RLO63" s="140"/>
      <c r="RLP63" s="140"/>
      <c r="RLQ63" s="140"/>
      <c r="RLR63" s="140"/>
      <c r="RLS63" s="140"/>
      <c r="RLT63" s="140"/>
      <c r="RLU63" s="140"/>
      <c r="RLV63" s="140"/>
      <c r="RLW63" s="140"/>
      <c r="RLX63" s="140"/>
      <c r="RLY63" s="140"/>
      <c r="RLZ63" s="140"/>
      <c r="RMA63" s="140"/>
      <c r="RMB63" s="140"/>
      <c r="RMC63" s="140"/>
      <c r="RMD63" s="140"/>
      <c r="RME63" s="140"/>
      <c r="RMF63" s="140"/>
      <c r="RMG63" s="140"/>
      <c r="RMH63" s="140"/>
      <c r="RMI63" s="140"/>
      <c r="RMJ63" s="140"/>
      <c r="RMK63" s="140"/>
      <c r="RML63" s="140"/>
      <c r="RMM63" s="140"/>
      <c r="RMN63" s="140"/>
      <c r="RMO63" s="140"/>
      <c r="RMP63" s="140"/>
      <c r="RMQ63" s="140"/>
      <c r="RMR63" s="140"/>
      <c r="RMS63" s="140"/>
      <c r="RMT63" s="140"/>
      <c r="RMU63" s="140"/>
      <c r="RMV63" s="140"/>
      <c r="RMW63" s="140"/>
      <c r="RMX63" s="140"/>
      <c r="RMY63" s="140"/>
      <c r="RMZ63" s="140"/>
      <c r="RNA63" s="140"/>
      <c r="RNB63" s="140"/>
      <c r="RNC63" s="140"/>
      <c r="RND63" s="140"/>
      <c r="RNE63" s="140"/>
      <c r="RNF63" s="140"/>
      <c r="RNG63" s="140"/>
      <c r="RNH63" s="140"/>
      <c r="RNI63" s="140"/>
      <c r="RNJ63" s="140"/>
      <c r="RNK63" s="140"/>
      <c r="RNL63" s="140"/>
      <c r="RNM63" s="140"/>
      <c r="RNN63" s="140"/>
      <c r="RNO63" s="140"/>
      <c r="RNP63" s="140"/>
      <c r="RNQ63" s="140"/>
      <c r="RNR63" s="140"/>
      <c r="RNS63" s="140"/>
      <c r="RNT63" s="140"/>
      <c r="RNU63" s="140"/>
      <c r="RNV63" s="140"/>
      <c r="RNW63" s="140"/>
      <c r="RNX63" s="140"/>
      <c r="RNY63" s="140"/>
      <c r="RNZ63" s="140"/>
      <c r="ROA63" s="140"/>
      <c r="ROB63" s="140"/>
      <c r="ROC63" s="140"/>
      <c r="ROD63" s="140"/>
      <c r="ROE63" s="140"/>
      <c r="ROF63" s="140"/>
      <c r="ROG63" s="140"/>
      <c r="ROH63" s="140"/>
      <c r="ROI63" s="140"/>
      <c r="ROJ63" s="140"/>
      <c r="ROK63" s="140"/>
      <c r="ROL63" s="140"/>
      <c r="ROM63" s="140"/>
      <c r="RON63" s="140"/>
      <c r="ROO63" s="140"/>
      <c r="ROP63" s="140"/>
      <c r="ROQ63" s="140"/>
      <c r="ROR63" s="140"/>
      <c r="ROS63" s="140"/>
      <c r="ROT63" s="140"/>
      <c r="ROU63" s="140"/>
      <c r="ROV63" s="140"/>
      <c r="ROW63" s="140"/>
      <c r="ROX63" s="140"/>
      <c r="ROY63" s="140"/>
      <c r="ROZ63" s="140"/>
      <c r="RPA63" s="140"/>
      <c r="RPB63" s="140"/>
      <c r="RPC63" s="140"/>
      <c r="RPD63" s="140"/>
      <c r="RPE63" s="140"/>
      <c r="RPF63" s="140"/>
      <c r="RPG63" s="140"/>
      <c r="RPH63" s="140"/>
      <c r="RPI63" s="140"/>
      <c r="RPJ63" s="140"/>
      <c r="RPK63" s="140"/>
      <c r="RPL63" s="140"/>
      <c r="RPM63" s="140"/>
      <c r="RPN63" s="140"/>
      <c r="RPO63" s="140"/>
      <c r="RPP63" s="140"/>
      <c r="RPQ63" s="140"/>
      <c r="RPR63" s="140"/>
      <c r="RPS63" s="140"/>
      <c r="RPT63" s="140"/>
      <c r="RPU63" s="140"/>
      <c r="RPV63" s="140"/>
      <c r="RPW63" s="140"/>
      <c r="RPX63" s="140"/>
      <c r="RPY63" s="140"/>
      <c r="RPZ63" s="140"/>
      <c r="RQA63" s="140"/>
      <c r="RQB63" s="140"/>
      <c r="RQC63" s="140"/>
      <c r="RQD63" s="140"/>
      <c r="RQE63" s="140"/>
      <c r="RQF63" s="140"/>
      <c r="RQG63" s="140"/>
      <c r="RQH63" s="140"/>
      <c r="RQI63" s="140"/>
      <c r="RQJ63" s="140"/>
      <c r="RQK63" s="140"/>
      <c r="RQL63" s="140"/>
      <c r="RQM63" s="140"/>
      <c r="RQN63" s="140"/>
      <c r="RQO63" s="140"/>
      <c r="RQP63" s="140"/>
      <c r="RQQ63" s="140"/>
      <c r="RQR63" s="140"/>
      <c r="RQS63" s="140"/>
      <c r="RQT63" s="140"/>
      <c r="RQU63" s="140"/>
      <c r="RQV63" s="140"/>
      <c r="RQW63" s="140"/>
      <c r="RQX63" s="140"/>
      <c r="RQY63" s="140"/>
      <c r="RQZ63" s="140"/>
      <c r="RRA63" s="140"/>
      <c r="RRB63" s="140"/>
      <c r="RRC63" s="140"/>
      <c r="RRD63" s="140"/>
      <c r="RRE63" s="140"/>
      <c r="RRF63" s="140"/>
      <c r="RRG63" s="140"/>
      <c r="RRH63" s="140"/>
      <c r="RRI63" s="140"/>
      <c r="RRJ63" s="140"/>
      <c r="RRK63" s="140"/>
      <c r="RRL63" s="140"/>
      <c r="RRM63" s="140"/>
      <c r="RRN63" s="140"/>
      <c r="RRO63" s="140"/>
      <c r="RRP63" s="140"/>
      <c r="RRQ63" s="140"/>
      <c r="RRR63" s="140"/>
      <c r="RRS63" s="140"/>
      <c r="RRT63" s="140"/>
      <c r="RRU63" s="140"/>
      <c r="RRV63" s="140"/>
      <c r="RRW63" s="140"/>
      <c r="RRX63" s="140"/>
      <c r="RRY63" s="140"/>
      <c r="RRZ63" s="140"/>
      <c r="RSA63" s="140"/>
      <c r="RSB63" s="140"/>
      <c r="RSC63" s="140"/>
      <c r="RSD63" s="140"/>
      <c r="RSE63" s="140"/>
      <c r="RSF63" s="140"/>
      <c r="RSG63" s="140"/>
      <c r="RSH63" s="140"/>
      <c r="RSI63" s="140"/>
      <c r="RSJ63" s="140"/>
      <c r="RSK63" s="140"/>
      <c r="RSL63" s="140"/>
      <c r="RSM63" s="140"/>
      <c r="RSN63" s="140"/>
      <c r="RSO63" s="140"/>
      <c r="RSP63" s="140"/>
      <c r="RSQ63" s="140"/>
      <c r="RSR63" s="140"/>
      <c r="RSS63" s="140"/>
      <c r="RST63" s="140"/>
      <c r="RSU63" s="140"/>
      <c r="RSV63" s="140"/>
      <c r="RSW63" s="140"/>
      <c r="RSX63" s="140"/>
      <c r="RSY63" s="140"/>
      <c r="RSZ63" s="140"/>
      <c r="RTA63" s="140"/>
      <c r="RTB63" s="140"/>
      <c r="RTC63" s="140"/>
      <c r="RTD63" s="140"/>
      <c r="RTE63" s="140"/>
      <c r="RTF63" s="140"/>
      <c r="RTG63" s="140"/>
      <c r="RTH63" s="140"/>
      <c r="RTI63" s="140"/>
      <c r="RTJ63" s="140"/>
      <c r="RTK63" s="140"/>
      <c r="RTL63" s="140"/>
      <c r="RTM63" s="140"/>
      <c r="RTN63" s="140"/>
      <c r="RTO63" s="140"/>
      <c r="RTP63" s="140"/>
      <c r="RTQ63" s="140"/>
      <c r="RTR63" s="140"/>
      <c r="RTS63" s="140"/>
      <c r="RTT63" s="140"/>
      <c r="RTU63" s="140"/>
      <c r="RTV63" s="140"/>
      <c r="RTW63" s="140"/>
      <c r="RTX63" s="140"/>
      <c r="RTY63" s="140"/>
      <c r="RTZ63" s="140"/>
      <c r="RUA63" s="140"/>
      <c r="RUB63" s="140"/>
      <c r="RUC63" s="140"/>
      <c r="RUD63" s="140"/>
      <c r="RUE63" s="140"/>
      <c r="RUF63" s="140"/>
      <c r="RUG63" s="140"/>
      <c r="RUH63" s="140"/>
      <c r="RUI63" s="140"/>
      <c r="RUJ63" s="140"/>
      <c r="RUK63" s="140"/>
      <c r="RUL63" s="140"/>
      <c r="RUM63" s="140"/>
      <c r="RUN63" s="140"/>
      <c r="RUO63" s="140"/>
      <c r="RUP63" s="140"/>
      <c r="RUQ63" s="140"/>
      <c r="RUR63" s="140"/>
      <c r="RUS63" s="140"/>
      <c r="RUT63" s="140"/>
      <c r="RUU63" s="140"/>
      <c r="RUV63" s="140"/>
      <c r="RUW63" s="140"/>
      <c r="RUX63" s="140"/>
      <c r="RUY63" s="140"/>
      <c r="RUZ63" s="140"/>
      <c r="RVA63" s="140"/>
      <c r="RVB63" s="140"/>
      <c r="RVC63" s="140"/>
      <c r="RVD63" s="140"/>
      <c r="RVE63" s="140"/>
      <c r="RVF63" s="140"/>
      <c r="RVG63" s="140"/>
      <c r="RVH63" s="140"/>
      <c r="RVI63" s="140"/>
      <c r="RVJ63" s="140"/>
      <c r="RVK63" s="140"/>
      <c r="RVL63" s="140"/>
      <c r="RVM63" s="140"/>
      <c r="RVN63" s="140"/>
      <c r="RVO63" s="140"/>
      <c r="RVP63" s="140"/>
      <c r="RVQ63" s="140"/>
      <c r="RVR63" s="140"/>
      <c r="RVS63" s="140"/>
      <c r="RVT63" s="140"/>
      <c r="RVU63" s="140"/>
      <c r="RVV63" s="140"/>
      <c r="RVW63" s="140"/>
      <c r="RVX63" s="140"/>
      <c r="RVY63" s="140"/>
      <c r="RVZ63" s="140"/>
      <c r="RWA63" s="140"/>
      <c r="RWB63" s="140"/>
      <c r="RWC63" s="140"/>
      <c r="RWD63" s="140"/>
      <c r="RWE63" s="140"/>
      <c r="RWF63" s="140"/>
      <c r="RWG63" s="140"/>
      <c r="RWH63" s="140"/>
      <c r="RWI63" s="140"/>
      <c r="RWJ63" s="140"/>
      <c r="RWK63" s="140"/>
      <c r="RWL63" s="140"/>
      <c r="RWM63" s="140"/>
      <c r="RWN63" s="140"/>
      <c r="RWO63" s="140"/>
      <c r="RWP63" s="140"/>
      <c r="RWQ63" s="140"/>
      <c r="RWR63" s="140"/>
      <c r="RWS63" s="140"/>
      <c r="RWT63" s="140"/>
      <c r="RWU63" s="140"/>
      <c r="RWV63" s="140"/>
      <c r="RWW63" s="140"/>
      <c r="RWX63" s="140"/>
      <c r="RWY63" s="140"/>
      <c r="RWZ63" s="140"/>
      <c r="RXA63" s="140"/>
      <c r="RXB63" s="140"/>
      <c r="RXC63" s="140"/>
      <c r="RXD63" s="140"/>
      <c r="RXE63" s="140"/>
      <c r="RXF63" s="140"/>
      <c r="RXG63" s="140"/>
      <c r="RXH63" s="140"/>
      <c r="RXI63" s="140"/>
      <c r="RXJ63" s="140"/>
      <c r="RXK63" s="140"/>
      <c r="RXL63" s="140"/>
      <c r="RXM63" s="140"/>
      <c r="RXN63" s="140"/>
      <c r="RXO63" s="140"/>
      <c r="RXP63" s="140"/>
      <c r="RXQ63" s="140"/>
      <c r="RXR63" s="140"/>
      <c r="RXS63" s="140"/>
      <c r="RXT63" s="140"/>
      <c r="RXU63" s="140"/>
      <c r="RXV63" s="140"/>
      <c r="RXW63" s="140"/>
      <c r="RXX63" s="140"/>
      <c r="RXY63" s="140"/>
      <c r="RXZ63" s="140"/>
      <c r="RYA63" s="140"/>
      <c r="RYB63" s="140"/>
      <c r="RYC63" s="140"/>
      <c r="RYD63" s="140"/>
      <c r="RYE63" s="140"/>
      <c r="RYF63" s="140"/>
      <c r="RYG63" s="140"/>
      <c r="RYH63" s="140"/>
      <c r="RYI63" s="140"/>
      <c r="RYJ63" s="140"/>
      <c r="RYK63" s="140"/>
      <c r="RYL63" s="140"/>
      <c r="RYM63" s="140"/>
      <c r="RYN63" s="140"/>
      <c r="RYO63" s="140"/>
      <c r="RYP63" s="140"/>
      <c r="RYQ63" s="140"/>
      <c r="RYR63" s="140"/>
      <c r="RYS63" s="140"/>
      <c r="RYT63" s="140"/>
      <c r="RYU63" s="140"/>
      <c r="RYV63" s="140"/>
      <c r="RYW63" s="140"/>
      <c r="RYX63" s="140"/>
      <c r="RYY63" s="140"/>
      <c r="RYZ63" s="140"/>
      <c r="RZA63" s="140"/>
      <c r="RZB63" s="140"/>
      <c r="RZC63" s="140"/>
      <c r="RZD63" s="140"/>
      <c r="RZE63" s="140"/>
      <c r="RZF63" s="140"/>
      <c r="RZG63" s="140"/>
      <c r="RZH63" s="140"/>
      <c r="RZI63" s="140"/>
      <c r="RZJ63" s="140"/>
      <c r="RZK63" s="140"/>
      <c r="RZL63" s="140"/>
      <c r="RZM63" s="140"/>
      <c r="RZN63" s="140"/>
      <c r="RZO63" s="140"/>
      <c r="RZP63" s="140"/>
      <c r="RZQ63" s="140"/>
      <c r="RZR63" s="140"/>
      <c r="RZS63" s="140"/>
      <c r="RZT63" s="140"/>
      <c r="RZU63" s="140"/>
      <c r="RZV63" s="140"/>
      <c r="RZW63" s="140"/>
      <c r="RZX63" s="140"/>
      <c r="RZY63" s="140"/>
      <c r="RZZ63" s="140"/>
      <c r="SAA63" s="140"/>
      <c r="SAB63" s="140"/>
      <c r="SAC63" s="140"/>
      <c r="SAD63" s="140"/>
      <c r="SAE63" s="140"/>
      <c r="SAF63" s="140"/>
      <c r="SAG63" s="140"/>
      <c r="SAH63" s="140"/>
      <c r="SAI63" s="140"/>
      <c r="SAJ63" s="140"/>
      <c r="SAK63" s="140"/>
      <c r="SAL63" s="140"/>
      <c r="SAM63" s="140"/>
      <c r="SAN63" s="140"/>
      <c r="SAO63" s="140"/>
      <c r="SAP63" s="140"/>
      <c r="SAQ63" s="140"/>
      <c r="SAR63" s="140"/>
      <c r="SAS63" s="140"/>
      <c r="SAT63" s="140"/>
      <c r="SAU63" s="140"/>
      <c r="SAV63" s="140"/>
      <c r="SAW63" s="140"/>
      <c r="SAX63" s="140"/>
      <c r="SAY63" s="140"/>
      <c r="SAZ63" s="140"/>
      <c r="SBA63" s="140"/>
      <c r="SBB63" s="140"/>
      <c r="SBC63" s="140"/>
      <c r="SBD63" s="140"/>
      <c r="SBE63" s="140"/>
      <c r="SBF63" s="140"/>
      <c r="SBG63" s="140"/>
      <c r="SBH63" s="140"/>
      <c r="SBI63" s="140"/>
      <c r="SBJ63" s="140"/>
      <c r="SBK63" s="140"/>
      <c r="SBL63" s="140"/>
      <c r="SBM63" s="140"/>
      <c r="SBN63" s="140"/>
      <c r="SBO63" s="140"/>
      <c r="SBP63" s="140"/>
      <c r="SBQ63" s="140"/>
      <c r="SBR63" s="140"/>
      <c r="SBS63" s="140"/>
      <c r="SBT63" s="140"/>
      <c r="SBU63" s="140"/>
      <c r="SBV63" s="140"/>
      <c r="SBW63" s="140"/>
      <c r="SBX63" s="140"/>
      <c r="SBY63" s="140"/>
      <c r="SBZ63" s="140"/>
      <c r="SCA63" s="140"/>
      <c r="SCB63" s="140"/>
      <c r="SCC63" s="140"/>
      <c r="SCD63" s="140"/>
      <c r="SCE63" s="140"/>
      <c r="SCF63" s="140"/>
      <c r="SCG63" s="140"/>
      <c r="SCH63" s="140"/>
      <c r="SCI63" s="140"/>
      <c r="SCJ63" s="140"/>
      <c r="SCK63" s="140"/>
      <c r="SCL63" s="140"/>
      <c r="SCM63" s="140"/>
      <c r="SCN63" s="140"/>
      <c r="SCO63" s="140"/>
      <c r="SCP63" s="140"/>
      <c r="SCQ63" s="140"/>
      <c r="SCR63" s="140"/>
      <c r="SCS63" s="140"/>
      <c r="SCT63" s="140"/>
      <c r="SCU63" s="140"/>
      <c r="SCV63" s="140"/>
      <c r="SCW63" s="140"/>
      <c r="SCX63" s="140"/>
      <c r="SCY63" s="140"/>
      <c r="SCZ63" s="140"/>
      <c r="SDA63" s="140"/>
      <c r="SDB63" s="140"/>
      <c r="SDC63" s="140"/>
      <c r="SDD63" s="140"/>
      <c r="SDE63" s="140"/>
      <c r="SDF63" s="140"/>
      <c r="SDG63" s="140"/>
      <c r="SDH63" s="140"/>
      <c r="SDI63" s="140"/>
      <c r="SDJ63" s="140"/>
      <c r="SDK63" s="140"/>
      <c r="SDL63" s="140"/>
      <c r="SDM63" s="140"/>
      <c r="SDN63" s="140"/>
      <c r="SDO63" s="140"/>
      <c r="SDP63" s="140"/>
      <c r="SDQ63" s="140"/>
      <c r="SDR63" s="140"/>
      <c r="SDS63" s="140"/>
      <c r="SDT63" s="140"/>
      <c r="SDU63" s="140"/>
      <c r="SDV63" s="140"/>
      <c r="SDW63" s="140"/>
      <c r="SDX63" s="140"/>
      <c r="SDY63" s="140"/>
      <c r="SDZ63" s="140"/>
      <c r="SEA63" s="140"/>
      <c r="SEB63" s="140"/>
      <c r="SEC63" s="140"/>
      <c r="SED63" s="140"/>
      <c r="SEE63" s="140"/>
      <c r="SEF63" s="140"/>
      <c r="SEG63" s="140"/>
      <c r="SEH63" s="140"/>
      <c r="SEI63" s="140"/>
      <c r="SEJ63" s="140"/>
      <c r="SEK63" s="140"/>
      <c r="SEL63" s="140"/>
      <c r="SEM63" s="140"/>
      <c r="SEN63" s="140"/>
      <c r="SEO63" s="140"/>
      <c r="SEP63" s="140"/>
      <c r="SEQ63" s="140"/>
      <c r="SER63" s="140"/>
      <c r="SES63" s="140"/>
      <c r="SET63" s="140"/>
      <c r="SEU63" s="140"/>
      <c r="SEV63" s="140"/>
      <c r="SEW63" s="140"/>
      <c r="SEX63" s="140"/>
      <c r="SEY63" s="140"/>
      <c r="SEZ63" s="140"/>
      <c r="SFA63" s="140"/>
      <c r="SFB63" s="140"/>
      <c r="SFC63" s="140"/>
      <c r="SFD63" s="140"/>
      <c r="SFE63" s="140"/>
      <c r="SFF63" s="140"/>
      <c r="SFG63" s="140"/>
      <c r="SFH63" s="140"/>
      <c r="SFI63" s="140"/>
      <c r="SFJ63" s="140"/>
      <c r="SFK63" s="140"/>
      <c r="SFL63" s="140"/>
      <c r="SFM63" s="140"/>
      <c r="SFN63" s="140"/>
      <c r="SFO63" s="140"/>
      <c r="SFP63" s="140"/>
      <c r="SFQ63" s="140"/>
      <c r="SFR63" s="140"/>
      <c r="SFS63" s="140"/>
      <c r="SFT63" s="140"/>
      <c r="SFU63" s="140"/>
      <c r="SFV63" s="140"/>
      <c r="SFW63" s="140"/>
      <c r="SFX63" s="140"/>
      <c r="SFY63" s="140"/>
      <c r="SFZ63" s="140"/>
      <c r="SGA63" s="140"/>
      <c r="SGB63" s="140"/>
      <c r="SGC63" s="140"/>
      <c r="SGD63" s="140"/>
      <c r="SGE63" s="140"/>
      <c r="SGF63" s="140"/>
      <c r="SGG63" s="140"/>
      <c r="SGH63" s="140"/>
      <c r="SGI63" s="140"/>
      <c r="SGJ63" s="140"/>
      <c r="SGK63" s="140"/>
      <c r="SGL63" s="140"/>
      <c r="SGM63" s="140"/>
      <c r="SGN63" s="140"/>
      <c r="SGO63" s="140"/>
      <c r="SGP63" s="140"/>
      <c r="SGQ63" s="140"/>
      <c r="SGR63" s="140"/>
      <c r="SGS63" s="140"/>
      <c r="SGT63" s="140"/>
      <c r="SGU63" s="140"/>
      <c r="SGV63" s="140"/>
      <c r="SGW63" s="140"/>
      <c r="SGX63" s="140"/>
      <c r="SGY63" s="140"/>
      <c r="SGZ63" s="140"/>
      <c r="SHA63" s="140"/>
      <c r="SHB63" s="140"/>
      <c r="SHC63" s="140"/>
      <c r="SHD63" s="140"/>
      <c r="SHE63" s="140"/>
      <c r="SHF63" s="140"/>
      <c r="SHG63" s="140"/>
      <c r="SHH63" s="140"/>
      <c r="SHI63" s="140"/>
      <c r="SHJ63" s="140"/>
      <c r="SHK63" s="140"/>
      <c r="SHL63" s="140"/>
      <c r="SHM63" s="140"/>
      <c r="SHN63" s="140"/>
      <c r="SHO63" s="140"/>
      <c r="SHP63" s="140"/>
      <c r="SHQ63" s="140"/>
      <c r="SHR63" s="140"/>
      <c r="SHS63" s="140"/>
      <c r="SHT63" s="140"/>
      <c r="SHU63" s="140"/>
      <c r="SHV63" s="140"/>
      <c r="SHW63" s="140"/>
      <c r="SHX63" s="140"/>
      <c r="SHY63" s="140"/>
      <c r="SHZ63" s="140"/>
      <c r="SIA63" s="140"/>
      <c r="SIB63" s="140"/>
      <c r="SIC63" s="140"/>
      <c r="SID63" s="140"/>
      <c r="SIE63" s="140"/>
      <c r="SIF63" s="140"/>
      <c r="SIG63" s="140"/>
      <c r="SIH63" s="140"/>
      <c r="SII63" s="140"/>
      <c r="SIJ63" s="140"/>
      <c r="SIK63" s="140"/>
      <c r="SIL63" s="140"/>
      <c r="SIM63" s="140"/>
      <c r="SIN63" s="140"/>
      <c r="SIO63" s="140"/>
      <c r="SIP63" s="140"/>
      <c r="SIQ63" s="140"/>
      <c r="SIR63" s="140"/>
      <c r="SIS63" s="140"/>
      <c r="SIT63" s="140"/>
      <c r="SIU63" s="140"/>
      <c r="SIV63" s="140"/>
      <c r="SIW63" s="140"/>
      <c r="SIX63" s="140"/>
      <c r="SIY63" s="140"/>
      <c r="SIZ63" s="140"/>
      <c r="SJA63" s="140"/>
      <c r="SJB63" s="140"/>
      <c r="SJC63" s="140"/>
      <c r="SJD63" s="140"/>
      <c r="SJE63" s="140"/>
      <c r="SJF63" s="140"/>
      <c r="SJG63" s="140"/>
      <c r="SJH63" s="140"/>
      <c r="SJI63" s="140"/>
      <c r="SJJ63" s="140"/>
      <c r="SJK63" s="140"/>
      <c r="SJL63" s="140"/>
      <c r="SJM63" s="140"/>
      <c r="SJN63" s="140"/>
      <c r="SJO63" s="140"/>
      <c r="SJP63" s="140"/>
      <c r="SJQ63" s="140"/>
      <c r="SJR63" s="140"/>
      <c r="SJS63" s="140"/>
      <c r="SJT63" s="140"/>
      <c r="SJU63" s="140"/>
      <c r="SJV63" s="140"/>
      <c r="SJW63" s="140"/>
      <c r="SJX63" s="140"/>
      <c r="SJY63" s="140"/>
      <c r="SJZ63" s="140"/>
      <c r="SKA63" s="140"/>
      <c r="SKB63" s="140"/>
      <c r="SKC63" s="140"/>
      <c r="SKD63" s="140"/>
      <c r="SKE63" s="140"/>
      <c r="SKF63" s="140"/>
      <c r="SKG63" s="140"/>
      <c r="SKH63" s="140"/>
      <c r="SKI63" s="140"/>
      <c r="SKJ63" s="140"/>
      <c r="SKK63" s="140"/>
      <c r="SKL63" s="140"/>
      <c r="SKM63" s="140"/>
      <c r="SKN63" s="140"/>
      <c r="SKO63" s="140"/>
      <c r="SKP63" s="140"/>
      <c r="SKQ63" s="140"/>
      <c r="SKR63" s="140"/>
      <c r="SKS63" s="140"/>
      <c r="SKT63" s="140"/>
      <c r="SKU63" s="140"/>
      <c r="SKV63" s="140"/>
      <c r="SKW63" s="140"/>
      <c r="SKX63" s="140"/>
      <c r="SKY63" s="140"/>
      <c r="SKZ63" s="140"/>
      <c r="SLA63" s="140"/>
      <c r="SLB63" s="140"/>
      <c r="SLC63" s="140"/>
      <c r="SLD63" s="140"/>
      <c r="SLE63" s="140"/>
      <c r="SLF63" s="140"/>
      <c r="SLG63" s="140"/>
      <c r="SLH63" s="140"/>
      <c r="SLI63" s="140"/>
      <c r="SLJ63" s="140"/>
      <c r="SLK63" s="140"/>
      <c r="SLL63" s="140"/>
      <c r="SLM63" s="140"/>
      <c r="SLN63" s="140"/>
      <c r="SLO63" s="140"/>
      <c r="SLP63" s="140"/>
      <c r="SLQ63" s="140"/>
      <c r="SLR63" s="140"/>
      <c r="SLS63" s="140"/>
      <c r="SLT63" s="140"/>
      <c r="SLU63" s="140"/>
      <c r="SLV63" s="140"/>
      <c r="SLW63" s="140"/>
      <c r="SLX63" s="140"/>
      <c r="SLY63" s="140"/>
      <c r="SLZ63" s="140"/>
      <c r="SMA63" s="140"/>
      <c r="SMB63" s="140"/>
      <c r="SMC63" s="140"/>
      <c r="SMD63" s="140"/>
      <c r="SME63" s="140"/>
      <c r="SMF63" s="140"/>
      <c r="SMG63" s="140"/>
      <c r="SMH63" s="140"/>
      <c r="SMI63" s="140"/>
      <c r="SMJ63" s="140"/>
      <c r="SMK63" s="140"/>
      <c r="SML63" s="140"/>
      <c r="SMM63" s="140"/>
      <c r="SMN63" s="140"/>
      <c r="SMO63" s="140"/>
      <c r="SMP63" s="140"/>
      <c r="SMQ63" s="140"/>
      <c r="SMR63" s="140"/>
      <c r="SMS63" s="140"/>
      <c r="SMT63" s="140"/>
      <c r="SMU63" s="140"/>
      <c r="SMV63" s="140"/>
      <c r="SMW63" s="140"/>
      <c r="SMX63" s="140"/>
      <c r="SMY63" s="140"/>
      <c r="SMZ63" s="140"/>
      <c r="SNA63" s="140"/>
      <c r="SNB63" s="140"/>
      <c r="SNC63" s="140"/>
      <c r="SND63" s="140"/>
      <c r="SNE63" s="140"/>
      <c r="SNF63" s="140"/>
      <c r="SNG63" s="140"/>
      <c r="SNH63" s="140"/>
      <c r="SNI63" s="140"/>
      <c r="SNJ63" s="140"/>
      <c r="SNK63" s="140"/>
      <c r="SNL63" s="140"/>
      <c r="SNM63" s="140"/>
      <c r="SNN63" s="140"/>
      <c r="SNO63" s="140"/>
      <c r="SNP63" s="140"/>
      <c r="SNQ63" s="140"/>
      <c r="SNR63" s="140"/>
      <c r="SNS63" s="140"/>
      <c r="SNT63" s="140"/>
      <c r="SNU63" s="140"/>
      <c r="SNV63" s="140"/>
      <c r="SNW63" s="140"/>
      <c r="SNX63" s="140"/>
      <c r="SNY63" s="140"/>
      <c r="SNZ63" s="140"/>
      <c r="SOA63" s="140"/>
      <c r="SOB63" s="140"/>
      <c r="SOC63" s="140"/>
      <c r="SOD63" s="140"/>
      <c r="SOE63" s="140"/>
      <c r="SOF63" s="140"/>
      <c r="SOG63" s="140"/>
      <c r="SOH63" s="140"/>
      <c r="SOI63" s="140"/>
      <c r="SOJ63" s="140"/>
      <c r="SOK63" s="140"/>
      <c r="SOL63" s="140"/>
      <c r="SOM63" s="140"/>
      <c r="SON63" s="140"/>
      <c r="SOO63" s="140"/>
      <c r="SOP63" s="140"/>
      <c r="SOQ63" s="140"/>
      <c r="SOR63" s="140"/>
      <c r="SOS63" s="140"/>
      <c r="SOT63" s="140"/>
      <c r="SOU63" s="140"/>
      <c r="SOV63" s="140"/>
      <c r="SOW63" s="140"/>
      <c r="SOX63" s="140"/>
      <c r="SOY63" s="140"/>
      <c r="SOZ63" s="140"/>
      <c r="SPA63" s="140"/>
      <c r="SPB63" s="140"/>
      <c r="SPC63" s="140"/>
      <c r="SPD63" s="140"/>
      <c r="SPE63" s="140"/>
      <c r="SPF63" s="140"/>
      <c r="SPG63" s="140"/>
      <c r="SPH63" s="140"/>
      <c r="SPI63" s="140"/>
      <c r="SPJ63" s="140"/>
      <c r="SPK63" s="140"/>
      <c r="SPL63" s="140"/>
      <c r="SPM63" s="140"/>
      <c r="SPN63" s="140"/>
      <c r="SPO63" s="140"/>
      <c r="SPP63" s="140"/>
      <c r="SPQ63" s="140"/>
      <c r="SPR63" s="140"/>
      <c r="SPS63" s="140"/>
      <c r="SPT63" s="140"/>
      <c r="SPU63" s="140"/>
      <c r="SPV63" s="140"/>
      <c r="SPW63" s="140"/>
      <c r="SPX63" s="140"/>
      <c r="SPY63" s="140"/>
      <c r="SPZ63" s="140"/>
      <c r="SQA63" s="140"/>
      <c r="SQB63" s="140"/>
      <c r="SQC63" s="140"/>
      <c r="SQD63" s="140"/>
      <c r="SQE63" s="140"/>
      <c r="SQF63" s="140"/>
      <c r="SQG63" s="140"/>
      <c r="SQH63" s="140"/>
      <c r="SQI63" s="140"/>
      <c r="SQJ63" s="140"/>
      <c r="SQK63" s="140"/>
      <c r="SQL63" s="140"/>
      <c r="SQM63" s="140"/>
      <c r="SQN63" s="140"/>
      <c r="SQO63" s="140"/>
      <c r="SQP63" s="140"/>
      <c r="SQQ63" s="140"/>
      <c r="SQR63" s="140"/>
      <c r="SQS63" s="140"/>
      <c r="SQT63" s="140"/>
      <c r="SQU63" s="140"/>
      <c r="SQV63" s="140"/>
      <c r="SQW63" s="140"/>
      <c r="SQX63" s="140"/>
      <c r="SQY63" s="140"/>
      <c r="SQZ63" s="140"/>
      <c r="SRA63" s="140"/>
      <c r="SRB63" s="140"/>
      <c r="SRC63" s="140"/>
      <c r="SRD63" s="140"/>
      <c r="SRE63" s="140"/>
      <c r="SRF63" s="140"/>
      <c r="SRG63" s="140"/>
      <c r="SRH63" s="140"/>
      <c r="SRI63" s="140"/>
      <c r="SRJ63" s="140"/>
      <c r="SRK63" s="140"/>
      <c r="SRL63" s="140"/>
      <c r="SRM63" s="140"/>
      <c r="SRN63" s="140"/>
      <c r="SRO63" s="140"/>
      <c r="SRP63" s="140"/>
      <c r="SRQ63" s="140"/>
      <c r="SRR63" s="140"/>
      <c r="SRS63" s="140"/>
      <c r="SRT63" s="140"/>
      <c r="SRU63" s="140"/>
      <c r="SRV63" s="140"/>
      <c r="SRW63" s="140"/>
      <c r="SRX63" s="140"/>
      <c r="SRY63" s="140"/>
      <c r="SRZ63" s="140"/>
      <c r="SSA63" s="140"/>
      <c r="SSB63" s="140"/>
      <c r="SSC63" s="140"/>
      <c r="SSD63" s="140"/>
      <c r="SSE63" s="140"/>
      <c r="SSF63" s="140"/>
      <c r="SSG63" s="140"/>
      <c r="SSH63" s="140"/>
      <c r="SSI63" s="140"/>
      <c r="SSJ63" s="140"/>
      <c r="SSK63" s="140"/>
      <c r="SSL63" s="140"/>
      <c r="SSM63" s="140"/>
      <c r="SSN63" s="140"/>
      <c r="SSO63" s="140"/>
      <c r="SSP63" s="140"/>
      <c r="SSQ63" s="140"/>
      <c r="SSR63" s="140"/>
      <c r="SSS63" s="140"/>
      <c r="SST63" s="140"/>
      <c r="SSU63" s="140"/>
      <c r="SSV63" s="140"/>
      <c r="SSW63" s="140"/>
      <c r="SSX63" s="140"/>
      <c r="SSY63" s="140"/>
      <c r="SSZ63" s="140"/>
      <c r="STA63" s="140"/>
      <c r="STB63" s="140"/>
      <c r="STC63" s="140"/>
      <c r="STD63" s="140"/>
      <c r="STE63" s="140"/>
      <c r="STF63" s="140"/>
      <c r="STG63" s="140"/>
      <c r="STH63" s="140"/>
      <c r="STI63" s="140"/>
      <c r="STJ63" s="140"/>
      <c r="STK63" s="140"/>
      <c r="STL63" s="140"/>
      <c r="STM63" s="140"/>
      <c r="STN63" s="140"/>
      <c r="STO63" s="140"/>
      <c r="STP63" s="140"/>
      <c r="STQ63" s="140"/>
      <c r="STR63" s="140"/>
      <c r="STS63" s="140"/>
      <c r="STT63" s="140"/>
      <c r="STU63" s="140"/>
      <c r="STV63" s="140"/>
      <c r="STW63" s="140"/>
      <c r="STX63" s="140"/>
      <c r="STY63" s="140"/>
      <c r="STZ63" s="140"/>
      <c r="SUA63" s="140"/>
      <c r="SUB63" s="140"/>
      <c r="SUC63" s="140"/>
      <c r="SUD63" s="140"/>
      <c r="SUE63" s="140"/>
      <c r="SUF63" s="140"/>
      <c r="SUG63" s="140"/>
      <c r="SUH63" s="140"/>
      <c r="SUI63" s="140"/>
      <c r="SUJ63" s="140"/>
      <c r="SUK63" s="140"/>
      <c r="SUL63" s="140"/>
      <c r="SUM63" s="140"/>
      <c r="SUN63" s="140"/>
      <c r="SUO63" s="140"/>
      <c r="SUP63" s="140"/>
      <c r="SUQ63" s="140"/>
      <c r="SUR63" s="140"/>
      <c r="SUS63" s="140"/>
      <c r="SUT63" s="140"/>
      <c r="SUU63" s="140"/>
      <c r="SUV63" s="140"/>
      <c r="SUW63" s="140"/>
      <c r="SUX63" s="140"/>
      <c r="SUY63" s="140"/>
      <c r="SUZ63" s="140"/>
      <c r="SVA63" s="140"/>
      <c r="SVB63" s="140"/>
      <c r="SVC63" s="140"/>
      <c r="SVD63" s="140"/>
      <c r="SVE63" s="140"/>
      <c r="SVF63" s="140"/>
      <c r="SVG63" s="140"/>
      <c r="SVH63" s="140"/>
      <c r="SVI63" s="140"/>
      <c r="SVJ63" s="140"/>
      <c r="SVK63" s="140"/>
      <c r="SVL63" s="140"/>
      <c r="SVM63" s="140"/>
      <c r="SVN63" s="140"/>
      <c r="SVO63" s="140"/>
      <c r="SVP63" s="140"/>
      <c r="SVQ63" s="140"/>
      <c r="SVR63" s="140"/>
      <c r="SVS63" s="140"/>
      <c r="SVT63" s="140"/>
      <c r="SVU63" s="140"/>
      <c r="SVV63" s="140"/>
      <c r="SVW63" s="140"/>
      <c r="SVX63" s="140"/>
      <c r="SVY63" s="140"/>
      <c r="SVZ63" s="140"/>
      <c r="SWA63" s="140"/>
      <c r="SWB63" s="140"/>
      <c r="SWC63" s="140"/>
      <c r="SWD63" s="140"/>
      <c r="SWE63" s="140"/>
      <c r="SWF63" s="140"/>
      <c r="SWG63" s="140"/>
      <c r="SWH63" s="140"/>
      <c r="SWI63" s="140"/>
      <c r="SWJ63" s="140"/>
      <c r="SWK63" s="140"/>
      <c r="SWL63" s="140"/>
      <c r="SWM63" s="140"/>
      <c r="SWN63" s="140"/>
      <c r="SWO63" s="140"/>
      <c r="SWP63" s="140"/>
      <c r="SWQ63" s="140"/>
      <c r="SWR63" s="140"/>
      <c r="SWS63" s="140"/>
      <c r="SWT63" s="140"/>
      <c r="SWU63" s="140"/>
      <c r="SWV63" s="140"/>
      <c r="SWW63" s="140"/>
      <c r="SWX63" s="140"/>
      <c r="SWY63" s="140"/>
      <c r="SWZ63" s="140"/>
      <c r="SXA63" s="140"/>
      <c r="SXB63" s="140"/>
      <c r="SXC63" s="140"/>
      <c r="SXD63" s="140"/>
      <c r="SXE63" s="140"/>
      <c r="SXF63" s="140"/>
      <c r="SXG63" s="140"/>
      <c r="SXH63" s="140"/>
      <c r="SXI63" s="140"/>
      <c r="SXJ63" s="140"/>
      <c r="SXK63" s="140"/>
      <c r="SXL63" s="140"/>
      <c r="SXM63" s="140"/>
      <c r="SXN63" s="140"/>
      <c r="SXO63" s="140"/>
      <c r="SXP63" s="140"/>
      <c r="SXQ63" s="140"/>
      <c r="SXR63" s="140"/>
      <c r="SXS63" s="140"/>
      <c r="SXT63" s="140"/>
      <c r="SXU63" s="140"/>
      <c r="SXV63" s="140"/>
      <c r="SXW63" s="140"/>
      <c r="SXX63" s="140"/>
      <c r="SXY63" s="140"/>
      <c r="SXZ63" s="140"/>
      <c r="SYA63" s="140"/>
      <c r="SYB63" s="140"/>
      <c r="SYC63" s="140"/>
      <c r="SYD63" s="140"/>
      <c r="SYE63" s="140"/>
      <c r="SYF63" s="140"/>
      <c r="SYG63" s="140"/>
      <c r="SYH63" s="140"/>
      <c r="SYI63" s="140"/>
      <c r="SYJ63" s="140"/>
      <c r="SYK63" s="140"/>
      <c r="SYL63" s="140"/>
      <c r="SYM63" s="140"/>
      <c r="SYN63" s="140"/>
      <c r="SYO63" s="140"/>
      <c r="SYP63" s="140"/>
      <c r="SYQ63" s="140"/>
      <c r="SYR63" s="140"/>
      <c r="SYS63" s="140"/>
      <c r="SYT63" s="140"/>
      <c r="SYU63" s="140"/>
      <c r="SYV63" s="140"/>
      <c r="SYW63" s="140"/>
      <c r="SYX63" s="140"/>
      <c r="SYY63" s="140"/>
      <c r="SYZ63" s="140"/>
      <c r="SZA63" s="140"/>
      <c r="SZB63" s="140"/>
      <c r="SZC63" s="140"/>
      <c r="SZD63" s="140"/>
      <c r="SZE63" s="140"/>
      <c r="SZF63" s="140"/>
      <c r="SZG63" s="140"/>
      <c r="SZH63" s="140"/>
      <c r="SZI63" s="140"/>
      <c r="SZJ63" s="140"/>
      <c r="SZK63" s="140"/>
      <c r="SZL63" s="140"/>
      <c r="SZM63" s="140"/>
      <c r="SZN63" s="140"/>
      <c r="SZO63" s="140"/>
      <c r="SZP63" s="140"/>
      <c r="SZQ63" s="140"/>
      <c r="SZR63" s="140"/>
      <c r="SZS63" s="140"/>
      <c r="SZT63" s="140"/>
      <c r="SZU63" s="140"/>
      <c r="SZV63" s="140"/>
      <c r="SZW63" s="140"/>
      <c r="SZX63" s="140"/>
      <c r="SZY63" s="140"/>
      <c r="SZZ63" s="140"/>
      <c r="TAA63" s="140"/>
      <c r="TAB63" s="140"/>
      <c r="TAC63" s="140"/>
      <c r="TAD63" s="140"/>
      <c r="TAE63" s="140"/>
      <c r="TAF63" s="140"/>
      <c r="TAG63" s="140"/>
      <c r="TAH63" s="140"/>
      <c r="TAI63" s="140"/>
      <c r="TAJ63" s="140"/>
      <c r="TAK63" s="140"/>
      <c r="TAL63" s="140"/>
      <c r="TAM63" s="140"/>
      <c r="TAN63" s="140"/>
      <c r="TAO63" s="140"/>
      <c r="TAP63" s="140"/>
      <c r="TAQ63" s="140"/>
      <c r="TAR63" s="140"/>
      <c r="TAS63" s="140"/>
      <c r="TAT63" s="140"/>
      <c r="TAU63" s="140"/>
      <c r="TAV63" s="140"/>
      <c r="TAW63" s="140"/>
      <c r="TAX63" s="140"/>
      <c r="TAY63" s="140"/>
      <c r="TAZ63" s="140"/>
      <c r="TBA63" s="140"/>
      <c r="TBB63" s="140"/>
      <c r="TBC63" s="140"/>
      <c r="TBD63" s="140"/>
      <c r="TBE63" s="140"/>
      <c r="TBF63" s="140"/>
      <c r="TBG63" s="140"/>
      <c r="TBH63" s="140"/>
      <c r="TBI63" s="140"/>
      <c r="TBJ63" s="140"/>
      <c r="TBK63" s="140"/>
      <c r="TBL63" s="140"/>
      <c r="TBM63" s="140"/>
      <c r="TBN63" s="140"/>
      <c r="TBO63" s="140"/>
      <c r="TBP63" s="140"/>
      <c r="TBQ63" s="140"/>
      <c r="TBR63" s="140"/>
      <c r="TBS63" s="140"/>
      <c r="TBT63" s="140"/>
      <c r="TBU63" s="140"/>
      <c r="TBV63" s="140"/>
      <c r="TBW63" s="140"/>
      <c r="TBX63" s="140"/>
      <c r="TBY63" s="140"/>
      <c r="TBZ63" s="140"/>
      <c r="TCA63" s="140"/>
      <c r="TCB63" s="140"/>
      <c r="TCC63" s="140"/>
      <c r="TCD63" s="140"/>
      <c r="TCE63" s="140"/>
      <c r="TCF63" s="140"/>
      <c r="TCG63" s="140"/>
      <c r="TCH63" s="140"/>
      <c r="TCI63" s="140"/>
      <c r="TCJ63" s="140"/>
      <c r="TCK63" s="140"/>
      <c r="TCL63" s="140"/>
      <c r="TCM63" s="140"/>
      <c r="TCN63" s="140"/>
      <c r="TCO63" s="140"/>
      <c r="TCP63" s="140"/>
      <c r="TCQ63" s="140"/>
      <c r="TCR63" s="140"/>
      <c r="TCS63" s="140"/>
      <c r="TCT63" s="140"/>
      <c r="TCU63" s="140"/>
      <c r="TCV63" s="140"/>
      <c r="TCW63" s="140"/>
      <c r="TCX63" s="140"/>
      <c r="TCY63" s="140"/>
      <c r="TCZ63" s="140"/>
      <c r="TDA63" s="140"/>
      <c r="TDB63" s="140"/>
      <c r="TDC63" s="140"/>
      <c r="TDD63" s="140"/>
      <c r="TDE63" s="140"/>
      <c r="TDF63" s="140"/>
      <c r="TDG63" s="140"/>
      <c r="TDH63" s="140"/>
      <c r="TDI63" s="140"/>
      <c r="TDJ63" s="140"/>
      <c r="TDK63" s="140"/>
      <c r="TDL63" s="140"/>
      <c r="TDM63" s="140"/>
      <c r="TDN63" s="140"/>
      <c r="TDO63" s="140"/>
      <c r="TDP63" s="140"/>
      <c r="TDQ63" s="140"/>
      <c r="TDR63" s="140"/>
      <c r="TDS63" s="140"/>
      <c r="TDT63" s="140"/>
      <c r="TDU63" s="140"/>
      <c r="TDV63" s="140"/>
      <c r="TDW63" s="140"/>
      <c r="TDX63" s="140"/>
      <c r="TDY63" s="140"/>
      <c r="TDZ63" s="140"/>
      <c r="TEA63" s="140"/>
      <c r="TEB63" s="140"/>
      <c r="TEC63" s="140"/>
      <c r="TED63" s="140"/>
      <c r="TEE63" s="140"/>
      <c r="TEF63" s="140"/>
      <c r="TEG63" s="140"/>
      <c r="TEH63" s="140"/>
      <c r="TEI63" s="140"/>
      <c r="TEJ63" s="140"/>
      <c r="TEK63" s="140"/>
      <c r="TEL63" s="140"/>
      <c r="TEM63" s="140"/>
      <c r="TEN63" s="140"/>
      <c r="TEO63" s="140"/>
      <c r="TEP63" s="140"/>
      <c r="TEQ63" s="140"/>
      <c r="TER63" s="140"/>
      <c r="TES63" s="140"/>
      <c r="TET63" s="140"/>
      <c r="TEU63" s="140"/>
      <c r="TEV63" s="140"/>
      <c r="TEW63" s="140"/>
      <c r="TEX63" s="140"/>
      <c r="TEY63" s="140"/>
      <c r="TEZ63" s="140"/>
      <c r="TFA63" s="140"/>
      <c r="TFB63" s="140"/>
      <c r="TFC63" s="140"/>
      <c r="TFD63" s="140"/>
      <c r="TFE63" s="140"/>
      <c r="TFF63" s="140"/>
      <c r="TFG63" s="140"/>
      <c r="TFH63" s="140"/>
      <c r="TFI63" s="140"/>
      <c r="TFJ63" s="140"/>
      <c r="TFK63" s="140"/>
      <c r="TFL63" s="140"/>
      <c r="TFM63" s="140"/>
      <c r="TFN63" s="140"/>
      <c r="TFO63" s="140"/>
      <c r="TFP63" s="140"/>
      <c r="TFQ63" s="140"/>
      <c r="TFR63" s="140"/>
      <c r="TFS63" s="140"/>
      <c r="TFT63" s="140"/>
      <c r="TFU63" s="140"/>
      <c r="TFV63" s="140"/>
      <c r="TFW63" s="140"/>
      <c r="TFX63" s="140"/>
      <c r="TFY63" s="140"/>
      <c r="TFZ63" s="140"/>
      <c r="TGA63" s="140"/>
      <c r="TGB63" s="140"/>
      <c r="TGC63" s="140"/>
      <c r="TGD63" s="140"/>
      <c r="TGE63" s="140"/>
      <c r="TGF63" s="140"/>
      <c r="TGG63" s="140"/>
      <c r="TGH63" s="140"/>
      <c r="TGI63" s="140"/>
      <c r="TGJ63" s="140"/>
      <c r="TGK63" s="140"/>
      <c r="TGL63" s="140"/>
      <c r="TGM63" s="140"/>
      <c r="TGN63" s="140"/>
      <c r="TGO63" s="140"/>
      <c r="TGP63" s="140"/>
      <c r="TGQ63" s="140"/>
      <c r="TGR63" s="140"/>
      <c r="TGS63" s="140"/>
      <c r="TGT63" s="140"/>
      <c r="TGU63" s="140"/>
      <c r="TGV63" s="140"/>
      <c r="TGW63" s="140"/>
      <c r="TGX63" s="140"/>
      <c r="TGY63" s="140"/>
      <c r="TGZ63" s="140"/>
      <c r="THA63" s="140"/>
      <c r="THB63" s="140"/>
      <c r="THC63" s="140"/>
      <c r="THD63" s="140"/>
      <c r="THE63" s="140"/>
      <c r="THF63" s="140"/>
      <c r="THG63" s="140"/>
      <c r="THH63" s="140"/>
      <c r="THI63" s="140"/>
      <c r="THJ63" s="140"/>
      <c r="THK63" s="140"/>
      <c r="THL63" s="140"/>
      <c r="THM63" s="140"/>
      <c r="THN63" s="140"/>
      <c r="THO63" s="140"/>
      <c r="THP63" s="140"/>
      <c r="THQ63" s="140"/>
      <c r="THR63" s="140"/>
      <c r="THS63" s="140"/>
      <c r="THT63" s="140"/>
      <c r="THU63" s="140"/>
      <c r="THV63" s="140"/>
      <c r="THW63" s="140"/>
      <c r="THX63" s="140"/>
      <c r="THY63" s="140"/>
      <c r="THZ63" s="140"/>
      <c r="TIA63" s="140"/>
      <c r="TIB63" s="140"/>
      <c r="TIC63" s="140"/>
      <c r="TID63" s="140"/>
      <c r="TIE63" s="140"/>
      <c r="TIF63" s="140"/>
      <c r="TIG63" s="140"/>
      <c r="TIH63" s="140"/>
      <c r="TII63" s="140"/>
      <c r="TIJ63" s="140"/>
      <c r="TIK63" s="140"/>
      <c r="TIL63" s="140"/>
      <c r="TIM63" s="140"/>
      <c r="TIN63" s="140"/>
      <c r="TIO63" s="140"/>
      <c r="TIP63" s="140"/>
      <c r="TIQ63" s="140"/>
      <c r="TIR63" s="140"/>
      <c r="TIS63" s="140"/>
      <c r="TIT63" s="140"/>
      <c r="TIU63" s="140"/>
      <c r="TIV63" s="140"/>
      <c r="TIW63" s="140"/>
      <c r="TIX63" s="140"/>
      <c r="TIY63" s="140"/>
      <c r="TIZ63" s="140"/>
      <c r="TJA63" s="140"/>
      <c r="TJB63" s="140"/>
      <c r="TJC63" s="140"/>
      <c r="TJD63" s="140"/>
      <c r="TJE63" s="140"/>
      <c r="TJF63" s="140"/>
      <c r="TJG63" s="140"/>
      <c r="TJH63" s="140"/>
      <c r="TJI63" s="140"/>
      <c r="TJJ63" s="140"/>
      <c r="TJK63" s="140"/>
      <c r="TJL63" s="140"/>
      <c r="TJM63" s="140"/>
      <c r="TJN63" s="140"/>
      <c r="TJO63" s="140"/>
      <c r="TJP63" s="140"/>
      <c r="TJQ63" s="140"/>
      <c r="TJR63" s="140"/>
      <c r="TJS63" s="140"/>
      <c r="TJT63" s="140"/>
      <c r="TJU63" s="140"/>
      <c r="TJV63" s="140"/>
      <c r="TJW63" s="140"/>
      <c r="TJX63" s="140"/>
      <c r="TJY63" s="140"/>
      <c r="TJZ63" s="140"/>
      <c r="TKA63" s="140"/>
      <c r="TKB63" s="140"/>
      <c r="TKC63" s="140"/>
      <c r="TKD63" s="140"/>
      <c r="TKE63" s="140"/>
      <c r="TKF63" s="140"/>
      <c r="TKG63" s="140"/>
      <c r="TKH63" s="140"/>
      <c r="TKI63" s="140"/>
      <c r="TKJ63" s="140"/>
      <c r="TKK63" s="140"/>
      <c r="TKL63" s="140"/>
      <c r="TKM63" s="140"/>
      <c r="TKN63" s="140"/>
      <c r="TKO63" s="140"/>
      <c r="TKP63" s="140"/>
      <c r="TKQ63" s="140"/>
      <c r="TKR63" s="140"/>
      <c r="TKS63" s="140"/>
      <c r="TKT63" s="140"/>
      <c r="TKU63" s="140"/>
      <c r="TKV63" s="140"/>
      <c r="TKW63" s="140"/>
      <c r="TKX63" s="140"/>
      <c r="TKY63" s="140"/>
      <c r="TKZ63" s="140"/>
      <c r="TLA63" s="140"/>
      <c r="TLB63" s="140"/>
      <c r="TLC63" s="140"/>
      <c r="TLD63" s="140"/>
      <c r="TLE63" s="140"/>
      <c r="TLF63" s="140"/>
      <c r="TLG63" s="140"/>
      <c r="TLH63" s="140"/>
      <c r="TLI63" s="140"/>
      <c r="TLJ63" s="140"/>
      <c r="TLK63" s="140"/>
      <c r="TLL63" s="140"/>
      <c r="TLM63" s="140"/>
      <c r="TLN63" s="140"/>
      <c r="TLO63" s="140"/>
      <c r="TLP63" s="140"/>
      <c r="TLQ63" s="140"/>
      <c r="TLR63" s="140"/>
      <c r="TLS63" s="140"/>
      <c r="TLT63" s="140"/>
      <c r="TLU63" s="140"/>
      <c r="TLV63" s="140"/>
      <c r="TLW63" s="140"/>
      <c r="TLX63" s="140"/>
      <c r="TLY63" s="140"/>
      <c r="TLZ63" s="140"/>
      <c r="TMA63" s="140"/>
      <c r="TMB63" s="140"/>
      <c r="TMC63" s="140"/>
      <c r="TMD63" s="140"/>
      <c r="TME63" s="140"/>
      <c r="TMF63" s="140"/>
      <c r="TMG63" s="140"/>
      <c r="TMH63" s="140"/>
      <c r="TMI63" s="140"/>
      <c r="TMJ63" s="140"/>
      <c r="TMK63" s="140"/>
      <c r="TML63" s="140"/>
      <c r="TMM63" s="140"/>
      <c r="TMN63" s="140"/>
      <c r="TMO63" s="140"/>
      <c r="TMP63" s="140"/>
      <c r="TMQ63" s="140"/>
      <c r="TMR63" s="140"/>
      <c r="TMS63" s="140"/>
      <c r="TMT63" s="140"/>
      <c r="TMU63" s="140"/>
      <c r="TMV63" s="140"/>
      <c r="TMW63" s="140"/>
      <c r="TMX63" s="140"/>
      <c r="TMY63" s="140"/>
      <c r="TMZ63" s="140"/>
      <c r="TNA63" s="140"/>
      <c r="TNB63" s="140"/>
      <c r="TNC63" s="140"/>
      <c r="TND63" s="140"/>
      <c r="TNE63" s="140"/>
      <c r="TNF63" s="140"/>
      <c r="TNG63" s="140"/>
      <c r="TNH63" s="140"/>
      <c r="TNI63" s="140"/>
      <c r="TNJ63" s="140"/>
      <c r="TNK63" s="140"/>
      <c r="TNL63" s="140"/>
      <c r="TNM63" s="140"/>
      <c r="TNN63" s="140"/>
      <c r="TNO63" s="140"/>
      <c r="TNP63" s="140"/>
      <c r="TNQ63" s="140"/>
      <c r="TNR63" s="140"/>
      <c r="TNS63" s="140"/>
      <c r="TNT63" s="140"/>
      <c r="TNU63" s="140"/>
      <c r="TNV63" s="140"/>
      <c r="TNW63" s="140"/>
      <c r="TNX63" s="140"/>
      <c r="TNY63" s="140"/>
      <c r="TNZ63" s="140"/>
      <c r="TOA63" s="140"/>
      <c r="TOB63" s="140"/>
      <c r="TOC63" s="140"/>
      <c r="TOD63" s="140"/>
      <c r="TOE63" s="140"/>
      <c r="TOF63" s="140"/>
      <c r="TOG63" s="140"/>
      <c r="TOH63" s="140"/>
      <c r="TOI63" s="140"/>
      <c r="TOJ63" s="140"/>
      <c r="TOK63" s="140"/>
      <c r="TOL63" s="140"/>
      <c r="TOM63" s="140"/>
      <c r="TON63" s="140"/>
      <c r="TOO63" s="140"/>
      <c r="TOP63" s="140"/>
      <c r="TOQ63" s="140"/>
      <c r="TOR63" s="140"/>
      <c r="TOS63" s="140"/>
      <c r="TOT63" s="140"/>
      <c r="TOU63" s="140"/>
      <c r="TOV63" s="140"/>
      <c r="TOW63" s="140"/>
      <c r="TOX63" s="140"/>
      <c r="TOY63" s="140"/>
      <c r="TOZ63" s="140"/>
      <c r="TPA63" s="140"/>
      <c r="TPB63" s="140"/>
      <c r="TPC63" s="140"/>
      <c r="TPD63" s="140"/>
      <c r="TPE63" s="140"/>
      <c r="TPF63" s="140"/>
      <c r="TPG63" s="140"/>
      <c r="TPH63" s="140"/>
      <c r="TPI63" s="140"/>
      <c r="TPJ63" s="140"/>
      <c r="TPK63" s="140"/>
      <c r="TPL63" s="140"/>
      <c r="TPM63" s="140"/>
      <c r="TPN63" s="140"/>
      <c r="TPO63" s="140"/>
      <c r="TPP63" s="140"/>
      <c r="TPQ63" s="140"/>
      <c r="TPR63" s="140"/>
      <c r="TPS63" s="140"/>
      <c r="TPT63" s="140"/>
      <c r="TPU63" s="140"/>
      <c r="TPV63" s="140"/>
      <c r="TPW63" s="140"/>
      <c r="TPX63" s="140"/>
      <c r="TPY63" s="140"/>
      <c r="TPZ63" s="140"/>
      <c r="TQA63" s="140"/>
      <c r="TQB63" s="140"/>
      <c r="TQC63" s="140"/>
      <c r="TQD63" s="140"/>
      <c r="TQE63" s="140"/>
      <c r="TQF63" s="140"/>
      <c r="TQG63" s="140"/>
      <c r="TQH63" s="140"/>
      <c r="TQI63" s="140"/>
      <c r="TQJ63" s="140"/>
      <c r="TQK63" s="140"/>
      <c r="TQL63" s="140"/>
      <c r="TQM63" s="140"/>
      <c r="TQN63" s="140"/>
      <c r="TQO63" s="140"/>
      <c r="TQP63" s="140"/>
      <c r="TQQ63" s="140"/>
      <c r="TQR63" s="140"/>
      <c r="TQS63" s="140"/>
      <c r="TQT63" s="140"/>
      <c r="TQU63" s="140"/>
      <c r="TQV63" s="140"/>
      <c r="TQW63" s="140"/>
      <c r="TQX63" s="140"/>
      <c r="TQY63" s="140"/>
      <c r="TQZ63" s="140"/>
      <c r="TRA63" s="140"/>
      <c r="TRB63" s="140"/>
      <c r="TRC63" s="140"/>
      <c r="TRD63" s="140"/>
      <c r="TRE63" s="140"/>
      <c r="TRF63" s="140"/>
      <c r="TRG63" s="140"/>
      <c r="TRH63" s="140"/>
      <c r="TRI63" s="140"/>
      <c r="TRJ63" s="140"/>
      <c r="TRK63" s="140"/>
      <c r="TRL63" s="140"/>
      <c r="TRM63" s="140"/>
      <c r="TRN63" s="140"/>
      <c r="TRO63" s="140"/>
      <c r="TRP63" s="140"/>
      <c r="TRQ63" s="140"/>
      <c r="TRR63" s="140"/>
      <c r="TRS63" s="140"/>
      <c r="TRT63" s="140"/>
      <c r="TRU63" s="140"/>
      <c r="TRV63" s="140"/>
      <c r="TRW63" s="140"/>
      <c r="TRX63" s="140"/>
      <c r="TRY63" s="140"/>
      <c r="TRZ63" s="140"/>
      <c r="TSA63" s="140"/>
      <c r="TSB63" s="140"/>
      <c r="TSC63" s="140"/>
      <c r="TSD63" s="140"/>
      <c r="TSE63" s="140"/>
      <c r="TSF63" s="140"/>
      <c r="TSG63" s="140"/>
      <c r="TSH63" s="140"/>
      <c r="TSI63" s="140"/>
      <c r="TSJ63" s="140"/>
      <c r="TSK63" s="140"/>
      <c r="TSL63" s="140"/>
      <c r="TSM63" s="140"/>
      <c r="TSN63" s="140"/>
      <c r="TSO63" s="140"/>
      <c r="TSP63" s="140"/>
      <c r="TSQ63" s="140"/>
      <c r="TSR63" s="140"/>
      <c r="TSS63" s="140"/>
      <c r="TST63" s="140"/>
      <c r="TSU63" s="140"/>
      <c r="TSV63" s="140"/>
      <c r="TSW63" s="140"/>
      <c r="TSX63" s="140"/>
      <c r="TSY63" s="140"/>
      <c r="TSZ63" s="140"/>
      <c r="TTA63" s="140"/>
      <c r="TTB63" s="140"/>
      <c r="TTC63" s="140"/>
      <c r="TTD63" s="140"/>
      <c r="TTE63" s="140"/>
      <c r="TTF63" s="140"/>
      <c r="TTG63" s="140"/>
      <c r="TTH63" s="140"/>
      <c r="TTI63" s="140"/>
      <c r="TTJ63" s="140"/>
      <c r="TTK63" s="140"/>
      <c r="TTL63" s="140"/>
      <c r="TTM63" s="140"/>
      <c r="TTN63" s="140"/>
      <c r="TTO63" s="140"/>
      <c r="TTP63" s="140"/>
      <c r="TTQ63" s="140"/>
      <c r="TTR63" s="140"/>
      <c r="TTS63" s="140"/>
      <c r="TTT63" s="140"/>
      <c r="TTU63" s="140"/>
      <c r="TTV63" s="140"/>
      <c r="TTW63" s="140"/>
      <c r="TTX63" s="140"/>
      <c r="TTY63" s="140"/>
      <c r="TTZ63" s="140"/>
      <c r="TUA63" s="140"/>
      <c r="TUB63" s="140"/>
      <c r="TUC63" s="140"/>
      <c r="TUD63" s="140"/>
      <c r="TUE63" s="140"/>
      <c r="TUF63" s="140"/>
      <c r="TUG63" s="140"/>
      <c r="TUH63" s="140"/>
      <c r="TUI63" s="140"/>
      <c r="TUJ63" s="140"/>
      <c r="TUK63" s="140"/>
      <c r="TUL63" s="140"/>
      <c r="TUM63" s="140"/>
      <c r="TUN63" s="140"/>
      <c r="TUO63" s="140"/>
      <c r="TUP63" s="140"/>
      <c r="TUQ63" s="140"/>
      <c r="TUR63" s="140"/>
      <c r="TUS63" s="140"/>
      <c r="TUT63" s="140"/>
      <c r="TUU63" s="140"/>
      <c r="TUV63" s="140"/>
      <c r="TUW63" s="140"/>
      <c r="TUX63" s="140"/>
      <c r="TUY63" s="140"/>
      <c r="TUZ63" s="140"/>
      <c r="TVA63" s="140"/>
      <c r="TVB63" s="140"/>
      <c r="TVC63" s="140"/>
      <c r="TVD63" s="140"/>
      <c r="TVE63" s="140"/>
      <c r="TVF63" s="140"/>
      <c r="TVG63" s="140"/>
      <c r="TVH63" s="140"/>
      <c r="TVI63" s="140"/>
      <c r="TVJ63" s="140"/>
      <c r="TVK63" s="140"/>
      <c r="TVL63" s="140"/>
      <c r="TVM63" s="140"/>
      <c r="TVN63" s="140"/>
      <c r="TVO63" s="140"/>
      <c r="TVP63" s="140"/>
      <c r="TVQ63" s="140"/>
      <c r="TVR63" s="140"/>
      <c r="TVS63" s="140"/>
      <c r="TVT63" s="140"/>
      <c r="TVU63" s="140"/>
      <c r="TVV63" s="140"/>
      <c r="TVW63" s="140"/>
      <c r="TVX63" s="140"/>
      <c r="TVY63" s="140"/>
      <c r="TVZ63" s="140"/>
      <c r="TWA63" s="140"/>
      <c r="TWB63" s="140"/>
      <c r="TWC63" s="140"/>
      <c r="TWD63" s="140"/>
      <c r="TWE63" s="140"/>
      <c r="TWF63" s="140"/>
      <c r="TWG63" s="140"/>
      <c r="TWH63" s="140"/>
      <c r="TWI63" s="140"/>
      <c r="TWJ63" s="140"/>
      <c r="TWK63" s="140"/>
      <c r="TWL63" s="140"/>
      <c r="TWM63" s="140"/>
      <c r="TWN63" s="140"/>
      <c r="TWO63" s="140"/>
      <c r="TWP63" s="140"/>
      <c r="TWQ63" s="140"/>
      <c r="TWR63" s="140"/>
      <c r="TWS63" s="140"/>
      <c r="TWT63" s="140"/>
      <c r="TWU63" s="140"/>
      <c r="TWV63" s="140"/>
      <c r="TWW63" s="140"/>
      <c r="TWX63" s="140"/>
      <c r="TWY63" s="140"/>
      <c r="TWZ63" s="140"/>
      <c r="TXA63" s="140"/>
      <c r="TXB63" s="140"/>
      <c r="TXC63" s="140"/>
      <c r="TXD63" s="140"/>
      <c r="TXE63" s="140"/>
      <c r="TXF63" s="140"/>
      <c r="TXG63" s="140"/>
      <c r="TXH63" s="140"/>
      <c r="TXI63" s="140"/>
      <c r="TXJ63" s="140"/>
      <c r="TXK63" s="140"/>
      <c r="TXL63" s="140"/>
      <c r="TXM63" s="140"/>
      <c r="TXN63" s="140"/>
      <c r="TXO63" s="140"/>
      <c r="TXP63" s="140"/>
      <c r="TXQ63" s="140"/>
      <c r="TXR63" s="140"/>
      <c r="TXS63" s="140"/>
      <c r="TXT63" s="140"/>
      <c r="TXU63" s="140"/>
      <c r="TXV63" s="140"/>
      <c r="TXW63" s="140"/>
      <c r="TXX63" s="140"/>
      <c r="TXY63" s="140"/>
      <c r="TXZ63" s="140"/>
      <c r="TYA63" s="140"/>
      <c r="TYB63" s="140"/>
      <c r="TYC63" s="140"/>
      <c r="TYD63" s="140"/>
      <c r="TYE63" s="140"/>
      <c r="TYF63" s="140"/>
      <c r="TYG63" s="140"/>
      <c r="TYH63" s="140"/>
      <c r="TYI63" s="140"/>
      <c r="TYJ63" s="140"/>
      <c r="TYK63" s="140"/>
      <c r="TYL63" s="140"/>
      <c r="TYM63" s="140"/>
      <c r="TYN63" s="140"/>
      <c r="TYO63" s="140"/>
      <c r="TYP63" s="140"/>
      <c r="TYQ63" s="140"/>
      <c r="TYR63" s="140"/>
      <c r="TYS63" s="140"/>
      <c r="TYT63" s="140"/>
      <c r="TYU63" s="140"/>
      <c r="TYV63" s="140"/>
      <c r="TYW63" s="140"/>
      <c r="TYX63" s="140"/>
      <c r="TYY63" s="140"/>
      <c r="TYZ63" s="140"/>
      <c r="TZA63" s="140"/>
      <c r="TZB63" s="140"/>
      <c r="TZC63" s="140"/>
      <c r="TZD63" s="140"/>
      <c r="TZE63" s="140"/>
      <c r="TZF63" s="140"/>
      <c r="TZG63" s="140"/>
      <c r="TZH63" s="140"/>
      <c r="TZI63" s="140"/>
      <c r="TZJ63" s="140"/>
      <c r="TZK63" s="140"/>
      <c r="TZL63" s="140"/>
      <c r="TZM63" s="140"/>
      <c r="TZN63" s="140"/>
      <c r="TZO63" s="140"/>
      <c r="TZP63" s="140"/>
      <c r="TZQ63" s="140"/>
      <c r="TZR63" s="140"/>
      <c r="TZS63" s="140"/>
      <c r="TZT63" s="140"/>
      <c r="TZU63" s="140"/>
      <c r="TZV63" s="140"/>
      <c r="TZW63" s="140"/>
      <c r="TZX63" s="140"/>
      <c r="TZY63" s="140"/>
      <c r="TZZ63" s="140"/>
      <c r="UAA63" s="140"/>
      <c r="UAB63" s="140"/>
      <c r="UAC63" s="140"/>
      <c r="UAD63" s="140"/>
      <c r="UAE63" s="140"/>
      <c r="UAF63" s="140"/>
      <c r="UAG63" s="140"/>
      <c r="UAH63" s="140"/>
      <c r="UAI63" s="140"/>
      <c r="UAJ63" s="140"/>
      <c r="UAK63" s="140"/>
      <c r="UAL63" s="140"/>
      <c r="UAM63" s="140"/>
      <c r="UAN63" s="140"/>
      <c r="UAO63" s="140"/>
      <c r="UAP63" s="140"/>
      <c r="UAQ63" s="140"/>
      <c r="UAR63" s="140"/>
      <c r="UAS63" s="140"/>
      <c r="UAT63" s="140"/>
      <c r="UAU63" s="140"/>
      <c r="UAV63" s="140"/>
      <c r="UAW63" s="140"/>
      <c r="UAX63" s="140"/>
      <c r="UAY63" s="140"/>
      <c r="UAZ63" s="140"/>
      <c r="UBA63" s="140"/>
      <c r="UBB63" s="140"/>
      <c r="UBC63" s="140"/>
      <c r="UBD63" s="140"/>
      <c r="UBE63" s="140"/>
      <c r="UBF63" s="140"/>
      <c r="UBG63" s="140"/>
      <c r="UBH63" s="140"/>
      <c r="UBI63" s="140"/>
      <c r="UBJ63" s="140"/>
      <c r="UBK63" s="140"/>
      <c r="UBL63" s="140"/>
      <c r="UBM63" s="140"/>
      <c r="UBN63" s="140"/>
      <c r="UBO63" s="140"/>
      <c r="UBP63" s="140"/>
      <c r="UBQ63" s="140"/>
      <c r="UBR63" s="140"/>
      <c r="UBS63" s="140"/>
      <c r="UBT63" s="140"/>
      <c r="UBU63" s="140"/>
      <c r="UBV63" s="140"/>
      <c r="UBW63" s="140"/>
      <c r="UBX63" s="140"/>
      <c r="UBY63" s="140"/>
      <c r="UBZ63" s="140"/>
      <c r="UCA63" s="140"/>
      <c r="UCB63" s="140"/>
      <c r="UCC63" s="140"/>
      <c r="UCD63" s="140"/>
      <c r="UCE63" s="140"/>
      <c r="UCF63" s="140"/>
      <c r="UCG63" s="140"/>
      <c r="UCH63" s="140"/>
      <c r="UCI63" s="140"/>
      <c r="UCJ63" s="140"/>
      <c r="UCK63" s="140"/>
      <c r="UCL63" s="140"/>
      <c r="UCM63" s="140"/>
      <c r="UCN63" s="140"/>
      <c r="UCO63" s="140"/>
      <c r="UCP63" s="140"/>
      <c r="UCQ63" s="140"/>
      <c r="UCR63" s="140"/>
      <c r="UCS63" s="140"/>
      <c r="UCT63" s="140"/>
      <c r="UCU63" s="140"/>
      <c r="UCV63" s="140"/>
      <c r="UCW63" s="140"/>
      <c r="UCX63" s="140"/>
      <c r="UCY63" s="140"/>
      <c r="UCZ63" s="140"/>
      <c r="UDA63" s="140"/>
      <c r="UDB63" s="140"/>
      <c r="UDC63" s="140"/>
      <c r="UDD63" s="140"/>
      <c r="UDE63" s="140"/>
      <c r="UDF63" s="140"/>
      <c r="UDG63" s="140"/>
      <c r="UDH63" s="140"/>
      <c r="UDI63" s="140"/>
      <c r="UDJ63" s="140"/>
      <c r="UDK63" s="140"/>
      <c r="UDL63" s="140"/>
      <c r="UDM63" s="140"/>
      <c r="UDN63" s="140"/>
      <c r="UDO63" s="140"/>
      <c r="UDP63" s="140"/>
      <c r="UDQ63" s="140"/>
      <c r="UDR63" s="140"/>
      <c r="UDS63" s="140"/>
      <c r="UDT63" s="140"/>
      <c r="UDU63" s="140"/>
      <c r="UDV63" s="140"/>
      <c r="UDW63" s="140"/>
      <c r="UDX63" s="140"/>
      <c r="UDY63" s="140"/>
      <c r="UDZ63" s="140"/>
      <c r="UEA63" s="140"/>
      <c r="UEB63" s="140"/>
      <c r="UEC63" s="140"/>
      <c r="UED63" s="140"/>
      <c r="UEE63" s="140"/>
      <c r="UEF63" s="140"/>
      <c r="UEG63" s="140"/>
      <c r="UEH63" s="140"/>
      <c r="UEI63" s="140"/>
      <c r="UEJ63" s="140"/>
      <c r="UEK63" s="140"/>
      <c r="UEL63" s="140"/>
      <c r="UEM63" s="140"/>
      <c r="UEN63" s="140"/>
      <c r="UEO63" s="140"/>
      <c r="UEP63" s="140"/>
      <c r="UEQ63" s="140"/>
      <c r="UER63" s="140"/>
      <c r="UES63" s="140"/>
      <c r="UET63" s="140"/>
      <c r="UEU63" s="140"/>
      <c r="UEV63" s="140"/>
      <c r="UEW63" s="140"/>
      <c r="UEX63" s="140"/>
      <c r="UEY63" s="140"/>
      <c r="UEZ63" s="140"/>
      <c r="UFA63" s="140"/>
      <c r="UFB63" s="140"/>
      <c r="UFC63" s="140"/>
      <c r="UFD63" s="140"/>
      <c r="UFE63" s="140"/>
      <c r="UFF63" s="140"/>
      <c r="UFG63" s="140"/>
      <c r="UFH63" s="140"/>
      <c r="UFI63" s="140"/>
      <c r="UFJ63" s="140"/>
      <c r="UFK63" s="140"/>
      <c r="UFL63" s="140"/>
      <c r="UFM63" s="140"/>
      <c r="UFN63" s="140"/>
      <c r="UFO63" s="140"/>
      <c r="UFP63" s="140"/>
      <c r="UFQ63" s="140"/>
      <c r="UFR63" s="140"/>
      <c r="UFS63" s="140"/>
      <c r="UFT63" s="140"/>
      <c r="UFU63" s="140"/>
      <c r="UFV63" s="140"/>
      <c r="UFW63" s="140"/>
      <c r="UFX63" s="140"/>
      <c r="UFY63" s="140"/>
      <c r="UFZ63" s="140"/>
      <c r="UGA63" s="140"/>
      <c r="UGB63" s="140"/>
      <c r="UGC63" s="140"/>
      <c r="UGD63" s="140"/>
      <c r="UGE63" s="140"/>
      <c r="UGF63" s="140"/>
      <c r="UGG63" s="140"/>
      <c r="UGH63" s="140"/>
      <c r="UGI63" s="140"/>
      <c r="UGJ63" s="140"/>
      <c r="UGK63" s="140"/>
      <c r="UGL63" s="140"/>
      <c r="UGM63" s="140"/>
      <c r="UGN63" s="140"/>
      <c r="UGO63" s="140"/>
      <c r="UGP63" s="140"/>
      <c r="UGQ63" s="140"/>
      <c r="UGR63" s="140"/>
      <c r="UGS63" s="140"/>
      <c r="UGT63" s="140"/>
      <c r="UGU63" s="140"/>
      <c r="UGV63" s="140"/>
      <c r="UGW63" s="140"/>
      <c r="UGX63" s="140"/>
      <c r="UGY63" s="140"/>
      <c r="UGZ63" s="140"/>
      <c r="UHA63" s="140"/>
      <c r="UHB63" s="140"/>
      <c r="UHC63" s="140"/>
      <c r="UHD63" s="140"/>
      <c r="UHE63" s="140"/>
      <c r="UHF63" s="140"/>
      <c r="UHG63" s="140"/>
      <c r="UHH63" s="140"/>
      <c r="UHI63" s="140"/>
      <c r="UHJ63" s="140"/>
      <c r="UHK63" s="140"/>
      <c r="UHL63" s="140"/>
      <c r="UHM63" s="140"/>
      <c r="UHN63" s="140"/>
      <c r="UHO63" s="140"/>
      <c r="UHP63" s="140"/>
      <c r="UHQ63" s="140"/>
      <c r="UHR63" s="140"/>
      <c r="UHS63" s="140"/>
      <c r="UHT63" s="140"/>
      <c r="UHU63" s="140"/>
      <c r="UHV63" s="140"/>
      <c r="UHW63" s="140"/>
      <c r="UHX63" s="140"/>
      <c r="UHY63" s="140"/>
      <c r="UHZ63" s="140"/>
      <c r="UIA63" s="140"/>
      <c r="UIB63" s="140"/>
      <c r="UIC63" s="140"/>
      <c r="UID63" s="140"/>
      <c r="UIE63" s="140"/>
      <c r="UIF63" s="140"/>
      <c r="UIG63" s="140"/>
      <c r="UIH63" s="140"/>
      <c r="UII63" s="140"/>
      <c r="UIJ63" s="140"/>
      <c r="UIK63" s="140"/>
      <c r="UIL63" s="140"/>
      <c r="UIM63" s="140"/>
      <c r="UIN63" s="140"/>
      <c r="UIO63" s="140"/>
      <c r="UIP63" s="140"/>
      <c r="UIQ63" s="140"/>
      <c r="UIR63" s="140"/>
      <c r="UIS63" s="140"/>
      <c r="UIT63" s="140"/>
      <c r="UIU63" s="140"/>
      <c r="UIV63" s="140"/>
      <c r="UIW63" s="140"/>
      <c r="UIX63" s="140"/>
      <c r="UIY63" s="140"/>
      <c r="UIZ63" s="140"/>
      <c r="UJA63" s="140"/>
      <c r="UJB63" s="140"/>
      <c r="UJC63" s="140"/>
      <c r="UJD63" s="140"/>
      <c r="UJE63" s="140"/>
      <c r="UJF63" s="140"/>
      <c r="UJG63" s="140"/>
      <c r="UJH63" s="140"/>
      <c r="UJI63" s="140"/>
      <c r="UJJ63" s="140"/>
      <c r="UJK63" s="140"/>
      <c r="UJL63" s="140"/>
      <c r="UJM63" s="140"/>
      <c r="UJN63" s="140"/>
      <c r="UJO63" s="140"/>
      <c r="UJP63" s="140"/>
      <c r="UJQ63" s="140"/>
      <c r="UJR63" s="140"/>
      <c r="UJS63" s="140"/>
      <c r="UJT63" s="140"/>
      <c r="UJU63" s="140"/>
      <c r="UJV63" s="140"/>
      <c r="UJW63" s="140"/>
      <c r="UJX63" s="140"/>
      <c r="UJY63" s="140"/>
      <c r="UJZ63" s="140"/>
      <c r="UKA63" s="140"/>
      <c r="UKB63" s="140"/>
      <c r="UKC63" s="140"/>
      <c r="UKD63" s="140"/>
      <c r="UKE63" s="140"/>
      <c r="UKF63" s="140"/>
      <c r="UKG63" s="140"/>
      <c r="UKH63" s="140"/>
      <c r="UKI63" s="140"/>
      <c r="UKJ63" s="140"/>
      <c r="UKK63" s="140"/>
      <c r="UKL63" s="140"/>
      <c r="UKM63" s="140"/>
      <c r="UKN63" s="140"/>
      <c r="UKO63" s="140"/>
      <c r="UKP63" s="140"/>
      <c r="UKQ63" s="140"/>
      <c r="UKR63" s="140"/>
      <c r="UKS63" s="140"/>
      <c r="UKT63" s="140"/>
      <c r="UKU63" s="140"/>
      <c r="UKV63" s="140"/>
      <c r="UKW63" s="140"/>
      <c r="UKX63" s="140"/>
      <c r="UKY63" s="140"/>
      <c r="UKZ63" s="140"/>
      <c r="ULA63" s="140"/>
      <c r="ULB63" s="140"/>
      <c r="ULC63" s="140"/>
      <c r="ULD63" s="140"/>
      <c r="ULE63" s="140"/>
      <c r="ULF63" s="140"/>
      <c r="ULG63" s="140"/>
      <c r="ULH63" s="140"/>
      <c r="ULI63" s="140"/>
      <c r="ULJ63" s="140"/>
      <c r="ULK63" s="140"/>
      <c r="ULL63" s="140"/>
      <c r="ULM63" s="140"/>
      <c r="ULN63" s="140"/>
      <c r="ULO63" s="140"/>
      <c r="ULP63" s="140"/>
      <c r="ULQ63" s="140"/>
      <c r="ULR63" s="140"/>
      <c r="ULS63" s="140"/>
      <c r="ULT63" s="140"/>
      <c r="ULU63" s="140"/>
      <c r="ULV63" s="140"/>
      <c r="ULW63" s="140"/>
      <c r="ULX63" s="140"/>
      <c r="ULY63" s="140"/>
      <c r="ULZ63" s="140"/>
      <c r="UMA63" s="140"/>
      <c r="UMB63" s="140"/>
      <c r="UMC63" s="140"/>
      <c r="UMD63" s="140"/>
      <c r="UME63" s="140"/>
      <c r="UMF63" s="140"/>
      <c r="UMG63" s="140"/>
      <c r="UMH63" s="140"/>
      <c r="UMI63" s="140"/>
      <c r="UMJ63" s="140"/>
      <c r="UMK63" s="140"/>
      <c r="UML63" s="140"/>
      <c r="UMM63" s="140"/>
      <c r="UMN63" s="140"/>
      <c r="UMO63" s="140"/>
      <c r="UMP63" s="140"/>
      <c r="UMQ63" s="140"/>
      <c r="UMR63" s="140"/>
      <c r="UMS63" s="140"/>
      <c r="UMT63" s="140"/>
      <c r="UMU63" s="140"/>
      <c r="UMV63" s="140"/>
      <c r="UMW63" s="140"/>
      <c r="UMX63" s="140"/>
      <c r="UMY63" s="140"/>
      <c r="UMZ63" s="140"/>
      <c r="UNA63" s="140"/>
      <c r="UNB63" s="140"/>
      <c r="UNC63" s="140"/>
      <c r="UND63" s="140"/>
      <c r="UNE63" s="140"/>
      <c r="UNF63" s="140"/>
      <c r="UNG63" s="140"/>
      <c r="UNH63" s="140"/>
      <c r="UNI63" s="140"/>
      <c r="UNJ63" s="140"/>
      <c r="UNK63" s="140"/>
      <c r="UNL63" s="140"/>
      <c r="UNM63" s="140"/>
      <c r="UNN63" s="140"/>
      <c r="UNO63" s="140"/>
      <c r="UNP63" s="140"/>
      <c r="UNQ63" s="140"/>
      <c r="UNR63" s="140"/>
      <c r="UNS63" s="140"/>
      <c r="UNT63" s="140"/>
      <c r="UNU63" s="140"/>
      <c r="UNV63" s="140"/>
      <c r="UNW63" s="140"/>
      <c r="UNX63" s="140"/>
      <c r="UNY63" s="140"/>
      <c r="UNZ63" s="140"/>
      <c r="UOA63" s="140"/>
      <c r="UOB63" s="140"/>
      <c r="UOC63" s="140"/>
      <c r="UOD63" s="140"/>
      <c r="UOE63" s="140"/>
      <c r="UOF63" s="140"/>
      <c r="UOG63" s="140"/>
      <c r="UOH63" s="140"/>
      <c r="UOI63" s="140"/>
      <c r="UOJ63" s="140"/>
      <c r="UOK63" s="140"/>
      <c r="UOL63" s="140"/>
      <c r="UOM63" s="140"/>
      <c r="UON63" s="140"/>
      <c r="UOO63" s="140"/>
      <c r="UOP63" s="140"/>
      <c r="UOQ63" s="140"/>
      <c r="UOR63" s="140"/>
      <c r="UOS63" s="140"/>
      <c r="UOT63" s="140"/>
      <c r="UOU63" s="140"/>
      <c r="UOV63" s="140"/>
      <c r="UOW63" s="140"/>
      <c r="UOX63" s="140"/>
      <c r="UOY63" s="140"/>
      <c r="UOZ63" s="140"/>
      <c r="UPA63" s="140"/>
      <c r="UPB63" s="140"/>
      <c r="UPC63" s="140"/>
      <c r="UPD63" s="140"/>
      <c r="UPE63" s="140"/>
      <c r="UPF63" s="140"/>
      <c r="UPG63" s="140"/>
      <c r="UPH63" s="140"/>
      <c r="UPI63" s="140"/>
      <c r="UPJ63" s="140"/>
      <c r="UPK63" s="140"/>
      <c r="UPL63" s="140"/>
      <c r="UPM63" s="140"/>
      <c r="UPN63" s="140"/>
      <c r="UPO63" s="140"/>
      <c r="UPP63" s="140"/>
      <c r="UPQ63" s="140"/>
      <c r="UPR63" s="140"/>
      <c r="UPS63" s="140"/>
      <c r="UPT63" s="140"/>
      <c r="UPU63" s="140"/>
      <c r="UPV63" s="140"/>
      <c r="UPW63" s="140"/>
      <c r="UPX63" s="140"/>
      <c r="UPY63" s="140"/>
      <c r="UPZ63" s="140"/>
      <c r="UQA63" s="140"/>
      <c r="UQB63" s="140"/>
      <c r="UQC63" s="140"/>
      <c r="UQD63" s="140"/>
      <c r="UQE63" s="140"/>
      <c r="UQF63" s="140"/>
      <c r="UQG63" s="140"/>
      <c r="UQH63" s="140"/>
      <c r="UQI63" s="140"/>
      <c r="UQJ63" s="140"/>
      <c r="UQK63" s="140"/>
      <c r="UQL63" s="140"/>
      <c r="UQM63" s="140"/>
      <c r="UQN63" s="140"/>
      <c r="UQO63" s="140"/>
      <c r="UQP63" s="140"/>
      <c r="UQQ63" s="140"/>
      <c r="UQR63" s="140"/>
      <c r="UQS63" s="140"/>
      <c r="UQT63" s="140"/>
      <c r="UQU63" s="140"/>
      <c r="UQV63" s="140"/>
      <c r="UQW63" s="140"/>
      <c r="UQX63" s="140"/>
      <c r="UQY63" s="140"/>
      <c r="UQZ63" s="140"/>
      <c r="URA63" s="140"/>
      <c r="URB63" s="140"/>
      <c r="URC63" s="140"/>
      <c r="URD63" s="140"/>
      <c r="URE63" s="140"/>
      <c r="URF63" s="140"/>
      <c r="URG63" s="140"/>
      <c r="URH63" s="140"/>
      <c r="URI63" s="140"/>
      <c r="URJ63" s="140"/>
      <c r="URK63" s="140"/>
      <c r="URL63" s="140"/>
      <c r="URM63" s="140"/>
      <c r="URN63" s="140"/>
      <c r="URO63" s="140"/>
      <c r="URP63" s="140"/>
      <c r="URQ63" s="140"/>
      <c r="URR63" s="140"/>
      <c r="URS63" s="140"/>
      <c r="URT63" s="140"/>
      <c r="URU63" s="140"/>
      <c r="URV63" s="140"/>
      <c r="URW63" s="140"/>
      <c r="URX63" s="140"/>
      <c r="URY63" s="140"/>
      <c r="URZ63" s="140"/>
      <c r="USA63" s="140"/>
      <c r="USB63" s="140"/>
      <c r="USC63" s="140"/>
      <c r="USD63" s="140"/>
      <c r="USE63" s="140"/>
      <c r="USF63" s="140"/>
      <c r="USG63" s="140"/>
      <c r="USH63" s="140"/>
      <c r="USI63" s="140"/>
      <c r="USJ63" s="140"/>
      <c r="USK63" s="140"/>
      <c r="USL63" s="140"/>
      <c r="USM63" s="140"/>
      <c r="USN63" s="140"/>
      <c r="USO63" s="140"/>
      <c r="USP63" s="140"/>
      <c r="USQ63" s="140"/>
      <c r="USR63" s="140"/>
      <c r="USS63" s="140"/>
      <c r="UST63" s="140"/>
      <c r="USU63" s="140"/>
      <c r="USV63" s="140"/>
      <c r="USW63" s="140"/>
      <c r="USX63" s="140"/>
      <c r="USY63" s="140"/>
      <c r="USZ63" s="140"/>
      <c r="UTA63" s="140"/>
      <c r="UTB63" s="140"/>
      <c r="UTC63" s="140"/>
      <c r="UTD63" s="140"/>
      <c r="UTE63" s="140"/>
      <c r="UTF63" s="140"/>
      <c r="UTG63" s="140"/>
      <c r="UTH63" s="140"/>
      <c r="UTI63" s="140"/>
      <c r="UTJ63" s="140"/>
      <c r="UTK63" s="140"/>
      <c r="UTL63" s="140"/>
      <c r="UTM63" s="140"/>
      <c r="UTN63" s="140"/>
      <c r="UTO63" s="140"/>
      <c r="UTP63" s="140"/>
      <c r="UTQ63" s="140"/>
      <c r="UTR63" s="140"/>
      <c r="UTS63" s="140"/>
      <c r="UTT63" s="140"/>
      <c r="UTU63" s="140"/>
      <c r="UTV63" s="140"/>
      <c r="UTW63" s="140"/>
      <c r="UTX63" s="140"/>
      <c r="UTY63" s="140"/>
      <c r="UTZ63" s="140"/>
      <c r="UUA63" s="140"/>
      <c r="UUB63" s="140"/>
      <c r="UUC63" s="140"/>
      <c r="UUD63" s="140"/>
      <c r="UUE63" s="140"/>
      <c r="UUF63" s="140"/>
      <c r="UUG63" s="140"/>
      <c r="UUH63" s="140"/>
      <c r="UUI63" s="140"/>
      <c r="UUJ63" s="140"/>
      <c r="UUK63" s="140"/>
      <c r="UUL63" s="140"/>
      <c r="UUM63" s="140"/>
      <c r="UUN63" s="140"/>
      <c r="UUO63" s="140"/>
      <c r="UUP63" s="140"/>
      <c r="UUQ63" s="140"/>
      <c r="UUR63" s="140"/>
      <c r="UUS63" s="140"/>
      <c r="UUT63" s="140"/>
      <c r="UUU63" s="140"/>
      <c r="UUV63" s="140"/>
      <c r="UUW63" s="140"/>
      <c r="UUX63" s="140"/>
      <c r="UUY63" s="140"/>
      <c r="UUZ63" s="140"/>
      <c r="UVA63" s="140"/>
      <c r="UVB63" s="140"/>
      <c r="UVC63" s="140"/>
      <c r="UVD63" s="140"/>
      <c r="UVE63" s="140"/>
      <c r="UVF63" s="140"/>
      <c r="UVG63" s="140"/>
      <c r="UVH63" s="140"/>
      <c r="UVI63" s="140"/>
      <c r="UVJ63" s="140"/>
      <c r="UVK63" s="140"/>
      <c r="UVL63" s="140"/>
      <c r="UVM63" s="140"/>
      <c r="UVN63" s="140"/>
      <c r="UVO63" s="140"/>
      <c r="UVP63" s="140"/>
      <c r="UVQ63" s="140"/>
      <c r="UVR63" s="140"/>
      <c r="UVS63" s="140"/>
      <c r="UVT63" s="140"/>
      <c r="UVU63" s="140"/>
      <c r="UVV63" s="140"/>
      <c r="UVW63" s="140"/>
      <c r="UVX63" s="140"/>
      <c r="UVY63" s="140"/>
      <c r="UVZ63" s="140"/>
      <c r="UWA63" s="140"/>
      <c r="UWB63" s="140"/>
      <c r="UWC63" s="140"/>
      <c r="UWD63" s="140"/>
      <c r="UWE63" s="140"/>
      <c r="UWF63" s="140"/>
      <c r="UWG63" s="140"/>
      <c r="UWH63" s="140"/>
      <c r="UWI63" s="140"/>
      <c r="UWJ63" s="140"/>
      <c r="UWK63" s="140"/>
      <c r="UWL63" s="140"/>
      <c r="UWM63" s="140"/>
      <c r="UWN63" s="140"/>
      <c r="UWO63" s="140"/>
      <c r="UWP63" s="140"/>
      <c r="UWQ63" s="140"/>
      <c r="UWR63" s="140"/>
      <c r="UWS63" s="140"/>
      <c r="UWT63" s="140"/>
      <c r="UWU63" s="140"/>
      <c r="UWV63" s="140"/>
      <c r="UWW63" s="140"/>
      <c r="UWX63" s="140"/>
      <c r="UWY63" s="140"/>
      <c r="UWZ63" s="140"/>
      <c r="UXA63" s="140"/>
      <c r="UXB63" s="140"/>
      <c r="UXC63" s="140"/>
      <c r="UXD63" s="140"/>
      <c r="UXE63" s="140"/>
      <c r="UXF63" s="140"/>
      <c r="UXG63" s="140"/>
      <c r="UXH63" s="140"/>
      <c r="UXI63" s="140"/>
      <c r="UXJ63" s="140"/>
      <c r="UXK63" s="140"/>
      <c r="UXL63" s="140"/>
      <c r="UXM63" s="140"/>
      <c r="UXN63" s="140"/>
      <c r="UXO63" s="140"/>
      <c r="UXP63" s="140"/>
      <c r="UXQ63" s="140"/>
      <c r="UXR63" s="140"/>
      <c r="UXS63" s="140"/>
      <c r="UXT63" s="140"/>
      <c r="UXU63" s="140"/>
      <c r="UXV63" s="140"/>
      <c r="UXW63" s="140"/>
      <c r="UXX63" s="140"/>
      <c r="UXY63" s="140"/>
      <c r="UXZ63" s="140"/>
      <c r="UYA63" s="140"/>
      <c r="UYB63" s="140"/>
      <c r="UYC63" s="140"/>
      <c r="UYD63" s="140"/>
      <c r="UYE63" s="140"/>
      <c r="UYF63" s="140"/>
      <c r="UYG63" s="140"/>
      <c r="UYH63" s="140"/>
      <c r="UYI63" s="140"/>
      <c r="UYJ63" s="140"/>
      <c r="UYK63" s="140"/>
      <c r="UYL63" s="140"/>
      <c r="UYM63" s="140"/>
      <c r="UYN63" s="140"/>
      <c r="UYO63" s="140"/>
      <c r="UYP63" s="140"/>
      <c r="UYQ63" s="140"/>
      <c r="UYR63" s="140"/>
      <c r="UYS63" s="140"/>
      <c r="UYT63" s="140"/>
      <c r="UYU63" s="140"/>
      <c r="UYV63" s="140"/>
      <c r="UYW63" s="140"/>
      <c r="UYX63" s="140"/>
      <c r="UYY63" s="140"/>
      <c r="UYZ63" s="140"/>
      <c r="UZA63" s="140"/>
      <c r="UZB63" s="140"/>
      <c r="UZC63" s="140"/>
      <c r="UZD63" s="140"/>
      <c r="UZE63" s="140"/>
      <c r="UZF63" s="140"/>
      <c r="UZG63" s="140"/>
      <c r="UZH63" s="140"/>
      <c r="UZI63" s="140"/>
      <c r="UZJ63" s="140"/>
      <c r="UZK63" s="140"/>
      <c r="UZL63" s="140"/>
      <c r="UZM63" s="140"/>
      <c r="UZN63" s="140"/>
      <c r="UZO63" s="140"/>
      <c r="UZP63" s="140"/>
      <c r="UZQ63" s="140"/>
      <c r="UZR63" s="140"/>
      <c r="UZS63" s="140"/>
      <c r="UZT63" s="140"/>
      <c r="UZU63" s="140"/>
      <c r="UZV63" s="140"/>
      <c r="UZW63" s="140"/>
      <c r="UZX63" s="140"/>
      <c r="UZY63" s="140"/>
      <c r="UZZ63" s="140"/>
      <c r="VAA63" s="140"/>
      <c r="VAB63" s="140"/>
      <c r="VAC63" s="140"/>
      <c r="VAD63" s="140"/>
      <c r="VAE63" s="140"/>
      <c r="VAF63" s="140"/>
      <c r="VAG63" s="140"/>
      <c r="VAH63" s="140"/>
      <c r="VAI63" s="140"/>
      <c r="VAJ63" s="140"/>
      <c r="VAK63" s="140"/>
      <c r="VAL63" s="140"/>
      <c r="VAM63" s="140"/>
      <c r="VAN63" s="140"/>
      <c r="VAO63" s="140"/>
      <c r="VAP63" s="140"/>
      <c r="VAQ63" s="140"/>
      <c r="VAR63" s="140"/>
      <c r="VAS63" s="140"/>
      <c r="VAT63" s="140"/>
      <c r="VAU63" s="140"/>
      <c r="VAV63" s="140"/>
      <c r="VAW63" s="140"/>
      <c r="VAX63" s="140"/>
      <c r="VAY63" s="140"/>
      <c r="VAZ63" s="140"/>
      <c r="VBA63" s="140"/>
      <c r="VBB63" s="140"/>
      <c r="VBC63" s="140"/>
      <c r="VBD63" s="140"/>
      <c r="VBE63" s="140"/>
      <c r="VBF63" s="140"/>
      <c r="VBG63" s="140"/>
      <c r="VBH63" s="140"/>
      <c r="VBI63" s="140"/>
      <c r="VBJ63" s="140"/>
      <c r="VBK63" s="140"/>
      <c r="VBL63" s="140"/>
      <c r="VBM63" s="140"/>
      <c r="VBN63" s="140"/>
      <c r="VBO63" s="140"/>
      <c r="VBP63" s="140"/>
      <c r="VBQ63" s="140"/>
      <c r="VBR63" s="140"/>
      <c r="VBS63" s="140"/>
      <c r="VBT63" s="140"/>
      <c r="VBU63" s="140"/>
      <c r="VBV63" s="140"/>
      <c r="VBW63" s="140"/>
      <c r="VBX63" s="140"/>
      <c r="VBY63" s="140"/>
      <c r="VBZ63" s="140"/>
      <c r="VCA63" s="140"/>
      <c r="VCB63" s="140"/>
      <c r="VCC63" s="140"/>
      <c r="VCD63" s="140"/>
      <c r="VCE63" s="140"/>
      <c r="VCF63" s="140"/>
      <c r="VCG63" s="140"/>
      <c r="VCH63" s="140"/>
      <c r="VCI63" s="140"/>
      <c r="VCJ63" s="140"/>
      <c r="VCK63" s="140"/>
      <c r="VCL63" s="140"/>
      <c r="VCM63" s="140"/>
      <c r="VCN63" s="140"/>
      <c r="VCO63" s="140"/>
      <c r="VCP63" s="140"/>
      <c r="VCQ63" s="140"/>
      <c r="VCR63" s="140"/>
      <c r="VCS63" s="140"/>
      <c r="VCT63" s="140"/>
      <c r="VCU63" s="140"/>
      <c r="VCV63" s="140"/>
      <c r="VCW63" s="140"/>
      <c r="VCX63" s="140"/>
      <c r="VCY63" s="140"/>
      <c r="VCZ63" s="140"/>
      <c r="VDA63" s="140"/>
      <c r="VDB63" s="140"/>
      <c r="VDC63" s="140"/>
      <c r="VDD63" s="140"/>
      <c r="VDE63" s="140"/>
      <c r="VDF63" s="140"/>
      <c r="VDG63" s="140"/>
      <c r="VDH63" s="140"/>
      <c r="VDI63" s="140"/>
      <c r="VDJ63" s="140"/>
      <c r="VDK63" s="140"/>
      <c r="VDL63" s="140"/>
      <c r="VDM63" s="140"/>
      <c r="VDN63" s="140"/>
      <c r="VDO63" s="140"/>
      <c r="VDP63" s="140"/>
      <c r="VDQ63" s="140"/>
      <c r="VDR63" s="140"/>
      <c r="VDS63" s="140"/>
      <c r="VDT63" s="140"/>
      <c r="VDU63" s="140"/>
      <c r="VDV63" s="140"/>
      <c r="VDW63" s="140"/>
      <c r="VDX63" s="140"/>
      <c r="VDY63" s="140"/>
      <c r="VDZ63" s="140"/>
      <c r="VEA63" s="140"/>
      <c r="VEB63" s="140"/>
      <c r="VEC63" s="140"/>
      <c r="VED63" s="140"/>
      <c r="VEE63" s="140"/>
      <c r="VEF63" s="140"/>
      <c r="VEG63" s="140"/>
      <c r="VEH63" s="140"/>
      <c r="VEI63" s="140"/>
      <c r="VEJ63" s="140"/>
      <c r="VEK63" s="140"/>
      <c r="VEL63" s="140"/>
      <c r="VEM63" s="140"/>
      <c r="VEN63" s="140"/>
      <c r="VEO63" s="140"/>
      <c r="VEP63" s="140"/>
      <c r="VEQ63" s="140"/>
      <c r="VER63" s="140"/>
      <c r="VES63" s="140"/>
      <c r="VET63" s="140"/>
      <c r="VEU63" s="140"/>
      <c r="VEV63" s="140"/>
      <c r="VEW63" s="140"/>
      <c r="VEX63" s="140"/>
      <c r="VEY63" s="140"/>
      <c r="VEZ63" s="140"/>
      <c r="VFA63" s="140"/>
      <c r="VFB63" s="140"/>
      <c r="VFC63" s="140"/>
      <c r="VFD63" s="140"/>
      <c r="VFE63" s="140"/>
      <c r="VFF63" s="140"/>
      <c r="VFG63" s="140"/>
      <c r="VFH63" s="140"/>
      <c r="VFI63" s="140"/>
      <c r="VFJ63" s="140"/>
      <c r="VFK63" s="140"/>
      <c r="VFL63" s="140"/>
      <c r="VFM63" s="140"/>
      <c r="VFN63" s="140"/>
      <c r="VFO63" s="140"/>
      <c r="VFP63" s="140"/>
      <c r="VFQ63" s="140"/>
      <c r="VFR63" s="140"/>
      <c r="VFS63" s="140"/>
      <c r="VFT63" s="140"/>
      <c r="VFU63" s="140"/>
      <c r="VFV63" s="140"/>
      <c r="VFW63" s="140"/>
      <c r="VFX63" s="140"/>
      <c r="VFY63" s="140"/>
      <c r="VFZ63" s="140"/>
      <c r="VGA63" s="140"/>
      <c r="VGB63" s="140"/>
      <c r="VGC63" s="140"/>
      <c r="VGD63" s="140"/>
      <c r="VGE63" s="140"/>
      <c r="VGF63" s="140"/>
      <c r="VGG63" s="140"/>
      <c r="VGH63" s="140"/>
      <c r="VGI63" s="140"/>
      <c r="VGJ63" s="140"/>
      <c r="VGK63" s="140"/>
      <c r="VGL63" s="140"/>
      <c r="VGM63" s="140"/>
      <c r="VGN63" s="140"/>
      <c r="VGO63" s="140"/>
      <c r="VGP63" s="140"/>
      <c r="VGQ63" s="140"/>
      <c r="VGR63" s="140"/>
      <c r="VGS63" s="140"/>
      <c r="VGT63" s="140"/>
      <c r="VGU63" s="140"/>
      <c r="VGV63" s="140"/>
      <c r="VGW63" s="140"/>
      <c r="VGX63" s="140"/>
      <c r="VGY63" s="140"/>
      <c r="VGZ63" s="140"/>
      <c r="VHA63" s="140"/>
      <c r="VHB63" s="140"/>
      <c r="VHC63" s="140"/>
      <c r="VHD63" s="140"/>
      <c r="VHE63" s="140"/>
      <c r="VHF63" s="140"/>
      <c r="VHG63" s="140"/>
      <c r="VHH63" s="140"/>
      <c r="VHI63" s="140"/>
      <c r="VHJ63" s="140"/>
      <c r="VHK63" s="140"/>
      <c r="VHL63" s="140"/>
      <c r="VHM63" s="140"/>
      <c r="VHN63" s="140"/>
      <c r="VHO63" s="140"/>
      <c r="VHP63" s="140"/>
      <c r="VHQ63" s="140"/>
      <c r="VHR63" s="140"/>
      <c r="VHS63" s="140"/>
      <c r="VHT63" s="140"/>
      <c r="VHU63" s="140"/>
      <c r="VHV63" s="140"/>
      <c r="VHW63" s="140"/>
      <c r="VHX63" s="140"/>
      <c r="VHY63" s="140"/>
      <c r="VHZ63" s="140"/>
      <c r="VIA63" s="140"/>
      <c r="VIB63" s="140"/>
      <c r="VIC63" s="140"/>
      <c r="VID63" s="140"/>
      <c r="VIE63" s="140"/>
      <c r="VIF63" s="140"/>
      <c r="VIG63" s="140"/>
      <c r="VIH63" s="140"/>
      <c r="VII63" s="140"/>
      <c r="VIJ63" s="140"/>
      <c r="VIK63" s="140"/>
      <c r="VIL63" s="140"/>
      <c r="VIM63" s="140"/>
      <c r="VIN63" s="140"/>
      <c r="VIO63" s="140"/>
      <c r="VIP63" s="140"/>
      <c r="VIQ63" s="140"/>
      <c r="VIR63" s="140"/>
      <c r="VIS63" s="140"/>
      <c r="VIT63" s="140"/>
      <c r="VIU63" s="140"/>
      <c r="VIV63" s="140"/>
      <c r="VIW63" s="140"/>
      <c r="VIX63" s="140"/>
      <c r="VIY63" s="140"/>
      <c r="VIZ63" s="140"/>
      <c r="VJA63" s="140"/>
      <c r="VJB63" s="140"/>
      <c r="VJC63" s="140"/>
      <c r="VJD63" s="140"/>
      <c r="VJE63" s="140"/>
      <c r="VJF63" s="140"/>
      <c r="VJG63" s="140"/>
      <c r="VJH63" s="140"/>
      <c r="VJI63" s="140"/>
      <c r="VJJ63" s="140"/>
      <c r="VJK63" s="140"/>
      <c r="VJL63" s="140"/>
      <c r="VJM63" s="140"/>
      <c r="VJN63" s="140"/>
      <c r="VJO63" s="140"/>
      <c r="VJP63" s="140"/>
      <c r="VJQ63" s="140"/>
      <c r="VJR63" s="140"/>
      <c r="VJS63" s="140"/>
      <c r="VJT63" s="140"/>
      <c r="VJU63" s="140"/>
      <c r="VJV63" s="140"/>
      <c r="VJW63" s="140"/>
      <c r="VJX63" s="140"/>
      <c r="VJY63" s="140"/>
      <c r="VJZ63" s="140"/>
      <c r="VKA63" s="140"/>
      <c r="VKB63" s="140"/>
      <c r="VKC63" s="140"/>
      <c r="VKD63" s="140"/>
      <c r="VKE63" s="140"/>
      <c r="VKF63" s="140"/>
      <c r="VKG63" s="140"/>
      <c r="VKH63" s="140"/>
      <c r="VKI63" s="140"/>
      <c r="VKJ63" s="140"/>
      <c r="VKK63" s="140"/>
      <c r="VKL63" s="140"/>
      <c r="VKM63" s="140"/>
      <c r="VKN63" s="140"/>
      <c r="VKO63" s="140"/>
      <c r="VKP63" s="140"/>
      <c r="VKQ63" s="140"/>
      <c r="VKR63" s="140"/>
      <c r="VKS63" s="140"/>
      <c r="VKT63" s="140"/>
      <c r="VKU63" s="140"/>
      <c r="VKV63" s="140"/>
      <c r="VKW63" s="140"/>
      <c r="VKX63" s="140"/>
      <c r="VKY63" s="140"/>
      <c r="VKZ63" s="140"/>
      <c r="VLA63" s="140"/>
      <c r="VLB63" s="140"/>
      <c r="VLC63" s="140"/>
      <c r="VLD63" s="140"/>
      <c r="VLE63" s="140"/>
      <c r="VLF63" s="140"/>
      <c r="VLG63" s="140"/>
      <c r="VLH63" s="140"/>
      <c r="VLI63" s="140"/>
      <c r="VLJ63" s="140"/>
      <c r="VLK63" s="140"/>
      <c r="VLL63" s="140"/>
      <c r="VLM63" s="140"/>
      <c r="VLN63" s="140"/>
      <c r="VLO63" s="140"/>
      <c r="VLP63" s="140"/>
      <c r="VLQ63" s="140"/>
      <c r="VLR63" s="140"/>
      <c r="VLS63" s="140"/>
      <c r="VLT63" s="140"/>
      <c r="VLU63" s="140"/>
      <c r="VLV63" s="140"/>
      <c r="VLW63" s="140"/>
      <c r="VLX63" s="140"/>
      <c r="VLY63" s="140"/>
      <c r="VLZ63" s="140"/>
      <c r="VMA63" s="140"/>
      <c r="VMB63" s="140"/>
      <c r="VMC63" s="140"/>
      <c r="VMD63" s="140"/>
      <c r="VME63" s="140"/>
      <c r="VMF63" s="140"/>
      <c r="VMG63" s="140"/>
      <c r="VMH63" s="140"/>
      <c r="VMI63" s="140"/>
      <c r="VMJ63" s="140"/>
      <c r="VMK63" s="140"/>
      <c r="VML63" s="140"/>
      <c r="VMM63" s="140"/>
      <c r="VMN63" s="140"/>
      <c r="VMO63" s="140"/>
      <c r="VMP63" s="140"/>
      <c r="VMQ63" s="140"/>
      <c r="VMR63" s="140"/>
      <c r="VMS63" s="140"/>
      <c r="VMT63" s="140"/>
      <c r="VMU63" s="140"/>
      <c r="VMV63" s="140"/>
      <c r="VMW63" s="140"/>
      <c r="VMX63" s="140"/>
      <c r="VMY63" s="140"/>
      <c r="VMZ63" s="140"/>
      <c r="VNA63" s="140"/>
      <c r="VNB63" s="140"/>
      <c r="VNC63" s="140"/>
      <c r="VND63" s="140"/>
      <c r="VNE63" s="140"/>
      <c r="VNF63" s="140"/>
      <c r="VNG63" s="140"/>
      <c r="VNH63" s="140"/>
      <c r="VNI63" s="140"/>
      <c r="VNJ63" s="140"/>
      <c r="VNK63" s="140"/>
      <c r="VNL63" s="140"/>
      <c r="VNM63" s="140"/>
      <c r="VNN63" s="140"/>
      <c r="VNO63" s="140"/>
      <c r="VNP63" s="140"/>
      <c r="VNQ63" s="140"/>
      <c r="VNR63" s="140"/>
      <c r="VNS63" s="140"/>
      <c r="VNT63" s="140"/>
      <c r="VNU63" s="140"/>
      <c r="VNV63" s="140"/>
      <c r="VNW63" s="140"/>
      <c r="VNX63" s="140"/>
      <c r="VNY63" s="140"/>
      <c r="VNZ63" s="140"/>
      <c r="VOA63" s="140"/>
      <c r="VOB63" s="140"/>
      <c r="VOC63" s="140"/>
      <c r="VOD63" s="140"/>
      <c r="VOE63" s="140"/>
      <c r="VOF63" s="140"/>
      <c r="VOG63" s="140"/>
      <c r="VOH63" s="140"/>
      <c r="VOI63" s="140"/>
      <c r="VOJ63" s="140"/>
      <c r="VOK63" s="140"/>
      <c r="VOL63" s="140"/>
      <c r="VOM63" s="140"/>
      <c r="VON63" s="140"/>
      <c r="VOO63" s="140"/>
      <c r="VOP63" s="140"/>
      <c r="VOQ63" s="140"/>
      <c r="VOR63" s="140"/>
      <c r="VOS63" s="140"/>
      <c r="VOT63" s="140"/>
      <c r="VOU63" s="140"/>
      <c r="VOV63" s="140"/>
      <c r="VOW63" s="140"/>
      <c r="VOX63" s="140"/>
      <c r="VOY63" s="140"/>
      <c r="VOZ63" s="140"/>
      <c r="VPA63" s="140"/>
      <c r="VPB63" s="140"/>
      <c r="VPC63" s="140"/>
      <c r="VPD63" s="140"/>
      <c r="VPE63" s="140"/>
      <c r="VPF63" s="140"/>
      <c r="VPG63" s="140"/>
      <c r="VPH63" s="140"/>
      <c r="VPI63" s="140"/>
      <c r="VPJ63" s="140"/>
      <c r="VPK63" s="140"/>
      <c r="VPL63" s="140"/>
      <c r="VPM63" s="140"/>
      <c r="VPN63" s="140"/>
      <c r="VPO63" s="140"/>
      <c r="VPP63" s="140"/>
      <c r="VPQ63" s="140"/>
      <c r="VPR63" s="140"/>
      <c r="VPS63" s="140"/>
      <c r="VPT63" s="140"/>
      <c r="VPU63" s="140"/>
      <c r="VPV63" s="140"/>
      <c r="VPW63" s="140"/>
      <c r="VPX63" s="140"/>
      <c r="VPY63" s="140"/>
      <c r="VPZ63" s="140"/>
      <c r="VQA63" s="140"/>
      <c r="VQB63" s="140"/>
      <c r="VQC63" s="140"/>
      <c r="VQD63" s="140"/>
      <c r="VQE63" s="140"/>
      <c r="VQF63" s="140"/>
      <c r="VQG63" s="140"/>
      <c r="VQH63" s="140"/>
      <c r="VQI63" s="140"/>
      <c r="VQJ63" s="140"/>
      <c r="VQK63" s="140"/>
      <c r="VQL63" s="140"/>
      <c r="VQM63" s="140"/>
      <c r="VQN63" s="140"/>
      <c r="VQO63" s="140"/>
      <c r="VQP63" s="140"/>
      <c r="VQQ63" s="140"/>
      <c r="VQR63" s="140"/>
      <c r="VQS63" s="140"/>
      <c r="VQT63" s="140"/>
      <c r="VQU63" s="140"/>
      <c r="VQV63" s="140"/>
      <c r="VQW63" s="140"/>
      <c r="VQX63" s="140"/>
      <c r="VQY63" s="140"/>
      <c r="VQZ63" s="140"/>
      <c r="VRA63" s="140"/>
      <c r="VRB63" s="140"/>
      <c r="VRC63" s="140"/>
      <c r="VRD63" s="140"/>
      <c r="VRE63" s="140"/>
      <c r="VRF63" s="140"/>
      <c r="VRG63" s="140"/>
      <c r="VRH63" s="140"/>
      <c r="VRI63" s="140"/>
      <c r="VRJ63" s="140"/>
      <c r="VRK63" s="140"/>
      <c r="VRL63" s="140"/>
      <c r="VRM63" s="140"/>
      <c r="VRN63" s="140"/>
      <c r="VRO63" s="140"/>
      <c r="VRP63" s="140"/>
      <c r="VRQ63" s="140"/>
      <c r="VRR63" s="140"/>
      <c r="VRS63" s="140"/>
      <c r="VRT63" s="140"/>
      <c r="VRU63" s="140"/>
      <c r="VRV63" s="140"/>
      <c r="VRW63" s="140"/>
      <c r="VRX63" s="140"/>
      <c r="VRY63" s="140"/>
      <c r="VRZ63" s="140"/>
      <c r="VSA63" s="140"/>
      <c r="VSB63" s="140"/>
      <c r="VSC63" s="140"/>
      <c r="VSD63" s="140"/>
      <c r="VSE63" s="140"/>
      <c r="VSF63" s="140"/>
      <c r="VSG63" s="140"/>
      <c r="VSH63" s="140"/>
      <c r="VSI63" s="140"/>
      <c r="VSJ63" s="140"/>
      <c r="VSK63" s="140"/>
      <c r="VSL63" s="140"/>
      <c r="VSM63" s="140"/>
      <c r="VSN63" s="140"/>
      <c r="VSO63" s="140"/>
      <c r="VSP63" s="140"/>
      <c r="VSQ63" s="140"/>
      <c r="VSR63" s="140"/>
      <c r="VSS63" s="140"/>
      <c r="VST63" s="140"/>
      <c r="VSU63" s="140"/>
      <c r="VSV63" s="140"/>
      <c r="VSW63" s="140"/>
      <c r="VSX63" s="140"/>
      <c r="VSY63" s="140"/>
      <c r="VSZ63" s="140"/>
      <c r="VTA63" s="140"/>
      <c r="VTB63" s="140"/>
      <c r="VTC63" s="140"/>
      <c r="VTD63" s="140"/>
      <c r="VTE63" s="140"/>
      <c r="VTF63" s="140"/>
      <c r="VTG63" s="140"/>
      <c r="VTH63" s="140"/>
      <c r="VTI63" s="140"/>
      <c r="VTJ63" s="140"/>
      <c r="VTK63" s="140"/>
      <c r="VTL63" s="140"/>
      <c r="VTM63" s="140"/>
      <c r="VTN63" s="140"/>
      <c r="VTO63" s="140"/>
      <c r="VTP63" s="140"/>
      <c r="VTQ63" s="140"/>
      <c r="VTR63" s="140"/>
      <c r="VTS63" s="140"/>
      <c r="VTT63" s="140"/>
      <c r="VTU63" s="140"/>
      <c r="VTV63" s="140"/>
      <c r="VTW63" s="140"/>
      <c r="VTX63" s="140"/>
      <c r="VTY63" s="140"/>
      <c r="VTZ63" s="140"/>
      <c r="VUA63" s="140"/>
      <c r="VUB63" s="140"/>
      <c r="VUC63" s="140"/>
      <c r="VUD63" s="140"/>
      <c r="VUE63" s="140"/>
      <c r="VUF63" s="140"/>
      <c r="VUG63" s="140"/>
      <c r="VUH63" s="140"/>
      <c r="VUI63" s="140"/>
      <c r="VUJ63" s="140"/>
      <c r="VUK63" s="140"/>
      <c r="VUL63" s="140"/>
      <c r="VUM63" s="140"/>
      <c r="VUN63" s="140"/>
      <c r="VUO63" s="140"/>
      <c r="VUP63" s="140"/>
      <c r="VUQ63" s="140"/>
      <c r="VUR63" s="140"/>
      <c r="VUS63" s="140"/>
      <c r="VUT63" s="140"/>
      <c r="VUU63" s="140"/>
      <c r="VUV63" s="140"/>
      <c r="VUW63" s="140"/>
      <c r="VUX63" s="140"/>
      <c r="VUY63" s="140"/>
      <c r="VUZ63" s="140"/>
      <c r="VVA63" s="140"/>
      <c r="VVB63" s="140"/>
      <c r="VVC63" s="140"/>
      <c r="VVD63" s="140"/>
      <c r="VVE63" s="140"/>
      <c r="VVF63" s="140"/>
      <c r="VVG63" s="140"/>
      <c r="VVH63" s="140"/>
      <c r="VVI63" s="140"/>
      <c r="VVJ63" s="140"/>
      <c r="VVK63" s="140"/>
      <c r="VVL63" s="140"/>
      <c r="VVM63" s="140"/>
      <c r="VVN63" s="140"/>
      <c r="VVO63" s="140"/>
      <c r="VVP63" s="140"/>
      <c r="VVQ63" s="140"/>
      <c r="VVR63" s="140"/>
      <c r="VVS63" s="140"/>
      <c r="VVT63" s="140"/>
      <c r="VVU63" s="140"/>
      <c r="VVV63" s="140"/>
      <c r="VVW63" s="140"/>
      <c r="VVX63" s="140"/>
      <c r="VVY63" s="140"/>
      <c r="VVZ63" s="140"/>
      <c r="VWA63" s="140"/>
      <c r="VWB63" s="140"/>
      <c r="VWC63" s="140"/>
      <c r="VWD63" s="140"/>
      <c r="VWE63" s="140"/>
      <c r="VWF63" s="140"/>
      <c r="VWG63" s="140"/>
      <c r="VWH63" s="140"/>
      <c r="VWI63" s="140"/>
      <c r="VWJ63" s="140"/>
      <c r="VWK63" s="140"/>
      <c r="VWL63" s="140"/>
      <c r="VWM63" s="140"/>
      <c r="VWN63" s="140"/>
      <c r="VWO63" s="140"/>
      <c r="VWP63" s="140"/>
      <c r="VWQ63" s="140"/>
      <c r="VWR63" s="140"/>
      <c r="VWS63" s="140"/>
      <c r="VWT63" s="140"/>
      <c r="VWU63" s="140"/>
      <c r="VWV63" s="140"/>
      <c r="VWW63" s="140"/>
      <c r="VWX63" s="140"/>
      <c r="VWY63" s="140"/>
      <c r="VWZ63" s="140"/>
      <c r="VXA63" s="140"/>
      <c r="VXB63" s="140"/>
      <c r="VXC63" s="140"/>
      <c r="VXD63" s="140"/>
      <c r="VXE63" s="140"/>
      <c r="VXF63" s="140"/>
      <c r="VXG63" s="140"/>
      <c r="VXH63" s="140"/>
      <c r="VXI63" s="140"/>
      <c r="VXJ63" s="140"/>
      <c r="VXK63" s="140"/>
      <c r="VXL63" s="140"/>
      <c r="VXM63" s="140"/>
      <c r="VXN63" s="140"/>
      <c r="VXO63" s="140"/>
      <c r="VXP63" s="140"/>
      <c r="VXQ63" s="140"/>
      <c r="VXR63" s="140"/>
      <c r="VXS63" s="140"/>
      <c r="VXT63" s="140"/>
      <c r="VXU63" s="140"/>
      <c r="VXV63" s="140"/>
      <c r="VXW63" s="140"/>
      <c r="VXX63" s="140"/>
      <c r="VXY63" s="140"/>
      <c r="VXZ63" s="140"/>
      <c r="VYA63" s="140"/>
      <c r="VYB63" s="140"/>
      <c r="VYC63" s="140"/>
      <c r="VYD63" s="140"/>
      <c r="VYE63" s="140"/>
      <c r="VYF63" s="140"/>
      <c r="VYG63" s="140"/>
      <c r="VYH63" s="140"/>
      <c r="VYI63" s="140"/>
      <c r="VYJ63" s="140"/>
      <c r="VYK63" s="140"/>
      <c r="VYL63" s="140"/>
      <c r="VYM63" s="140"/>
      <c r="VYN63" s="140"/>
      <c r="VYO63" s="140"/>
      <c r="VYP63" s="140"/>
      <c r="VYQ63" s="140"/>
      <c r="VYR63" s="140"/>
      <c r="VYS63" s="140"/>
      <c r="VYT63" s="140"/>
      <c r="VYU63" s="140"/>
      <c r="VYV63" s="140"/>
      <c r="VYW63" s="140"/>
      <c r="VYX63" s="140"/>
      <c r="VYY63" s="140"/>
      <c r="VYZ63" s="140"/>
      <c r="VZA63" s="140"/>
      <c r="VZB63" s="140"/>
      <c r="VZC63" s="140"/>
      <c r="VZD63" s="140"/>
      <c r="VZE63" s="140"/>
      <c r="VZF63" s="140"/>
      <c r="VZG63" s="140"/>
      <c r="VZH63" s="140"/>
      <c r="VZI63" s="140"/>
      <c r="VZJ63" s="140"/>
      <c r="VZK63" s="140"/>
      <c r="VZL63" s="140"/>
      <c r="VZM63" s="140"/>
      <c r="VZN63" s="140"/>
      <c r="VZO63" s="140"/>
      <c r="VZP63" s="140"/>
      <c r="VZQ63" s="140"/>
      <c r="VZR63" s="140"/>
      <c r="VZS63" s="140"/>
      <c r="VZT63" s="140"/>
      <c r="VZU63" s="140"/>
      <c r="VZV63" s="140"/>
      <c r="VZW63" s="140"/>
      <c r="VZX63" s="140"/>
      <c r="VZY63" s="140"/>
      <c r="VZZ63" s="140"/>
      <c r="WAA63" s="140"/>
      <c r="WAB63" s="140"/>
      <c r="WAC63" s="140"/>
      <c r="WAD63" s="140"/>
      <c r="WAE63" s="140"/>
      <c r="WAF63" s="140"/>
      <c r="WAG63" s="140"/>
      <c r="WAH63" s="140"/>
      <c r="WAI63" s="140"/>
      <c r="WAJ63" s="140"/>
      <c r="WAK63" s="140"/>
      <c r="WAL63" s="140"/>
      <c r="WAM63" s="140"/>
      <c r="WAN63" s="140"/>
      <c r="WAO63" s="140"/>
      <c r="WAP63" s="140"/>
      <c r="WAQ63" s="140"/>
      <c r="WAR63" s="140"/>
      <c r="WAS63" s="140"/>
      <c r="WAT63" s="140"/>
      <c r="WAU63" s="140"/>
      <c r="WAV63" s="140"/>
      <c r="WAW63" s="140"/>
      <c r="WAX63" s="140"/>
      <c r="WAY63" s="140"/>
      <c r="WAZ63" s="140"/>
      <c r="WBA63" s="140"/>
      <c r="WBB63" s="140"/>
      <c r="WBC63" s="140"/>
      <c r="WBD63" s="140"/>
      <c r="WBE63" s="140"/>
      <c r="WBF63" s="140"/>
      <c r="WBG63" s="140"/>
      <c r="WBH63" s="140"/>
      <c r="WBI63" s="140"/>
      <c r="WBJ63" s="140"/>
      <c r="WBK63" s="140"/>
      <c r="WBL63" s="140"/>
      <c r="WBM63" s="140"/>
      <c r="WBN63" s="140"/>
      <c r="WBO63" s="140"/>
      <c r="WBP63" s="140"/>
      <c r="WBQ63" s="140"/>
      <c r="WBR63" s="140"/>
      <c r="WBS63" s="140"/>
      <c r="WBT63" s="140"/>
      <c r="WBU63" s="140"/>
      <c r="WBV63" s="140"/>
      <c r="WBW63" s="140"/>
      <c r="WBX63" s="140"/>
      <c r="WBY63" s="140"/>
      <c r="WBZ63" s="140"/>
      <c r="WCA63" s="140"/>
      <c r="WCB63" s="140"/>
      <c r="WCC63" s="140"/>
      <c r="WCD63" s="140"/>
      <c r="WCE63" s="140"/>
      <c r="WCF63" s="140"/>
      <c r="WCG63" s="140"/>
      <c r="WCH63" s="140"/>
      <c r="WCI63" s="140"/>
      <c r="WCJ63" s="140"/>
      <c r="WCK63" s="140"/>
      <c r="WCL63" s="140"/>
      <c r="WCM63" s="140"/>
      <c r="WCN63" s="140"/>
      <c r="WCO63" s="140"/>
      <c r="WCP63" s="140"/>
      <c r="WCQ63" s="140"/>
      <c r="WCR63" s="140"/>
      <c r="WCS63" s="140"/>
      <c r="WCT63" s="140"/>
      <c r="WCU63" s="140"/>
      <c r="WCV63" s="140"/>
      <c r="WCW63" s="140"/>
      <c r="WCX63" s="140"/>
      <c r="WCY63" s="140"/>
      <c r="WCZ63" s="140"/>
      <c r="WDA63" s="140"/>
      <c r="WDB63" s="140"/>
      <c r="WDC63" s="140"/>
      <c r="WDD63" s="140"/>
      <c r="WDE63" s="140"/>
      <c r="WDF63" s="140"/>
      <c r="WDG63" s="140"/>
      <c r="WDH63" s="140"/>
      <c r="WDI63" s="140"/>
      <c r="WDJ63" s="140"/>
      <c r="WDK63" s="140"/>
      <c r="WDL63" s="140"/>
      <c r="WDM63" s="140"/>
      <c r="WDN63" s="140"/>
      <c r="WDO63" s="140"/>
      <c r="WDP63" s="140"/>
      <c r="WDQ63" s="140"/>
      <c r="WDR63" s="140"/>
      <c r="WDS63" s="140"/>
      <c r="WDT63" s="140"/>
      <c r="WDU63" s="140"/>
      <c r="WDV63" s="140"/>
      <c r="WDW63" s="140"/>
      <c r="WDX63" s="140"/>
      <c r="WDY63" s="140"/>
      <c r="WDZ63" s="140"/>
      <c r="WEA63" s="140"/>
      <c r="WEB63" s="140"/>
      <c r="WEC63" s="140"/>
      <c r="WED63" s="140"/>
      <c r="WEE63" s="140"/>
      <c r="WEF63" s="140"/>
      <c r="WEG63" s="140"/>
      <c r="WEH63" s="140"/>
      <c r="WEI63" s="140"/>
      <c r="WEJ63" s="140"/>
      <c r="WEK63" s="140"/>
      <c r="WEL63" s="140"/>
      <c r="WEM63" s="140"/>
      <c r="WEN63" s="140"/>
      <c r="WEO63" s="140"/>
      <c r="WEP63" s="140"/>
      <c r="WEQ63" s="140"/>
      <c r="WER63" s="140"/>
      <c r="WES63" s="140"/>
      <c r="WET63" s="140"/>
      <c r="WEU63" s="140"/>
      <c r="WEV63" s="140"/>
      <c r="WEW63" s="140"/>
      <c r="WEX63" s="140"/>
      <c r="WEY63" s="140"/>
      <c r="WEZ63" s="140"/>
      <c r="WFA63" s="140"/>
      <c r="WFB63" s="140"/>
      <c r="WFC63" s="140"/>
      <c r="WFD63" s="140"/>
      <c r="WFE63" s="140"/>
      <c r="WFF63" s="140"/>
      <c r="WFG63" s="140"/>
      <c r="WFH63" s="140"/>
      <c r="WFI63" s="140"/>
      <c r="WFJ63" s="140"/>
      <c r="WFK63" s="140"/>
      <c r="WFL63" s="140"/>
      <c r="WFM63" s="140"/>
      <c r="WFN63" s="140"/>
      <c r="WFO63" s="140"/>
      <c r="WFP63" s="140"/>
      <c r="WFQ63" s="140"/>
      <c r="WFR63" s="140"/>
      <c r="WFS63" s="140"/>
      <c r="WFT63" s="140"/>
      <c r="WFU63" s="140"/>
      <c r="WFV63" s="140"/>
      <c r="WFW63" s="140"/>
      <c r="WFX63" s="140"/>
      <c r="WFY63" s="140"/>
      <c r="WFZ63" s="140"/>
      <c r="WGA63" s="140"/>
      <c r="WGB63" s="140"/>
      <c r="WGC63" s="140"/>
      <c r="WGD63" s="140"/>
      <c r="WGE63" s="140"/>
      <c r="WGF63" s="140"/>
      <c r="WGG63" s="140"/>
      <c r="WGH63" s="140"/>
      <c r="WGI63" s="140"/>
      <c r="WGJ63" s="140"/>
      <c r="WGK63" s="140"/>
      <c r="WGL63" s="140"/>
      <c r="WGM63" s="140"/>
      <c r="WGN63" s="140"/>
      <c r="WGO63" s="140"/>
      <c r="WGP63" s="140"/>
      <c r="WGQ63" s="140"/>
      <c r="WGR63" s="140"/>
      <c r="WGS63" s="140"/>
      <c r="WGT63" s="140"/>
      <c r="WGU63" s="140"/>
      <c r="WGV63" s="140"/>
      <c r="WGW63" s="140"/>
      <c r="WGX63" s="140"/>
      <c r="WGY63" s="140"/>
      <c r="WGZ63" s="140"/>
      <c r="WHA63" s="140"/>
      <c r="WHB63" s="140"/>
      <c r="WHC63" s="140"/>
      <c r="WHD63" s="140"/>
      <c r="WHE63" s="140"/>
      <c r="WHF63" s="140"/>
      <c r="WHG63" s="140"/>
      <c r="WHH63" s="140"/>
      <c r="WHI63" s="140"/>
      <c r="WHJ63" s="140"/>
      <c r="WHK63" s="140"/>
      <c r="WHL63" s="140"/>
      <c r="WHM63" s="140"/>
      <c r="WHN63" s="140"/>
      <c r="WHO63" s="140"/>
      <c r="WHP63" s="140"/>
      <c r="WHQ63" s="140"/>
      <c r="WHR63" s="140"/>
      <c r="WHS63" s="140"/>
      <c r="WHT63" s="140"/>
      <c r="WHU63" s="140"/>
      <c r="WHV63" s="140"/>
      <c r="WHW63" s="140"/>
      <c r="WHX63" s="140"/>
      <c r="WHY63" s="140"/>
      <c r="WHZ63" s="140"/>
      <c r="WIA63" s="140"/>
      <c r="WIB63" s="140"/>
      <c r="WIC63" s="140"/>
      <c r="WID63" s="140"/>
      <c r="WIE63" s="140"/>
      <c r="WIF63" s="140"/>
      <c r="WIG63" s="140"/>
      <c r="WIH63" s="140"/>
      <c r="WII63" s="140"/>
      <c r="WIJ63" s="140"/>
      <c r="WIK63" s="140"/>
      <c r="WIL63" s="140"/>
      <c r="WIM63" s="140"/>
      <c r="WIN63" s="140"/>
      <c r="WIO63" s="140"/>
      <c r="WIP63" s="140"/>
      <c r="WIQ63" s="140"/>
      <c r="WIR63" s="140"/>
      <c r="WIS63" s="140"/>
      <c r="WIT63" s="140"/>
      <c r="WIU63" s="140"/>
      <c r="WIV63" s="140"/>
      <c r="WIW63" s="140"/>
      <c r="WIX63" s="140"/>
      <c r="WIY63" s="140"/>
      <c r="WIZ63" s="140"/>
      <c r="WJA63" s="140"/>
      <c r="WJB63" s="140"/>
      <c r="WJC63" s="140"/>
      <c r="WJD63" s="140"/>
      <c r="WJE63" s="140"/>
      <c r="WJF63" s="140"/>
      <c r="WJG63" s="140"/>
      <c r="WJH63" s="140"/>
      <c r="WJI63" s="140"/>
      <c r="WJJ63" s="140"/>
      <c r="WJK63" s="140"/>
      <c r="WJL63" s="140"/>
      <c r="WJM63" s="140"/>
      <c r="WJN63" s="140"/>
      <c r="WJO63" s="140"/>
      <c r="WJP63" s="140"/>
      <c r="WJQ63" s="140"/>
      <c r="WJR63" s="140"/>
      <c r="WJS63" s="140"/>
      <c r="WJT63" s="140"/>
      <c r="WJU63" s="140"/>
      <c r="WJV63" s="140"/>
      <c r="WJW63" s="140"/>
      <c r="WJX63" s="140"/>
      <c r="WJY63" s="140"/>
      <c r="WJZ63" s="140"/>
      <c r="WKA63" s="140"/>
      <c r="WKB63" s="140"/>
      <c r="WKC63" s="140"/>
      <c r="WKD63" s="140"/>
      <c r="WKE63" s="140"/>
      <c r="WKF63" s="140"/>
      <c r="WKG63" s="140"/>
      <c r="WKH63" s="140"/>
      <c r="WKI63" s="140"/>
      <c r="WKJ63" s="140"/>
      <c r="WKK63" s="140"/>
      <c r="WKL63" s="140"/>
      <c r="WKM63" s="140"/>
      <c r="WKN63" s="140"/>
      <c r="WKO63" s="140"/>
      <c r="WKP63" s="140"/>
      <c r="WKQ63" s="140"/>
      <c r="WKR63" s="140"/>
      <c r="WKS63" s="140"/>
      <c r="WKT63" s="140"/>
      <c r="WKU63" s="140"/>
      <c r="WKV63" s="140"/>
      <c r="WKW63" s="140"/>
      <c r="WKX63" s="140"/>
      <c r="WKY63" s="140"/>
      <c r="WKZ63" s="140"/>
      <c r="WLA63" s="140"/>
      <c r="WLB63" s="140"/>
      <c r="WLC63" s="140"/>
      <c r="WLD63" s="140"/>
      <c r="WLE63" s="140"/>
      <c r="WLF63" s="140"/>
      <c r="WLG63" s="140"/>
      <c r="WLH63" s="140"/>
      <c r="WLI63" s="140"/>
      <c r="WLJ63" s="140"/>
      <c r="WLK63" s="140"/>
      <c r="WLL63" s="140"/>
      <c r="WLM63" s="140"/>
      <c r="WLN63" s="140"/>
      <c r="WLO63" s="140"/>
      <c r="WLP63" s="140"/>
      <c r="WLQ63" s="140"/>
      <c r="WLR63" s="140"/>
      <c r="WLS63" s="140"/>
      <c r="WLT63" s="140"/>
      <c r="WLU63" s="140"/>
      <c r="WLV63" s="140"/>
      <c r="WLW63" s="140"/>
      <c r="WLX63" s="140"/>
      <c r="WLY63" s="140"/>
      <c r="WLZ63" s="140"/>
      <c r="WMA63" s="140"/>
      <c r="WMB63" s="140"/>
      <c r="WMC63" s="140"/>
      <c r="WMD63" s="140"/>
      <c r="WME63" s="140"/>
      <c r="WMF63" s="140"/>
      <c r="WMG63" s="140"/>
      <c r="WMH63" s="140"/>
      <c r="WMI63" s="140"/>
      <c r="WMJ63" s="140"/>
      <c r="WMK63" s="140"/>
      <c r="WML63" s="140"/>
      <c r="WMM63" s="140"/>
      <c r="WMN63" s="140"/>
      <c r="WMO63" s="140"/>
      <c r="WMP63" s="140"/>
      <c r="WMQ63" s="140"/>
      <c r="WMR63" s="140"/>
      <c r="WMS63" s="140"/>
      <c r="WMT63" s="140"/>
      <c r="WMU63" s="140"/>
      <c r="WMV63" s="140"/>
      <c r="WMW63" s="140"/>
      <c r="WMX63" s="140"/>
      <c r="WMY63" s="140"/>
      <c r="WMZ63" s="140"/>
      <c r="WNA63" s="140"/>
      <c r="WNB63" s="140"/>
      <c r="WNC63" s="140"/>
      <c r="WND63" s="140"/>
      <c r="WNE63" s="140"/>
      <c r="WNF63" s="140"/>
      <c r="WNG63" s="140"/>
      <c r="WNH63" s="140"/>
      <c r="WNI63" s="140"/>
      <c r="WNJ63" s="140"/>
      <c r="WNK63" s="140"/>
      <c r="WNL63" s="140"/>
      <c r="WNM63" s="140"/>
      <c r="WNN63" s="140"/>
      <c r="WNO63" s="140"/>
      <c r="WNP63" s="140"/>
      <c r="WNQ63" s="140"/>
      <c r="WNR63" s="140"/>
      <c r="WNS63" s="140"/>
      <c r="WNT63" s="140"/>
      <c r="WNU63" s="140"/>
      <c r="WNV63" s="140"/>
      <c r="WNW63" s="140"/>
      <c r="WNX63" s="140"/>
      <c r="WNY63" s="140"/>
      <c r="WNZ63" s="140"/>
      <c r="WOA63" s="140"/>
      <c r="WOB63" s="140"/>
      <c r="WOC63" s="140"/>
      <c r="WOD63" s="140"/>
      <c r="WOE63" s="140"/>
      <c r="WOF63" s="140"/>
      <c r="WOG63" s="140"/>
      <c r="WOH63" s="140"/>
      <c r="WOI63" s="140"/>
      <c r="WOJ63" s="140"/>
      <c r="WOK63" s="140"/>
      <c r="WOL63" s="140"/>
      <c r="WOM63" s="140"/>
      <c r="WON63" s="140"/>
      <c r="WOO63" s="140"/>
      <c r="WOP63" s="140"/>
      <c r="WOQ63" s="140"/>
      <c r="WOR63" s="140"/>
      <c r="WOS63" s="140"/>
      <c r="WOT63" s="140"/>
      <c r="WOU63" s="140"/>
      <c r="WOV63" s="140"/>
      <c r="WOW63" s="140"/>
      <c r="WOX63" s="140"/>
      <c r="WOY63" s="140"/>
      <c r="WOZ63" s="140"/>
      <c r="WPA63" s="140"/>
      <c r="WPB63" s="140"/>
      <c r="WPC63" s="140"/>
      <c r="WPD63" s="140"/>
      <c r="WPE63" s="140"/>
      <c r="WPF63" s="140"/>
      <c r="WPG63" s="140"/>
      <c r="WPH63" s="140"/>
      <c r="WPI63" s="140"/>
      <c r="WPJ63" s="140"/>
      <c r="WPK63" s="140"/>
      <c r="WPL63" s="140"/>
      <c r="WPM63" s="140"/>
      <c r="WPN63" s="140"/>
      <c r="WPO63" s="140"/>
      <c r="WPP63" s="140"/>
      <c r="WPQ63" s="140"/>
      <c r="WPR63" s="140"/>
      <c r="WPS63" s="140"/>
      <c r="WPT63" s="140"/>
      <c r="WPU63" s="140"/>
      <c r="WPV63" s="140"/>
      <c r="WPW63" s="140"/>
      <c r="WPX63" s="140"/>
      <c r="WPY63" s="140"/>
      <c r="WPZ63" s="140"/>
      <c r="WQA63" s="140"/>
      <c r="WQB63" s="140"/>
      <c r="WQC63" s="140"/>
      <c r="WQD63" s="140"/>
      <c r="WQE63" s="140"/>
      <c r="WQF63" s="140"/>
      <c r="WQG63" s="140"/>
      <c r="WQH63" s="140"/>
      <c r="WQI63" s="140"/>
      <c r="WQJ63" s="140"/>
      <c r="WQK63" s="140"/>
      <c r="WQL63" s="140"/>
      <c r="WQM63" s="140"/>
      <c r="WQN63" s="140"/>
      <c r="WQO63" s="140"/>
      <c r="WQP63" s="140"/>
      <c r="WQQ63" s="140"/>
      <c r="WQR63" s="140"/>
      <c r="WQS63" s="140"/>
      <c r="WQT63" s="140"/>
      <c r="WQU63" s="140"/>
      <c r="WQV63" s="140"/>
      <c r="WQW63" s="140"/>
      <c r="WQX63" s="140"/>
      <c r="WQY63" s="140"/>
      <c r="WQZ63" s="140"/>
      <c r="WRA63" s="140"/>
      <c r="WRB63" s="140"/>
      <c r="WRC63" s="140"/>
      <c r="WRD63" s="140"/>
      <c r="WRE63" s="140"/>
      <c r="WRF63" s="140"/>
      <c r="WRG63" s="140"/>
      <c r="WRH63" s="140"/>
      <c r="WRI63" s="140"/>
      <c r="WRJ63" s="140"/>
      <c r="WRK63" s="140"/>
      <c r="WRL63" s="140"/>
      <c r="WRM63" s="140"/>
      <c r="WRN63" s="140"/>
      <c r="WRO63" s="140"/>
      <c r="WRP63" s="140"/>
      <c r="WRQ63" s="140"/>
      <c r="WRR63" s="140"/>
      <c r="WRS63" s="140"/>
      <c r="WRT63" s="140"/>
      <c r="WRU63" s="140"/>
      <c r="WRV63" s="140"/>
      <c r="WRW63" s="140"/>
      <c r="WRX63" s="140"/>
      <c r="WRY63" s="140"/>
      <c r="WRZ63" s="140"/>
      <c r="WSA63" s="140"/>
      <c r="WSB63" s="140"/>
      <c r="WSC63" s="140"/>
      <c r="WSD63" s="140"/>
      <c r="WSE63" s="140"/>
      <c r="WSF63" s="140"/>
      <c r="WSG63" s="140"/>
      <c r="WSH63" s="140"/>
      <c r="WSI63" s="140"/>
      <c r="WSJ63" s="140"/>
      <c r="WSK63" s="140"/>
      <c r="WSL63" s="140"/>
      <c r="WSM63" s="140"/>
      <c r="WSN63" s="140"/>
      <c r="WSO63" s="140"/>
      <c r="WSP63" s="140"/>
      <c r="WSQ63" s="140"/>
      <c r="WSR63" s="140"/>
      <c r="WSS63" s="140"/>
      <c r="WST63" s="140"/>
      <c r="WSU63" s="140"/>
      <c r="WSV63" s="140"/>
      <c r="WSW63" s="140"/>
      <c r="WSX63" s="140"/>
      <c r="WSY63" s="140"/>
      <c r="WSZ63" s="140"/>
      <c r="WTA63" s="140"/>
      <c r="WTB63" s="140"/>
      <c r="WTC63" s="140"/>
      <c r="WTD63" s="140"/>
      <c r="WTE63" s="140"/>
      <c r="WTF63" s="140"/>
      <c r="WTG63" s="140"/>
      <c r="WTH63" s="140"/>
      <c r="WTI63" s="140"/>
      <c r="WTJ63" s="140"/>
      <c r="WTK63" s="140"/>
      <c r="WTL63" s="140"/>
      <c r="WTM63" s="140"/>
      <c r="WTN63" s="140"/>
      <c r="WTO63" s="140"/>
      <c r="WTP63" s="140"/>
      <c r="WTQ63" s="140"/>
      <c r="WTR63" s="140"/>
      <c r="WTS63" s="140"/>
      <c r="WTT63" s="140"/>
      <c r="WTU63" s="140"/>
      <c r="WTV63" s="140"/>
      <c r="WTW63" s="140"/>
      <c r="WTX63" s="140"/>
      <c r="WTY63" s="140"/>
      <c r="WTZ63" s="140"/>
      <c r="WUA63" s="140"/>
      <c r="WUB63" s="140"/>
      <c r="WUC63" s="140"/>
      <c r="WUD63" s="140"/>
      <c r="WUE63" s="140"/>
      <c r="WUF63" s="140"/>
      <c r="WUG63" s="140"/>
      <c r="WUH63" s="140"/>
      <c r="WUI63" s="140"/>
      <c r="WUJ63" s="140"/>
      <c r="WUK63" s="140"/>
      <c r="WUL63" s="140"/>
      <c r="WUM63" s="140"/>
      <c r="WUN63" s="140"/>
      <c r="WUO63" s="140"/>
      <c r="WUP63" s="140"/>
      <c r="WUQ63" s="140"/>
      <c r="WUR63" s="140"/>
      <c r="WUS63" s="140"/>
      <c r="WUT63" s="140"/>
      <c r="WUU63" s="140"/>
      <c r="WUV63" s="140"/>
      <c r="WUW63" s="140"/>
      <c r="WUX63" s="140"/>
      <c r="WUY63" s="140"/>
      <c r="WUZ63" s="140"/>
      <c r="WVA63" s="140"/>
      <c r="WVB63" s="140"/>
      <c r="WVC63" s="140"/>
      <c r="WVD63" s="140"/>
      <c r="WVE63" s="140"/>
      <c r="WVF63" s="140"/>
      <c r="WVG63" s="140"/>
      <c r="WVH63" s="140"/>
      <c r="WVI63" s="140"/>
      <c r="WVJ63" s="140"/>
      <c r="WVK63" s="140"/>
      <c r="WVL63" s="140"/>
      <c r="WVM63" s="140"/>
      <c r="WVN63" s="140"/>
      <c r="WVO63" s="140"/>
      <c r="WVP63" s="140"/>
      <c r="WVQ63" s="140"/>
      <c r="WVR63" s="140"/>
      <c r="WVS63" s="140"/>
      <c r="WVT63" s="140"/>
      <c r="WVU63" s="140"/>
      <c r="WVV63" s="140"/>
      <c r="WVW63" s="140"/>
      <c r="WVX63" s="140"/>
      <c r="WVY63" s="140"/>
      <c r="WVZ63" s="140"/>
      <c r="WWA63" s="140"/>
      <c r="WWB63" s="140"/>
      <c r="WWC63" s="140"/>
      <c r="WWD63" s="140"/>
      <c r="WWE63" s="140"/>
      <c r="WWF63" s="140"/>
      <c r="WWG63" s="140"/>
      <c r="WWH63" s="140"/>
      <c r="WWI63" s="140"/>
      <c r="WWJ63" s="140"/>
      <c r="WWK63" s="140"/>
      <c r="WWL63" s="140"/>
      <c r="WWM63" s="140"/>
      <c r="WWN63" s="140"/>
      <c r="WWO63" s="140"/>
      <c r="WWP63" s="140"/>
      <c r="WWQ63" s="140"/>
      <c r="WWR63" s="140"/>
      <c r="WWS63" s="140"/>
      <c r="WWT63" s="140"/>
      <c r="WWU63" s="140"/>
      <c r="WWV63" s="140"/>
      <c r="WWW63" s="140"/>
      <c r="WWX63" s="140"/>
      <c r="WWY63" s="140"/>
      <c r="WWZ63" s="140"/>
      <c r="WXA63" s="140"/>
      <c r="WXB63" s="140"/>
      <c r="WXC63" s="140"/>
      <c r="WXD63" s="140"/>
      <c r="WXE63" s="140"/>
      <c r="WXF63" s="140"/>
      <c r="WXG63" s="140"/>
      <c r="WXH63" s="140"/>
      <c r="WXI63" s="140"/>
      <c r="WXJ63" s="140"/>
      <c r="WXK63" s="140"/>
      <c r="WXL63" s="140"/>
      <c r="WXM63" s="140"/>
      <c r="WXN63" s="140"/>
      <c r="WXO63" s="140"/>
      <c r="WXP63" s="140"/>
      <c r="WXQ63" s="140"/>
      <c r="WXR63" s="140"/>
      <c r="WXS63" s="140"/>
      <c r="WXT63" s="140"/>
      <c r="WXU63" s="140"/>
      <c r="WXV63" s="140"/>
      <c r="WXW63" s="140"/>
      <c r="WXX63" s="140"/>
      <c r="WXY63" s="140"/>
      <c r="WXZ63" s="140"/>
      <c r="WYA63" s="140"/>
      <c r="WYB63" s="140"/>
      <c r="WYC63" s="140"/>
      <c r="WYD63" s="140"/>
      <c r="WYE63" s="140"/>
      <c r="WYF63" s="140"/>
      <c r="WYG63" s="140"/>
      <c r="WYH63" s="140"/>
      <c r="WYI63" s="140"/>
      <c r="WYJ63" s="140"/>
      <c r="WYK63" s="140"/>
      <c r="WYL63" s="140"/>
      <c r="WYM63" s="140"/>
      <c r="WYN63" s="140"/>
      <c r="WYO63" s="140"/>
      <c r="WYP63" s="140"/>
      <c r="WYQ63" s="140"/>
      <c r="WYR63" s="140"/>
      <c r="WYS63" s="140"/>
      <c r="WYT63" s="140"/>
      <c r="WYU63" s="140"/>
      <c r="WYV63" s="140"/>
      <c r="WYW63" s="140"/>
      <c r="WYX63" s="140"/>
      <c r="WYY63" s="140"/>
      <c r="WYZ63" s="140"/>
      <c r="WZA63" s="140"/>
      <c r="WZB63" s="140"/>
      <c r="WZC63" s="140"/>
      <c r="WZD63" s="140"/>
      <c r="WZE63" s="140"/>
      <c r="WZF63" s="140"/>
      <c r="WZG63" s="140"/>
      <c r="WZH63" s="140"/>
      <c r="WZI63" s="140"/>
      <c r="WZJ63" s="140"/>
      <c r="WZK63" s="140"/>
      <c r="WZL63" s="140"/>
      <c r="WZM63" s="140"/>
      <c r="WZN63" s="140"/>
      <c r="WZO63" s="140"/>
      <c r="WZP63" s="140"/>
      <c r="WZQ63" s="140"/>
      <c r="WZR63" s="140"/>
      <c r="WZS63" s="140"/>
      <c r="WZT63" s="140"/>
      <c r="WZU63" s="140"/>
      <c r="WZV63" s="140"/>
      <c r="WZW63" s="140"/>
      <c r="WZX63" s="140"/>
      <c r="WZY63" s="140"/>
      <c r="WZZ63" s="140"/>
      <c r="XAA63" s="140"/>
      <c r="XAB63" s="140"/>
      <c r="XAC63" s="140"/>
      <c r="XAD63" s="140"/>
      <c r="XAE63" s="140"/>
      <c r="XAF63" s="140"/>
      <c r="XAG63" s="140"/>
      <c r="XAH63" s="140"/>
      <c r="XAI63" s="140"/>
      <c r="XAJ63" s="140"/>
      <c r="XAK63" s="140"/>
      <c r="XAL63" s="140"/>
      <c r="XAM63" s="140"/>
      <c r="XAN63" s="140"/>
      <c r="XAO63" s="140"/>
      <c r="XAP63" s="140"/>
      <c r="XAQ63" s="140"/>
      <c r="XAR63" s="140"/>
      <c r="XAS63" s="140"/>
      <c r="XAT63" s="140"/>
      <c r="XAU63" s="140"/>
      <c r="XAV63" s="140"/>
      <c r="XAW63" s="140"/>
      <c r="XAX63" s="140"/>
      <c r="XAY63" s="140"/>
      <c r="XAZ63" s="140"/>
      <c r="XBA63" s="140"/>
      <c r="XBB63" s="140"/>
      <c r="XBC63" s="140"/>
      <c r="XBD63" s="140"/>
      <c r="XBE63" s="140"/>
      <c r="XBF63" s="140"/>
      <c r="XBG63" s="140"/>
      <c r="XBH63" s="140"/>
      <c r="XBI63" s="140"/>
      <c r="XBJ63" s="140"/>
      <c r="XBK63" s="140"/>
      <c r="XBL63" s="140"/>
      <c r="XBM63" s="140"/>
      <c r="XBN63" s="140"/>
      <c r="XBO63" s="140"/>
      <c r="XBP63" s="140"/>
      <c r="XBQ63" s="140"/>
      <c r="XBR63" s="140"/>
      <c r="XBS63" s="140"/>
      <c r="XBT63" s="140"/>
      <c r="XBU63" s="140"/>
      <c r="XBV63" s="140"/>
      <c r="XBW63" s="140"/>
      <c r="XBX63" s="140"/>
      <c r="XBY63" s="140"/>
      <c r="XBZ63" s="140"/>
      <c r="XCA63" s="140"/>
      <c r="XCB63" s="140"/>
      <c r="XCC63" s="140"/>
      <c r="XCD63" s="140"/>
      <c r="XCE63" s="140"/>
      <c r="XCF63" s="140"/>
      <c r="XCG63" s="140"/>
      <c r="XCH63" s="140"/>
      <c r="XCI63" s="140"/>
      <c r="XCJ63" s="140"/>
      <c r="XCK63" s="140"/>
      <c r="XCL63" s="140"/>
      <c r="XCM63" s="140"/>
      <c r="XCN63" s="140"/>
      <c r="XCO63" s="140"/>
      <c r="XCP63" s="140"/>
      <c r="XCQ63" s="140"/>
      <c r="XCR63" s="140"/>
      <c r="XCS63" s="140"/>
      <c r="XCT63" s="140"/>
      <c r="XCU63" s="140"/>
      <c r="XCV63" s="140"/>
      <c r="XCW63" s="140"/>
      <c r="XCX63" s="140"/>
      <c r="XCY63" s="140"/>
      <c r="XCZ63" s="140"/>
      <c r="XDA63" s="140"/>
      <c r="XDB63" s="140"/>
      <c r="XDC63" s="140"/>
      <c r="XDD63" s="140"/>
      <c r="XDE63" s="140"/>
      <c r="XDF63" s="140"/>
      <c r="XDG63" s="140"/>
      <c r="XDH63" s="140"/>
      <c r="XDI63" s="140"/>
      <c r="XDJ63" s="140"/>
      <c r="XDK63" s="140"/>
      <c r="XDL63" s="140"/>
      <c r="XDM63" s="140"/>
      <c r="XDN63" s="140"/>
      <c r="XDO63" s="140"/>
      <c r="XDP63" s="140"/>
      <c r="XDQ63" s="140"/>
      <c r="XDR63" s="140"/>
      <c r="XDS63" s="140"/>
      <c r="XDT63" s="140"/>
      <c r="XDU63" s="140"/>
      <c r="XDV63" s="140"/>
      <c r="XDW63" s="140"/>
      <c r="XDX63" s="140"/>
      <c r="XDY63" s="140"/>
      <c r="XDZ63" s="140"/>
      <c r="XEA63" s="140"/>
      <c r="XEB63" s="140"/>
      <c r="XEC63" s="140"/>
      <c r="XED63" s="140"/>
      <c r="XEE63" s="140"/>
      <c r="XEF63" s="140"/>
      <c r="XEG63" s="140"/>
      <c r="XEH63" s="140"/>
      <c r="XEI63" s="140"/>
      <c r="XEJ63" s="140"/>
      <c r="XEK63" s="140"/>
      <c r="XEL63" s="140"/>
      <c r="XEM63" s="140"/>
      <c r="XEN63" s="140"/>
      <c r="XEO63" s="140"/>
      <c r="XEP63" s="140"/>
      <c r="XEQ63" s="140"/>
      <c r="XER63" s="140"/>
      <c r="XES63" s="140"/>
      <c r="XET63" s="140"/>
      <c r="XEU63" s="140"/>
      <c r="XEV63" s="140"/>
      <c r="XEW63" s="140"/>
      <c r="XEX63" s="140"/>
      <c r="XEY63" s="140"/>
      <c r="XEZ63" s="140"/>
      <c r="XFA63" s="140"/>
      <c r="XFB63" s="140"/>
      <c r="XFC63" s="140"/>
      <c r="XFD63" s="140"/>
    </row>
    <row r="64" spans="1:16384" s="139" customFormat="1">
      <c r="A64" s="140"/>
      <c r="B64" s="118" t="s">
        <v>339</v>
      </c>
      <c r="C64" s="140"/>
      <c r="D64" s="140"/>
      <c r="E64" s="139">
        <f>IF('Capital Structure'!$D$17='Capital Structure'!$E$17,0,E59)</f>
        <v>0</v>
      </c>
      <c r="F64" s="139">
        <f>IF('Capital Structure'!$D$17='Capital Structure'!$E$17,0,F59)</f>
        <v>0</v>
      </c>
      <c r="G64" s="139">
        <f>IF('Capital Structure'!$D$17='Capital Structure'!$E$17,0,G59)</f>
        <v>0</v>
      </c>
      <c r="H64" s="139">
        <f>IF('Capital Structure'!$D$17='Capital Structure'!$E$17,0,H59)</f>
        <v>0</v>
      </c>
      <c r="I64" s="139">
        <f>IF('Capital Structure'!$D$17='Capital Structure'!$E$17,0,I59)</f>
        <v>0</v>
      </c>
      <c r="J64" s="139">
        <f>IF('Capital Structure'!$D$17='Capital Structure'!$E$17,0,J59)</f>
        <v>0</v>
      </c>
      <c r="K64" s="139">
        <f>IF('Capital Structure'!$D$17='Capital Structure'!$E$17,0,K59)</f>
        <v>0</v>
      </c>
      <c r="L64" s="139">
        <f>IF('Capital Structure'!$D$17='Capital Structure'!$E$17,0,L59)</f>
        <v>0</v>
      </c>
      <c r="M64" s="139">
        <f>IF('Capital Structure'!$D$17='Capital Structure'!$E$17,0,M59)</f>
        <v>0</v>
      </c>
      <c r="N64" s="139">
        <f>IF('Capital Structure'!$D$17='Capital Structure'!$E$17,0,N59)</f>
        <v>0</v>
      </c>
      <c r="O64" s="139">
        <f>IF('Capital Structure'!$D$17='Capital Structure'!$E$17,0,O59)</f>
        <v>0</v>
      </c>
      <c r="P64" s="139">
        <f>IF('Capital Structure'!$D$17='Capital Structure'!$E$17,0,P59)</f>
        <v>0</v>
      </c>
      <c r="Q64" s="139">
        <f>IF('Capital Structure'!$D$17='Capital Structure'!$E$17,0,Q59)</f>
        <v>0</v>
      </c>
      <c r="R64" s="139">
        <f>IF('Capital Structure'!$D$17='Capital Structure'!$E$17,0,R59)</f>
        <v>0</v>
      </c>
      <c r="S64" s="139">
        <f>IF('Capital Structure'!$D$17='Capital Structure'!$E$17,0,S59)</f>
        <v>0</v>
      </c>
      <c r="T64" s="139">
        <f>IF('Capital Structure'!$D$17='Capital Structure'!$E$17,0,T59)</f>
        <v>0</v>
      </c>
      <c r="U64" s="139">
        <f>IF('Capital Structure'!$D$17='Capital Structure'!$E$17,0,U59)</f>
        <v>0</v>
      </c>
      <c r="V64" s="139">
        <f>IF('Capital Structure'!$D$17='Capital Structure'!$E$17,0,V59)</f>
        <v>0</v>
      </c>
      <c r="W64" s="139">
        <f>IF('Capital Structure'!$D$17='Capital Structure'!$E$17,0,W59)</f>
        <v>0</v>
      </c>
      <c r="X64" s="139">
        <f>IF('Capital Structure'!$D$17='Capital Structure'!$E$17,0,X59)</f>
        <v>0</v>
      </c>
      <c r="Y64" s="139">
        <f>IF('Capital Structure'!$D$17='Capital Structure'!$E$17,0,Y59)</f>
        <v>0</v>
      </c>
      <c r="Z64" s="139">
        <f>IF('Capital Structure'!$D$17='Capital Structure'!$E$17,0,Z59)</f>
        <v>0</v>
      </c>
      <c r="AA64" s="139">
        <f>IF('Capital Structure'!$D$17='Capital Structure'!$E$17,0,AA59)</f>
        <v>0</v>
      </c>
      <c r="AB64" s="139">
        <f>IF('Capital Structure'!$D$17='Capital Structure'!$E$17,0,AB59)</f>
        <v>0</v>
      </c>
      <c r="AC64" s="139">
        <f>IF('Capital Structure'!$D$17='Capital Structure'!$E$17,0,AC59)</f>
        <v>0</v>
      </c>
      <c r="AD64" s="139">
        <f>IF('Capital Structure'!$D$17='Capital Structure'!$E$17,0,AD59)</f>
        <v>0</v>
      </c>
      <c r="AE64" s="139">
        <f>IF('Capital Structure'!$D$17='Capital Structure'!$E$17,0,AE59)</f>
        <v>0</v>
      </c>
      <c r="AF64" s="139">
        <f>IF('Capital Structure'!$D$17='Capital Structure'!$E$17,0,AF59)</f>
        <v>0</v>
      </c>
      <c r="AG64" s="139">
        <f>IF('Capital Structure'!$D$17='Capital Structure'!$E$17,0,AG59)</f>
        <v>0</v>
      </c>
      <c r="AH64" s="139">
        <f>IF('Capital Structure'!$D$17='Capital Structure'!$E$17,0,AH59)</f>
        <v>0</v>
      </c>
      <c r="AI64" s="139">
        <f>IF('Capital Structure'!$D$17='Capital Structure'!$E$17,0,AI59)</f>
        <v>0</v>
      </c>
      <c r="AJ64" s="139">
        <f>IF('Capital Structure'!$D$17='Capital Structure'!$E$17,0,AJ59)</f>
        <v>0</v>
      </c>
      <c r="AK64" s="139">
        <f>IF('Capital Structure'!$D$17='Capital Structure'!$E$17,0,AK59)</f>
        <v>0</v>
      </c>
      <c r="AL64" s="139">
        <f>IF('Capital Structure'!$D$17='Capital Structure'!$E$17,0,AL59)</f>
        <v>0</v>
      </c>
      <c r="AM64" s="139">
        <f>IF('Capital Structure'!$D$17='Capital Structure'!$E$17,0,AM59)</f>
        <v>0</v>
      </c>
      <c r="AN64" s="139">
        <f>IF('Capital Structure'!$D$17='Capital Structure'!$E$17,0,AN59)</f>
        <v>0</v>
      </c>
      <c r="AO64" s="139">
        <f>IF('Capital Structure'!$D$17='Capital Structure'!$E$17,0,AO59)</f>
        <v>0</v>
      </c>
      <c r="AP64" s="139">
        <f>IF('Capital Structure'!$D$17='Capital Structure'!$E$17,0,AP59)</f>
        <v>0</v>
      </c>
      <c r="AQ64" s="139">
        <f>IF('Capital Structure'!$D$17='Capital Structure'!$E$17,0,AQ59)</f>
        <v>0</v>
      </c>
      <c r="AR64" s="139">
        <f>IF('Capital Structure'!$D$17='Capital Structure'!$E$17,0,AR59)</f>
        <v>0</v>
      </c>
      <c r="AS64" s="139">
        <f>IF('Capital Structure'!$D$17='Capital Structure'!$E$17,0,AS59)</f>
        <v>0</v>
      </c>
      <c r="AT64" s="139">
        <f>IF('Capital Structure'!$D$17='Capital Structure'!$E$17,0,AT59)</f>
        <v>0</v>
      </c>
      <c r="AU64" s="139">
        <f>IF('Capital Structure'!$D$17='Capital Structure'!$E$17,0,AU59)</f>
        <v>0</v>
      </c>
      <c r="AV64" s="139">
        <f>IF('Capital Structure'!$D$17='Capital Structure'!$E$17,0,AV59)</f>
        <v>0</v>
      </c>
      <c r="AW64" s="139">
        <f>IF('Capital Structure'!$D$17='Capital Structure'!$E$17,0,AW59)</f>
        <v>0</v>
      </c>
      <c r="AX64" s="139">
        <f>IF('Capital Structure'!$D$17='Capital Structure'!$E$17,0,AX59)</f>
        <v>0</v>
      </c>
      <c r="AY64" s="139">
        <f>IF('Capital Structure'!$D$17='Capital Structure'!$E$17,0,AY59)</f>
        <v>0</v>
      </c>
      <c r="AZ64" s="139">
        <f>IF('Capital Structure'!$D$17='Capital Structure'!$E$17,0,AZ59)</f>
        <v>0</v>
      </c>
      <c r="BA64" s="139">
        <f>IF('Capital Structure'!$D$17='Capital Structure'!$E$17,0,BA59)</f>
        <v>0</v>
      </c>
      <c r="BB64" s="139">
        <f>IF('Capital Structure'!$D$17='Capital Structure'!$E$17,0,BB59)</f>
        <v>0</v>
      </c>
      <c r="BC64" s="139">
        <f>IF('Capital Structure'!$D$17='Capital Structure'!$E$17,0,BC59)</f>
        <v>0</v>
      </c>
      <c r="BD64" s="139">
        <f>IF('Capital Structure'!$D$17='Capital Structure'!$E$17,0,BD59)</f>
        <v>0</v>
      </c>
      <c r="BE64" s="139">
        <f>IF('Capital Structure'!$D$17='Capital Structure'!$E$17,0,BE59)</f>
        <v>0</v>
      </c>
      <c r="BF64" s="139">
        <f>IF('Capital Structure'!$D$17='Capital Structure'!$E$17,0,BF59)</f>
        <v>0</v>
      </c>
      <c r="BG64" s="139">
        <f>IF('Capital Structure'!$D$17='Capital Structure'!$E$17,0,BG59)</f>
        <v>0</v>
      </c>
      <c r="BH64" s="139">
        <f>IF('Capital Structure'!$D$17='Capital Structure'!$E$17,0,BH59)</f>
        <v>0</v>
      </c>
      <c r="BI64" s="139">
        <f>IF('Capital Structure'!$D$17='Capital Structure'!$E$17,0,BI59)</f>
        <v>0</v>
      </c>
      <c r="BJ64" s="139">
        <f>IF('Capital Structure'!$D$17='Capital Structure'!$E$17,0,BJ59)</f>
        <v>0</v>
      </c>
      <c r="BK64" s="139">
        <f>IF('Capital Structure'!$D$17='Capital Structure'!$E$17,0,BK59)</f>
        <v>0</v>
      </c>
      <c r="BL64" s="139">
        <f>IF('Capital Structure'!$D$17='Capital Structure'!$E$17,0,BL59)</f>
        <v>0</v>
      </c>
      <c r="BM64" s="139">
        <f>IF('Capital Structure'!$D$17='Capital Structure'!$E$17,0,BM59)</f>
        <v>0</v>
      </c>
      <c r="BN64" s="139">
        <f>IF('Capital Structure'!$D$17='Capital Structure'!$E$17,0,BN59)</f>
        <v>0</v>
      </c>
      <c r="BO64" s="139">
        <f>IF('Capital Structure'!$D$17='Capital Structure'!$E$17,0,BO59)</f>
        <v>0</v>
      </c>
      <c r="BP64" s="139">
        <f>IF('Capital Structure'!$D$17='Capital Structure'!$E$17,0,BP59)</f>
        <v>0</v>
      </c>
      <c r="BQ64" s="139">
        <f>IF('Capital Structure'!$D$17='Capital Structure'!$E$17,0,BQ59)</f>
        <v>0</v>
      </c>
      <c r="BR64" s="139">
        <f>IF('Capital Structure'!$D$17='Capital Structure'!$E$17,0,BR59)</f>
        <v>0</v>
      </c>
      <c r="BS64" s="139">
        <f>IF('Capital Structure'!$D$17='Capital Structure'!$E$17,0,BS59)</f>
        <v>0</v>
      </c>
      <c r="BT64" s="139">
        <f>IF('Capital Structure'!$D$17='Capital Structure'!$E$17,0,BT59)</f>
        <v>0</v>
      </c>
      <c r="BU64" s="139">
        <f>IF('Capital Structure'!$D$17='Capital Structure'!$E$17,0,BU59)</f>
        <v>0</v>
      </c>
      <c r="BV64" s="139">
        <f>IF('Capital Structure'!$D$17='Capital Structure'!$E$17,0,BV59)</f>
        <v>0</v>
      </c>
      <c r="BW64" s="139">
        <f>IF('Capital Structure'!$D$17='Capital Structure'!$E$17,0,BW59)</f>
        <v>0</v>
      </c>
      <c r="BX64" s="139">
        <f>IF('Capital Structure'!$D$17='Capital Structure'!$E$17,0,BX59)</f>
        <v>0</v>
      </c>
      <c r="BY64" s="139">
        <f>IF('Capital Structure'!$D$17='Capital Structure'!$E$17,0,BY59)</f>
        <v>0</v>
      </c>
      <c r="BZ64" s="139">
        <f>IF('Capital Structure'!$D$17='Capital Structure'!$E$17,0,BZ59)</f>
        <v>0</v>
      </c>
      <c r="CA64" s="139">
        <f>IF('Capital Structure'!$D$17='Capital Structure'!$E$17,0,CA59)</f>
        <v>0</v>
      </c>
      <c r="CB64" s="139">
        <f>IF('Capital Structure'!$D$17='Capital Structure'!$E$17,0,CB59)</f>
        <v>0</v>
      </c>
      <c r="CC64" s="139">
        <f>IF('Capital Structure'!$D$17='Capital Structure'!$E$17,0,CC59)</f>
        <v>0</v>
      </c>
      <c r="CD64" s="139">
        <f>IF('Capital Structure'!$D$17='Capital Structure'!$E$17,0,CD59)</f>
        <v>0</v>
      </c>
      <c r="CE64" s="139">
        <f>IF('Capital Structure'!$D$17='Capital Structure'!$E$17,0,CE59)</f>
        <v>0</v>
      </c>
      <c r="CF64" s="139">
        <f>IF('Capital Structure'!$D$17='Capital Structure'!$E$17,0,CF59)</f>
        <v>0</v>
      </c>
      <c r="CG64" s="139">
        <f>IF('Capital Structure'!$D$17='Capital Structure'!$E$17,0,CG59)</f>
        <v>0</v>
      </c>
      <c r="CH64" s="139">
        <f>IF('Capital Structure'!$D$17='Capital Structure'!$E$17,0,CH59)</f>
        <v>0</v>
      </c>
      <c r="CI64" s="139">
        <f>IF('Capital Structure'!$D$17='Capital Structure'!$E$17,0,CI59)</f>
        <v>0</v>
      </c>
      <c r="CJ64" s="139">
        <f>IF('Capital Structure'!$D$17='Capital Structure'!$E$17,0,CJ59)</f>
        <v>0</v>
      </c>
      <c r="CK64" s="139">
        <f>IF('Capital Structure'!$D$17='Capital Structure'!$E$17,0,CK59)</f>
        <v>0</v>
      </c>
      <c r="CL64" s="139">
        <f>IF('Capital Structure'!$D$17='Capital Structure'!$E$17,0,CL59)</f>
        <v>0</v>
      </c>
      <c r="CM64" s="139">
        <f>IF('Capital Structure'!$D$17='Capital Structure'!$E$17,0,CM59)</f>
        <v>0</v>
      </c>
      <c r="CN64" s="139">
        <f>IF('Capital Structure'!$D$17='Capital Structure'!$E$17,0,CN59)</f>
        <v>0</v>
      </c>
      <c r="CO64" s="139">
        <f>IF('Capital Structure'!$D$17='Capital Structure'!$E$17,0,CO59)</f>
        <v>0</v>
      </c>
      <c r="CP64" s="139">
        <f>IF('Capital Structure'!$D$17='Capital Structure'!$E$17,0,CP59)</f>
        <v>0</v>
      </c>
      <c r="CQ64" s="139">
        <f>IF('Capital Structure'!$D$17='Capital Structure'!$E$17,0,CQ59)</f>
        <v>0</v>
      </c>
      <c r="CR64" s="139">
        <f>IF('Capital Structure'!$D$17='Capital Structure'!$E$17,0,CR59)</f>
        <v>0</v>
      </c>
      <c r="CS64" s="139">
        <f>IF('Capital Structure'!$D$17='Capital Structure'!$E$17,0,CS59)</f>
        <v>0</v>
      </c>
      <c r="CT64" s="139">
        <f>IF('Capital Structure'!$D$17='Capital Structure'!$E$17,0,CT59)</f>
        <v>0</v>
      </c>
      <c r="CU64" s="139">
        <f>IF('Capital Structure'!$D$17='Capital Structure'!$E$17,0,CU59)</f>
        <v>0</v>
      </c>
      <c r="CV64" s="139">
        <f>IF('Capital Structure'!$D$17='Capital Structure'!$E$17,0,CV59)</f>
        <v>0</v>
      </c>
      <c r="CW64" s="139">
        <f>IF('Capital Structure'!$D$17='Capital Structure'!$E$17,0,CW59)</f>
        <v>0</v>
      </c>
      <c r="CX64" s="139">
        <f>IF('Capital Structure'!$D$17='Capital Structure'!$E$17,0,CX59)</f>
        <v>0</v>
      </c>
      <c r="CY64" s="139">
        <f>IF('Capital Structure'!$D$17='Capital Structure'!$E$17,0,CY59)</f>
        <v>0</v>
      </c>
      <c r="CZ64" s="139">
        <f>IF('Capital Structure'!$D$17='Capital Structure'!$E$17,0,CZ59)</f>
        <v>0</v>
      </c>
      <c r="DA64" s="139">
        <f>IF('Capital Structure'!$D$17='Capital Structure'!$E$17,0,DA59)</f>
        <v>0</v>
      </c>
      <c r="DB64" s="139">
        <f>IF('Capital Structure'!$D$17='Capital Structure'!$E$17,0,DB59)</f>
        <v>0</v>
      </c>
      <c r="DC64" s="139">
        <f>IF('Capital Structure'!$D$17='Capital Structure'!$E$17,0,DC59)</f>
        <v>0</v>
      </c>
      <c r="DD64" s="139">
        <f>IF('Capital Structure'!$D$17='Capital Structure'!$E$17,0,DD59)</f>
        <v>0</v>
      </c>
      <c r="DE64" s="139">
        <f>IF('Capital Structure'!$D$17='Capital Structure'!$E$17,0,DE59)</f>
        <v>0</v>
      </c>
      <c r="DF64" s="139">
        <f>IF('Capital Structure'!$D$17='Capital Structure'!$E$17,0,DF59)</f>
        <v>0</v>
      </c>
      <c r="DG64" s="139">
        <f>IF('Capital Structure'!$D$17='Capital Structure'!$E$17,0,DG59)</f>
        <v>0</v>
      </c>
      <c r="DH64" s="139">
        <f>IF('Capital Structure'!$D$17='Capital Structure'!$E$17,0,DH59)</f>
        <v>0</v>
      </c>
      <c r="DI64" s="139">
        <f>IF('Capital Structure'!$D$17='Capital Structure'!$E$17,0,DI59)</f>
        <v>0</v>
      </c>
      <c r="DJ64" s="139">
        <f>IF('Capital Structure'!$D$17='Capital Structure'!$E$17,0,DJ59)</f>
        <v>0</v>
      </c>
      <c r="DK64" s="139">
        <f>IF('Capital Structure'!$D$17='Capital Structure'!$E$17,0,DK59)</f>
        <v>0</v>
      </c>
      <c r="DL64" s="139">
        <f>IF('Capital Structure'!$D$17='Capital Structure'!$E$17,0,DL59)</f>
        <v>0</v>
      </c>
      <c r="DM64" s="139">
        <f>IF('Capital Structure'!$D$17='Capital Structure'!$E$17,0,DM59)</f>
        <v>0</v>
      </c>
      <c r="DN64" s="139">
        <f>IF('Capital Structure'!$D$17='Capital Structure'!$E$17,0,DN59)</f>
        <v>0</v>
      </c>
      <c r="DO64" s="139">
        <f>IF('Capital Structure'!$D$17='Capital Structure'!$E$17,0,DO59)</f>
        <v>0</v>
      </c>
      <c r="DP64" s="139">
        <f>IF('Capital Structure'!$D$17='Capital Structure'!$E$17,0,DP59)</f>
        <v>0</v>
      </c>
      <c r="DQ64" s="139">
        <f>IF('Capital Structure'!$D$17='Capital Structure'!$E$17,0,DQ59)</f>
        <v>0</v>
      </c>
      <c r="DR64" s="139">
        <f>IF('Capital Structure'!$D$17='Capital Structure'!$E$17,0,DR59)</f>
        <v>0</v>
      </c>
      <c r="DS64" s="139">
        <f>IF('Capital Structure'!$D$17='Capital Structure'!$E$17,0,DS59)</f>
        <v>0</v>
      </c>
      <c r="DT64" s="139">
        <f>IF('Capital Structure'!$D$17='Capital Structure'!$E$17,0,DT59)</f>
        <v>0</v>
      </c>
      <c r="DU64" s="139">
        <f>IF('Capital Structure'!$D$17='Capital Structure'!$E$17,0,DU59)</f>
        <v>0</v>
      </c>
      <c r="DV64" s="139">
        <f>IF('Capital Structure'!$D$17='Capital Structure'!$E$17,0,DV59)</f>
        <v>0</v>
      </c>
      <c r="DW64" s="139">
        <f>IF('Capital Structure'!$D$17='Capital Structure'!$E$17,0,DW59)</f>
        <v>0</v>
      </c>
      <c r="DX64" s="139">
        <f>IF('Capital Structure'!$D$17='Capital Structure'!$E$17,0,DX59)</f>
        <v>0</v>
      </c>
      <c r="DY64" s="139">
        <f>IF('Capital Structure'!$D$17='Capital Structure'!$E$17,0,DY59)</f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341</v>
      </c>
      <c r="C65" s="140"/>
      <c r="D65" s="140"/>
      <c r="E65" s="139">
        <f>IF('Capital Structure'!$D$17='Capital Structure'!$E$17,E55,E60)</f>
        <v>0</v>
      </c>
      <c r="F65" s="139">
        <f>IF('Capital Structure'!$D$17='Capital Structure'!$E$17,F55,F60)</f>
        <v>0</v>
      </c>
      <c r="G65" s="139">
        <f>IF('Capital Structure'!$D$17='Capital Structure'!$E$17,G55,G60)</f>
        <v>0</v>
      </c>
      <c r="H65" s="139">
        <f>IF('Capital Structure'!$D$17='Capital Structure'!$E$17,H55,H60)</f>
        <v>0</v>
      </c>
      <c r="I65" s="139">
        <f>IF('Capital Structure'!$D$17='Capital Structure'!$E$17,I55,I60)</f>
        <v>0</v>
      </c>
      <c r="J65" s="139">
        <f>IF('Capital Structure'!$D$17='Capital Structure'!$E$17,J55,J60)</f>
        <v>0</v>
      </c>
      <c r="K65" s="139">
        <f>IF('Capital Structure'!$D$17='Capital Structure'!$E$17,K55,K60)</f>
        <v>0</v>
      </c>
      <c r="L65" s="139">
        <f>IF('Capital Structure'!$D$17='Capital Structure'!$E$17,L55,L60)</f>
        <v>0</v>
      </c>
      <c r="M65" s="139">
        <f>IF('Capital Structure'!$D$17='Capital Structure'!$E$17,M55,M60)</f>
        <v>0</v>
      </c>
      <c r="N65" s="139">
        <f>IF('Capital Structure'!$D$17='Capital Structure'!$E$17,N55,N60)</f>
        <v>0</v>
      </c>
      <c r="O65" s="139">
        <f>IF('Capital Structure'!$D$17='Capital Structure'!$E$17,O55,O60)</f>
        <v>0</v>
      </c>
      <c r="P65" s="139">
        <f>IF('Capital Structure'!$D$17='Capital Structure'!$E$17,P55,P60)</f>
        <v>0</v>
      </c>
      <c r="Q65" s="139">
        <f>IF('Capital Structure'!$D$17='Capital Structure'!$E$17,Q55,Q60)</f>
        <v>0</v>
      </c>
      <c r="R65" s="139">
        <f>IF('Capital Structure'!$D$17='Capital Structure'!$E$17,R55,R60)</f>
        <v>0</v>
      </c>
      <c r="S65" s="139">
        <f>IF('Capital Structure'!$D$17='Capital Structure'!$E$17,S55,S60)</f>
        <v>0</v>
      </c>
      <c r="T65" s="139">
        <f>IF('Capital Structure'!$D$17='Capital Structure'!$E$17,T55,T60)</f>
        <v>0</v>
      </c>
      <c r="U65" s="139">
        <f>IF('Capital Structure'!$D$17='Capital Structure'!$E$17,U55,U60)</f>
        <v>0</v>
      </c>
      <c r="V65" s="139">
        <f>IF('Capital Structure'!$D$17='Capital Structure'!$E$17,V55,V60)</f>
        <v>0</v>
      </c>
      <c r="W65" s="139">
        <f>IF('Capital Structure'!$D$17='Capital Structure'!$E$17,W55,W60)</f>
        <v>0</v>
      </c>
      <c r="X65" s="139">
        <f>IF('Capital Structure'!$D$17='Capital Structure'!$E$17,X55,X60)</f>
        <v>0</v>
      </c>
      <c r="Y65" s="139">
        <f>IF('Capital Structure'!$D$17='Capital Structure'!$E$17,Y55,Y60)</f>
        <v>0</v>
      </c>
      <c r="Z65" s="139">
        <f>IF('Capital Structure'!$D$17='Capital Structure'!$E$17,Z55,Z60)</f>
        <v>0</v>
      </c>
      <c r="AA65" s="139">
        <f>IF('Capital Structure'!$D$17='Capital Structure'!$E$17,AA55,AA60)</f>
        <v>0</v>
      </c>
      <c r="AB65" s="139">
        <f>IF('Capital Structure'!$D$17='Capital Structure'!$E$17,AB55,AB60)</f>
        <v>0</v>
      </c>
      <c r="AC65" s="139">
        <f>IF('Capital Structure'!$D$17='Capital Structure'!$E$17,AC55,AC60)</f>
        <v>0</v>
      </c>
      <c r="AD65" s="139">
        <f>IF('Capital Structure'!$D$17='Capital Structure'!$E$17,AD55,AD60)</f>
        <v>0</v>
      </c>
      <c r="AE65" s="139">
        <f>IF('Capital Structure'!$D$17='Capital Structure'!$E$17,AE55,AE60)</f>
        <v>0</v>
      </c>
      <c r="AF65" s="139">
        <f>IF('Capital Structure'!$D$17='Capital Structure'!$E$17,AF55,AF60)</f>
        <v>0</v>
      </c>
      <c r="AG65" s="139">
        <f>IF('Capital Structure'!$D$17='Capital Structure'!$E$17,AG55,AG60)</f>
        <v>0</v>
      </c>
      <c r="AH65" s="139">
        <f>IF('Capital Structure'!$D$17='Capital Structure'!$E$17,AH55,AH60)</f>
        <v>0</v>
      </c>
      <c r="AI65" s="139">
        <f>IF('Capital Structure'!$D$17='Capital Structure'!$E$17,AI55,AI60)</f>
        <v>0</v>
      </c>
      <c r="AJ65" s="139">
        <f>IF('Capital Structure'!$D$17='Capital Structure'!$E$17,AJ55,AJ60)</f>
        <v>0</v>
      </c>
      <c r="AK65" s="139">
        <f>IF('Capital Structure'!$D$17='Capital Structure'!$E$17,AK55,AK60)</f>
        <v>0</v>
      </c>
      <c r="AL65" s="139">
        <f>IF('Capital Structure'!$D$17='Capital Structure'!$E$17,AL55,AL60)</f>
        <v>0</v>
      </c>
      <c r="AM65" s="139">
        <f>IF('Capital Structure'!$D$17='Capital Structure'!$E$17,AM55,AM60)</f>
        <v>0</v>
      </c>
      <c r="AN65" s="139">
        <f>IF('Capital Structure'!$D$17='Capital Structure'!$E$17,AN55,AN60)</f>
        <v>0</v>
      </c>
      <c r="AO65" s="139">
        <f>IF('Capital Structure'!$D$17='Capital Structure'!$E$17,AO55,AO60)</f>
        <v>0</v>
      </c>
      <c r="AP65" s="139">
        <f>IF('Capital Structure'!$D$17='Capital Structure'!$E$17,AP55,AP60)</f>
        <v>0</v>
      </c>
      <c r="AQ65" s="139">
        <f>IF('Capital Structure'!$D$17='Capital Structure'!$E$17,AQ55,AQ60)</f>
        <v>0</v>
      </c>
      <c r="AR65" s="139">
        <f>IF('Capital Structure'!$D$17='Capital Structure'!$E$17,AR55,AR60)</f>
        <v>61000000</v>
      </c>
      <c r="AS65" s="139">
        <f>IF('Capital Structure'!$D$17='Capital Structure'!$E$17,AS55,AS60)</f>
        <v>61254166.666666664</v>
      </c>
      <c r="AT65" s="139">
        <f>IF('Capital Structure'!$D$17='Capital Structure'!$E$17,AT55,AT60)</f>
        <v>61509392.361111112</v>
      </c>
      <c r="AU65" s="139">
        <f>IF('Capital Structure'!$D$17='Capital Structure'!$E$17,AU55,AU60)</f>
        <v>61765681.495949075</v>
      </c>
      <c r="AV65" s="139">
        <f>IF('Capital Structure'!$D$17='Capital Structure'!$E$17,AV55,AV60)</f>
        <v>62023038.502182193</v>
      </c>
      <c r="AW65" s="139">
        <f>IF('Capital Structure'!$D$17='Capital Structure'!$E$17,AW55,AW60)</f>
        <v>62281467.829274625</v>
      </c>
      <c r="AX65" s="139">
        <f>IF('Capital Structure'!$D$17='Capital Structure'!$E$17,AX55,AX60)</f>
        <v>62540973.945229933</v>
      </c>
      <c r="AY65" s="139">
        <f>IF('Capital Structure'!$D$17='Capital Structure'!$E$17,AY55,AY60)</f>
        <v>62801561.336668387</v>
      </c>
      <c r="AZ65" s="139">
        <f>IF('Capital Structure'!$D$17='Capital Structure'!$E$17,AZ55,AZ60)</f>
        <v>63063234.508904509</v>
      </c>
      <c r="BA65" s="139">
        <f>IF('Capital Structure'!$D$17='Capital Structure'!$E$17,BA55,BA60)</f>
        <v>63325997.986024946</v>
      </c>
      <c r="BB65" s="139">
        <f>IF('Capital Structure'!$D$17='Capital Structure'!$E$17,BB55,BB60)</f>
        <v>63589856.310966715</v>
      </c>
      <c r="BC65" s="139">
        <f>IF('Capital Structure'!$D$17='Capital Structure'!$E$17,BC55,BC60)</f>
        <v>63854814.045595743</v>
      </c>
      <c r="BD65" s="139">
        <f>IF('Capital Structure'!$D$17='Capital Structure'!$E$17,BD55,BD60)</f>
        <v>64120875.770785727</v>
      </c>
      <c r="BE65" s="139">
        <f>IF('Capital Structure'!$D$17='Capital Structure'!$E$17,BE55,BE60)</f>
        <v>64388046.086497329</v>
      </c>
      <c r="BF65" s="139">
        <f>IF('Capital Structure'!$D$17='Capital Structure'!$E$17,BF55,BF60)</f>
        <v>64656329.611857735</v>
      </c>
      <c r="BG65" s="139">
        <f>IF('Capital Structure'!$D$17='Capital Structure'!$E$17,BG55,BG60)</f>
        <v>64925730.985240474</v>
      </c>
      <c r="BH65" s="139">
        <f>IF('Capital Structure'!$D$17='Capital Structure'!$E$17,BH55,BH60)</f>
        <v>65196254.864345647</v>
      </c>
      <c r="BI65" s="139">
        <f>IF('Capital Structure'!$D$17='Capital Structure'!$E$17,BI55,BI60)</f>
        <v>65467905.926280424</v>
      </c>
      <c r="BJ65" s="139">
        <f>IF('Capital Structure'!$D$17='Capital Structure'!$E$17,BJ55,BJ60)</f>
        <v>65740688.867639922</v>
      </c>
      <c r="BK65" s="139">
        <f>IF('Capital Structure'!$D$17='Capital Structure'!$E$17,BK55,BK60)</f>
        <v>66014608.404588424</v>
      </c>
      <c r="BL65" s="139">
        <f>IF('Capital Structure'!$D$17='Capital Structure'!$E$17,BL55,BL60)</f>
        <v>66289669.272940874</v>
      </c>
      <c r="BM65" s="139">
        <f>IF('Capital Structure'!$D$17='Capital Structure'!$E$17,BM55,BM60)</f>
        <v>66565876.228244796</v>
      </c>
      <c r="BN65" s="139">
        <f>IF('Capital Structure'!$D$17='Capital Structure'!$E$17,BN55,BN60)</f>
        <v>66843234.045862481</v>
      </c>
      <c r="BO65" s="139">
        <f>IF('Capital Structure'!$D$17='Capital Structure'!$E$17,BO55,BO60)</f>
        <v>67121747.521053568</v>
      </c>
      <c r="BP65" s="139">
        <f>IF('Capital Structure'!$D$17='Capital Structure'!$E$17,BP55,BP60)</f>
        <v>67401421.469057962</v>
      </c>
      <c r="BQ65" s="139">
        <f>IF('Capital Structure'!$D$17='Capital Structure'!$E$17,BQ55,BQ60)</f>
        <v>67682260.725179031</v>
      </c>
      <c r="BR65" s="139">
        <f>IF('Capital Structure'!$D$17='Capital Structure'!$E$17,BR55,BR60)</f>
        <v>67964270.144867286</v>
      </c>
      <c r="BS65" s="139">
        <f>IF('Capital Structure'!$D$17='Capital Structure'!$E$17,BS55,BS60)</f>
        <v>68247454.603804231</v>
      </c>
      <c r="BT65" s="139">
        <f>IF('Capital Structure'!$D$17='Capital Structure'!$E$17,BT55,BT60)</f>
        <v>68531818.997986749</v>
      </c>
      <c r="BU65" s="139">
        <f>IF('Capital Structure'!$D$17='Capital Structure'!$E$17,BU55,BU60)</f>
        <v>68817368.243811697</v>
      </c>
      <c r="BV65" s="139">
        <f>IF('Capital Structure'!$D$17='Capital Structure'!$E$17,BV55,BV60)</f>
        <v>69104107.278160915</v>
      </c>
      <c r="BW65" s="139">
        <f>IF('Capital Structure'!$D$17='Capital Structure'!$E$17,BW55,BW60)</f>
        <v>69392041.058486581</v>
      </c>
      <c r="BX65" s="139">
        <f>IF('Capital Structure'!$D$17='Capital Structure'!$E$17,BX55,BX60)</f>
        <v>69681174.562896937</v>
      </c>
      <c r="BY65" s="139">
        <f>IF('Capital Structure'!$D$17='Capital Structure'!$E$17,BY55,BY60)</f>
        <v>69971512.790242344</v>
      </c>
      <c r="BZ65" s="139">
        <f>IF('Capital Structure'!$D$17='Capital Structure'!$E$17,BZ55,BZ60)</f>
        <v>0</v>
      </c>
      <c r="CA65" s="139">
        <f>IF('Capital Structure'!$D$17='Capital Structure'!$E$17,CA55,CA60)</f>
        <v>0</v>
      </c>
      <c r="CB65" s="139">
        <f>IF('Capital Structure'!$D$17='Capital Structure'!$E$17,CB55,CB60)</f>
        <v>0</v>
      </c>
      <c r="CC65" s="139">
        <f>IF('Capital Structure'!$D$17='Capital Structure'!$E$17,CC55,CC60)</f>
        <v>0</v>
      </c>
      <c r="CD65" s="139">
        <f>IF('Capital Structure'!$D$17='Capital Structure'!$E$17,CD55,CD60)</f>
        <v>0</v>
      </c>
      <c r="CE65" s="139">
        <f>IF('Capital Structure'!$D$17='Capital Structure'!$E$17,CE55,CE60)</f>
        <v>0</v>
      </c>
      <c r="CF65" s="139">
        <f>IF('Capital Structure'!$D$17='Capital Structure'!$E$17,CF55,CF60)</f>
        <v>0</v>
      </c>
      <c r="CG65" s="139">
        <f>IF('Capital Structure'!$D$17='Capital Structure'!$E$17,CG55,CG60)</f>
        <v>0</v>
      </c>
      <c r="CH65" s="139">
        <f>IF('Capital Structure'!$D$17='Capital Structure'!$E$17,CH55,CH60)</f>
        <v>0</v>
      </c>
      <c r="CI65" s="139">
        <f>IF('Capital Structure'!$D$17='Capital Structure'!$E$17,CI55,CI60)</f>
        <v>0</v>
      </c>
      <c r="CJ65" s="139">
        <f>IF('Capital Structure'!$D$17='Capital Structure'!$E$17,CJ55,CJ60)</f>
        <v>0</v>
      </c>
      <c r="CK65" s="139">
        <f>IF('Capital Structure'!$D$17='Capital Structure'!$E$17,CK55,CK60)</f>
        <v>0</v>
      </c>
      <c r="CL65" s="139">
        <f>IF('Capital Structure'!$D$17='Capital Structure'!$E$17,CL55,CL60)</f>
        <v>0</v>
      </c>
      <c r="CM65" s="139">
        <f>IF('Capital Structure'!$D$17='Capital Structure'!$E$17,CM55,CM60)</f>
        <v>0</v>
      </c>
      <c r="CN65" s="139">
        <f>IF('Capital Structure'!$D$17='Capital Structure'!$E$17,CN55,CN60)</f>
        <v>0</v>
      </c>
      <c r="CO65" s="139">
        <f>IF('Capital Structure'!$D$17='Capital Structure'!$E$17,CO55,CO60)</f>
        <v>0</v>
      </c>
      <c r="CP65" s="139">
        <f>IF('Capital Structure'!$D$17='Capital Structure'!$E$17,CP55,CP60)</f>
        <v>0</v>
      </c>
      <c r="CQ65" s="139">
        <f>IF('Capital Structure'!$D$17='Capital Structure'!$E$17,CQ55,CQ60)</f>
        <v>0</v>
      </c>
      <c r="CR65" s="139">
        <f>IF('Capital Structure'!$D$17='Capital Structure'!$E$17,CR55,CR60)</f>
        <v>0</v>
      </c>
      <c r="CS65" s="139">
        <f>IF('Capital Structure'!$D$17='Capital Structure'!$E$17,CS55,CS60)</f>
        <v>0</v>
      </c>
      <c r="CT65" s="139">
        <f>IF('Capital Structure'!$D$17='Capital Structure'!$E$17,CT55,CT60)</f>
        <v>0</v>
      </c>
      <c r="CU65" s="139">
        <f>IF('Capital Structure'!$D$17='Capital Structure'!$E$17,CU55,CU60)</f>
        <v>0</v>
      </c>
      <c r="CV65" s="139">
        <f>IF('Capital Structure'!$D$17='Capital Structure'!$E$17,CV55,CV60)</f>
        <v>0</v>
      </c>
      <c r="CW65" s="139">
        <f>IF('Capital Structure'!$D$17='Capital Structure'!$E$17,CW55,CW60)</f>
        <v>0</v>
      </c>
      <c r="CX65" s="139">
        <f>IF('Capital Structure'!$D$17='Capital Structure'!$E$17,CX55,CX60)</f>
        <v>0</v>
      </c>
      <c r="CY65" s="139">
        <f>IF('Capital Structure'!$D$17='Capital Structure'!$E$17,CY55,CY60)</f>
        <v>0</v>
      </c>
      <c r="CZ65" s="139">
        <f>IF('Capital Structure'!$D$17='Capital Structure'!$E$17,CZ55,CZ60)</f>
        <v>0</v>
      </c>
      <c r="DA65" s="139">
        <f>IF('Capital Structure'!$D$17='Capital Structure'!$E$17,DA55,DA60)</f>
        <v>0</v>
      </c>
      <c r="DB65" s="139">
        <f>IF('Capital Structure'!$D$17='Capital Structure'!$E$17,DB55,DB60)</f>
        <v>0</v>
      </c>
      <c r="DC65" s="139">
        <f>IF('Capital Structure'!$D$17='Capital Structure'!$E$17,DC55,DC60)</f>
        <v>0</v>
      </c>
      <c r="DD65" s="139">
        <f>IF('Capital Structure'!$D$17='Capital Structure'!$E$17,DD55,DD60)</f>
        <v>0</v>
      </c>
      <c r="DE65" s="139">
        <f>IF('Capital Structure'!$D$17='Capital Structure'!$E$17,DE55,DE60)</f>
        <v>0</v>
      </c>
      <c r="DF65" s="139">
        <f>IF('Capital Structure'!$D$17='Capital Structure'!$E$17,DF55,DF60)</f>
        <v>0</v>
      </c>
      <c r="DG65" s="139">
        <f>IF('Capital Structure'!$D$17='Capital Structure'!$E$17,DG55,DG60)</f>
        <v>0</v>
      </c>
      <c r="DH65" s="139">
        <f>IF('Capital Structure'!$D$17='Capital Structure'!$E$17,DH55,DH60)</f>
        <v>0</v>
      </c>
      <c r="DI65" s="139">
        <f>IF('Capital Structure'!$D$17='Capital Structure'!$E$17,DI55,DI60)</f>
        <v>0</v>
      </c>
      <c r="DJ65" s="139">
        <f>IF('Capital Structure'!$D$17='Capital Structure'!$E$17,DJ55,DJ60)</f>
        <v>0</v>
      </c>
      <c r="DK65" s="139">
        <f>IF('Capital Structure'!$D$17='Capital Structure'!$E$17,DK55,DK60)</f>
        <v>0</v>
      </c>
      <c r="DL65" s="139">
        <f>IF('Capital Structure'!$D$17='Capital Structure'!$E$17,DL55,DL60)</f>
        <v>0</v>
      </c>
      <c r="DM65" s="139">
        <f>IF('Capital Structure'!$D$17='Capital Structure'!$E$17,DM55,DM60)</f>
        <v>0</v>
      </c>
      <c r="DN65" s="139">
        <f>IF('Capital Structure'!$D$17='Capital Structure'!$E$17,DN55,DN60)</f>
        <v>0</v>
      </c>
      <c r="DO65" s="139">
        <f>IF('Capital Structure'!$D$17='Capital Structure'!$E$17,DO55,DO60)</f>
        <v>0</v>
      </c>
      <c r="DP65" s="139">
        <f>IF('Capital Structure'!$D$17='Capital Structure'!$E$17,DP55,DP60)</f>
        <v>0</v>
      </c>
      <c r="DQ65" s="139">
        <f>IF('Capital Structure'!$D$17='Capital Structure'!$E$17,DQ55,DQ60)</f>
        <v>0</v>
      </c>
      <c r="DR65" s="139">
        <f>IF('Capital Structure'!$D$17='Capital Structure'!$E$17,DR55,DR60)</f>
        <v>0</v>
      </c>
      <c r="DS65" s="139">
        <f>IF('Capital Structure'!$D$17='Capital Structure'!$E$17,DS55,DS60)</f>
        <v>0</v>
      </c>
      <c r="DT65" s="139">
        <f>IF('Capital Structure'!$D$17='Capital Structure'!$E$17,DT55,DT60)</f>
        <v>0</v>
      </c>
      <c r="DU65" s="139">
        <f>IF('Capital Structure'!$D$17='Capital Structure'!$E$17,DU55,DU60)</f>
        <v>0</v>
      </c>
      <c r="DV65" s="139">
        <f>IF('Capital Structure'!$D$17='Capital Structure'!$E$17,DV55,DV60)</f>
        <v>0</v>
      </c>
      <c r="DW65" s="139">
        <f>IF('Capital Structure'!$D$17='Capital Structure'!$E$17,DW55,DW60)</f>
        <v>0</v>
      </c>
      <c r="DX65" s="139">
        <f>IF('Capital Structure'!$D$17='Capital Structure'!$E$17,DX55,DX60)</f>
        <v>0</v>
      </c>
      <c r="DY65" s="139">
        <f>IF('Capital Structure'!$D$17='Capital Structure'!$E$17,DY55,DY60)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346</v>
      </c>
      <c r="C66" s="140"/>
      <c r="D66" s="140"/>
      <c r="E66" s="139">
        <f>IF('Capital Structure'!$D$17='Capital Structure'!$E$17,E54+E57,E61)</f>
        <v>0</v>
      </c>
      <c r="F66" s="139">
        <f>IF('Capital Structure'!$D$17='Capital Structure'!$E$17,F54+F57,F61)</f>
        <v>0</v>
      </c>
      <c r="G66" s="139">
        <f>IF('Capital Structure'!$D$17='Capital Structure'!$E$17,G54+G57,G61)</f>
        <v>0</v>
      </c>
      <c r="H66" s="139">
        <f>IF('Capital Structure'!$D$17='Capital Structure'!$E$17,H54+H57,H61)</f>
        <v>0</v>
      </c>
      <c r="I66" s="139">
        <f>IF('Capital Structure'!$D$17='Capital Structure'!$E$17,I54+I57,I61)</f>
        <v>0</v>
      </c>
      <c r="J66" s="139">
        <f>IF('Capital Structure'!$D$17='Capital Structure'!$E$17,J54+J57,J61)</f>
        <v>0</v>
      </c>
      <c r="K66" s="139">
        <f>IF('Capital Structure'!$D$17='Capital Structure'!$E$17,K54+K57,K61)</f>
        <v>0</v>
      </c>
      <c r="L66" s="139">
        <f>IF('Capital Structure'!$D$17='Capital Structure'!$E$17,L54+L57,L61)</f>
        <v>0</v>
      </c>
      <c r="M66" s="139">
        <f>IF('Capital Structure'!$D$17='Capital Structure'!$E$17,M54+M57,M61)</f>
        <v>0</v>
      </c>
      <c r="N66" s="139">
        <f>IF('Capital Structure'!$D$17='Capital Structure'!$E$17,N54+N57,N61)</f>
        <v>0</v>
      </c>
      <c r="O66" s="139">
        <f>IF('Capital Structure'!$D$17='Capital Structure'!$E$17,O54+O57,O61)</f>
        <v>0</v>
      </c>
      <c r="P66" s="139">
        <f>IF('Capital Structure'!$D$17='Capital Structure'!$E$17,P54+P57,P61)</f>
        <v>0</v>
      </c>
      <c r="Q66" s="139">
        <f>IF('Capital Structure'!$D$17='Capital Structure'!$E$17,Q54+Q57,Q61)</f>
        <v>0</v>
      </c>
      <c r="R66" s="139">
        <f>IF('Capital Structure'!$D$17='Capital Structure'!$E$17,R54+R57,R61)</f>
        <v>0</v>
      </c>
      <c r="S66" s="139">
        <f>IF('Capital Structure'!$D$17='Capital Structure'!$E$17,S54+S57,S61)</f>
        <v>0</v>
      </c>
      <c r="T66" s="139">
        <f>IF('Capital Structure'!$D$17='Capital Structure'!$E$17,T54+T57,T61)</f>
        <v>0</v>
      </c>
      <c r="U66" s="139">
        <f>IF('Capital Structure'!$D$17='Capital Structure'!$E$17,U54+U57,U61)</f>
        <v>0</v>
      </c>
      <c r="V66" s="139">
        <f>IF('Capital Structure'!$D$17='Capital Structure'!$E$17,V54+V57,V61)</f>
        <v>0</v>
      </c>
      <c r="W66" s="139">
        <f>IF('Capital Structure'!$D$17='Capital Structure'!$E$17,W54+W57,W61)</f>
        <v>0</v>
      </c>
      <c r="X66" s="139">
        <f>IF('Capital Structure'!$D$17='Capital Structure'!$E$17,X54+X57,X61)</f>
        <v>0</v>
      </c>
      <c r="Y66" s="139">
        <f>IF('Capital Structure'!$D$17='Capital Structure'!$E$17,Y54+Y57,Y61)</f>
        <v>0</v>
      </c>
      <c r="Z66" s="139">
        <f>IF('Capital Structure'!$D$17='Capital Structure'!$E$17,Z54+Z57,Z61)</f>
        <v>0</v>
      </c>
      <c r="AA66" s="139">
        <f>IF('Capital Structure'!$D$17='Capital Structure'!$E$17,AA54+AA57,AA61)</f>
        <v>0</v>
      </c>
      <c r="AB66" s="139">
        <f>IF('Capital Structure'!$D$17='Capital Structure'!$E$17,AB54+AB57,AB61)</f>
        <v>0</v>
      </c>
      <c r="AC66" s="139">
        <f>IF('Capital Structure'!$D$17='Capital Structure'!$E$17,AC54+AC57,AC61)</f>
        <v>0</v>
      </c>
      <c r="AD66" s="139">
        <f>IF('Capital Structure'!$D$17='Capital Structure'!$E$17,AD54+AD57,AD61)</f>
        <v>0</v>
      </c>
      <c r="AE66" s="139">
        <f>IF('Capital Structure'!$D$17='Capital Structure'!$E$17,AE54+AE57,AE61)</f>
        <v>0</v>
      </c>
      <c r="AF66" s="139">
        <f>IF('Capital Structure'!$D$17='Capital Structure'!$E$17,AF54+AF57,AF61)</f>
        <v>0</v>
      </c>
      <c r="AG66" s="139">
        <f>IF('Capital Structure'!$D$17='Capital Structure'!$E$17,AG54+AG57,AG61)</f>
        <v>0</v>
      </c>
      <c r="AH66" s="139">
        <f>IF('Capital Structure'!$D$17='Capital Structure'!$E$17,AH54+AH57,AH61)</f>
        <v>0</v>
      </c>
      <c r="AI66" s="139">
        <f>IF('Capital Structure'!$D$17='Capital Structure'!$E$17,AI54+AI57,AI61)</f>
        <v>0</v>
      </c>
      <c r="AJ66" s="139">
        <f>IF('Capital Structure'!$D$17='Capital Structure'!$E$17,AJ54+AJ57,AJ61)</f>
        <v>0</v>
      </c>
      <c r="AK66" s="139">
        <f>IF('Capital Structure'!$D$17='Capital Structure'!$E$17,AK54+AK57,AK61)</f>
        <v>0</v>
      </c>
      <c r="AL66" s="139">
        <f>IF('Capital Structure'!$D$17='Capital Structure'!$E$17,AL54+AL57,AL61)</f>
        <v>0</v>
      </c>
      <c r="AM66" s="139">
        <f>IF('Capital Structure'!$D$17='Capital Structure'!$E$17,AM54+AM57,AM61)</f>
        <v>0</v>
      </c>
      <c r="AN66" s="139">
        <f>IF('Capital Structure'!$D$17='Capital Structure'!$E$17,AN54+AN57,AN61)</f>
        <v>0</v>
      </c>
      <c r="AO66" s="139">
        <f>IF('Capital Structure'!$D$17='Capital Structure'!$E$17,AO54+AO57,AO61)</f>
        <v>0</v>
      </c>
      <c r="AP66" s="139">
        <f>IF('Capital Structure'!$D$17='Capital Structure'!$E$17,AP54+AP57,AP61)</f>
        <v>0</v>
      </c>
      <c r="AQ66" s="139">
        <f>IF('Capital Structure'!$D$17='Capital Structure'!$E$17,AQ54+AQ57,AQ61)</f>
        <v>0</v>
      </c>
      <c r="AR66" s="139">
        <f>IF('Capital Structure'!$D$17='Capital Structure'!$E$17,AR54+AR57,AR61)</f>
        <v>0</v>
      </c>
      <c r="AS66" s="139">
        <f>IF('Capital Structure'!$D$17='Capital Structure'!$E$17,AS54+AS57,AS61)</f>
        <v>0</v>
      </c>
      <c r="AT66" s="139">
        <f>IF('Capital Structure'!$D$17='Capital Structure'!$E$17,AT54+AT57,AT61)</f>
        <v>0</v>
      </c>
      <c r="AU66" s="139">
        <f>IF('Capital Structure'!$D$17='Capital Structure'!$E$17,AU54+AU57,AU61)</f>
        <v>0</v>
      </c>
      <c r="AV66" s="139">
        <f>IF('Capital Structure'!$D$17='Capital Structure'!$E$17,AV54+AV57,AV61)</f>
        <v>0</v>
      </c>
      <c r="AW66" s="139">
        <f>IF('Capital Structure'!$D$17='Capital Structure'!$E$17,AW54+AW57,AW61)</f>
        <v>0</v>
      </c>
      <c r="AX66" s="139">
        <f>IF('Capital Structure'!$D$17='Capital Structure'!$E$17,AX54+AX57,AX61)</f>
        <v>0</v>
      </c>
      <c r="AY66" s="139">
        <f>IF('Capital Structure'!$D$17='Capital Structure'!$E$17,AY54+AY57,AY61)</f>
        <v>0</v>
      </c>
      <c r="AZ66" s="139">
        <f>IF('Capital Structure'!$D$17='Capital Structure'!$E$17,AZ54+AZ57,AZ61)</f>
        <v>0</v>
      </c>
      <c r="BA66" s="139">
        <f>IF('Capital Structure'!$D$17='Capital Structure'!$E$17,BA54+BA57,BA61)</f>
        <v>0</v>
      </c>
      <c r="BB66" s="139">
        <f>IF('Capital Structure'!$D$17='Capital Structure'!$E$17,BB54+BB57,BB61)</f>
        <v>0</v>
      </c>
      <c r="BC66" s="139">
        <f>IF('Capital Structure'!$D$17='Capital Structure'!$E$17,BC54+BC57,BC61)</f>
        <v>0</v>
      </c>
      <c r="BD66" s="139">
        <f>IF('Capital Structure'!$D$17='Capital Structure'!$E$17,BD54+BD57,BD61)</f>
        <v>0</v>
      </c>
      <c r="BE66" s="139">
        <f>IF('Capital Structure'!$D$17='Capital Structure'!$E$17,BE54+BE57,BE61)</f>
        <v>0</v>
      </c>
      <c r="BF66" s="139">
        <f>IF('Capital Structure'!$D$17='Capital Structure'!$E$17,BF54+BF57,BF61)</f>
        <v>0</v>
      </c>
      <c r="BG66" s="139">
        <f>IF('Capital Structure'!$D$17='Capital Structure'!$E$17,BG54+BG57,BG61)</f>
        <v>0</v>
      </c>
      <c r="BH66" s="139">
        <f>IF('Capital Structure'!$D$17='Capital Structure'!$E$17,BH54+BH57,BH61)</f>
        <v>0</v>
      </c>
      <c r="BI66" s="139">
        <f>IF('Capital Structure'!$D$17='Capital Structure'!$E$17,BI54+BI57,BI61)</f>
        <v>0</v>
      </c>
      <c r="BJ66" s="139">
        <f>IF('Capital Structure'!$D$17='Capital Structure'!$E$17,BJ54+BJ57,BJ61)</f>
        <v>0</v>
      </c>
      <c r="BK66" s="139">
        <f>IF('Capital Structure'!$D$17='Capital Structure'!$E$17,BK54+BK57,BK61)</f>
        <v>0</v>
      </c>
      <c r="BL66" s="139">
        <f>IF('Capital Structure'!$D$17='Capital Structure'!$E$17,BL54+BL57,BL61)</f>
        <v>0</v>
      </c>
      <c r="BM66" s="139">
        <f>IF('Capital Structure'!$D$17='Capital Structure'!$E$17,BM54+BM57,BM61)</f>
        <v>0</v>
      </c>
      <c r="BN66" s="139">
        <f>IF('Capital Structure'!$D$17='Capital Structure'!$E$17,BN54+BN57,BN61)</f>
        <v>0</v>
      </c>
      <c r="BO66" s="139">
        <f>IF('Capital Structure'!$D$17='Capital Structure'!$E$17,BO54+BO57,BO61)</f>
        <v>0</v>
      </c>
      <c r="BP66" s="139">
        <f>IF('Capital Structure'!$D$17='Capital Structure'!$E$17,BP54+BP57,BP61)</f>
        <v>0</v>
      </c>
      <c r="BQ66" s="139">
        <f>IF('Capital Structure'!$D$17='Capital Structure'!$E$17,BQ54+BQ57,BQ61)</f>
        <v>0</v>
      </c>
      <c r="BR66" s="139">
        <f>IF('Capital Structure'!$D$17='Capital Structure'!$E$17,BR54+BR57,BR61)</f>
        <v>0</v>
      </c>
      <c r="BS66" s="139">
        <f>IF('Capital Structure'!$D$17='Capital Structure'!$E$17,BS54+BS57,BS61)</f>
        <v>0</v>
      </c>
      <c r="BT66" s="139">
        <f>IF('Capital Structure'!$D$17='Capital Structure'!$E$17,BT54+BT57,BT61)</f>
        <v>0</v>
      </c>
      <c r="BU66" s="139">
        <f>IF('Capital Structure'!$D$17='Capital Structure'!$E$17,BU54+BU57,BU61)</f>
        <v>0</v>
      </c>
      <c r="BV66" s="139">
        <f>IF('Capital Structure'!$D$17='Capital Structure'!$E$17,BV54+BV57,BV61)</f>
        <v>0</v>
      </c>
      <c r="BW66" s="139">
        <f>IF('Capital Structure'!$D$17='Capital Structure'!$E$17,BW54+BW57,BW61)</f>
        <v>0</v>
      </c>
      <c r="BX66" s="139">
        <f>IF('Capital Structure'!$D$17='Capital Structure'!$E$17,BX54+BX57,BX61)</f>
        <v>0</v>
      </c>
      <c r="BY66" s="139">
        <f>IF('Capital Structure'!$D$17='Capital Structure'!$E$17,BY54+BY57,BY61)</f>
        <v>69971512.790242344</v>
      </c>
      <c r="BZ66" s="139">
        <f>IF('Capital Structure'!$D$17='Capital Structure'!$E$17,BZ54+BZ57,BZ61)</f>
        <v>0</v>
      </c>
      <c r="CA66" s="139">
        <f>IF('Capital Structure'!$D$17='Capital Structure'!$E$17,CA54+CA57,CA61)</f>
        <v>0</v>
      </c>
      <c r="CB66" s="139">
        <f>IF('Capital Structure'!$D$17='Capital Structure'!$E$17,CB54+CB57,CB61)</f>
        <v>0</v>
      </c>
      <c r="CC66" s="139">
        <f>IF('Capital Structure'!$D$17='Capital Structure'!$E$17,CC54+CC57,CC61)</f>
        <v>0</v>
      </c>
      <c r="CD66" s="139">
        <f>IF('Capital Structure'!$D$17='Capital Structure'!$E$17,CD54+CD57,CD61)</f>
        <v>0</v>
      </c>
      <c r="CE66" s="139">
        <f>IF('Capital Structure'!$D$17='Capital Structure'!$E$17,CE54+CE57,CE61)</f>
        <v>0</v>
      </c>
      <c r="CF66" s="139">
        <f>IF('Capital Structure'!$D$17='Capital Structure'!$E$17,CF54+CF57,CF61)</f>
        <v>0</v>
      </c>
      <c r="CG66" s="139">
        <f>IF('Capital Structure'!$D$17='Capital Structure'!$E$17,CG54+CG57,CG61)</f>
        <v>0</v>
      </c>
      <c r="CH66" s="139">
        <f>IF('Capital Structure'!$D$17='Capital Structure'!$E$17,CH54+CH57,CH61)</f>
        <v>0</v>
      </c>
      <c r="CI66" s="139">
        <f>IF('Capital Structure'!$D$17='Capital Structure'!$E$17,CI54+CI57,CI61)</f>
        <v>0</v>
      </c>
      <c r="CJ66" s="139">
        <f>IF('Capital Structure'!$D$17='Capital Structure'!$E$17,CJ54+CJ57,CJ61)</f>
        <v>0</v>
      </c>
      <c r="CK66" s="139">
        <f>IF('Capital Structure'!$D$17='Capital Structure'!$E$17,CK54+CK57,CK61)</f>
        <v>0</v>
      </c>
      <c r="CL66" s="139">
        <f>IF('Capital Structure'!$D$17='Capital Structure'!$E$17,CL54+CL57,CL61)</f>
        <v>0</v>
      </c>
      <c r="CM66" s="139">
        <f>IF('Capital Structure'!$D$17='Capital Structure'!$E$17,CM54+CM57,CM61)</f>
        <v>0</v>
      </c>
      <c r="CN66" s="139">
        <f>IF('Capital Structure'!$D$17='Capital Structure'!$E$17,CN54+CN57,CN61)</f>
        <v>0</v>
      </c>
      <c r="CO66" s="139">
        <f>IF('Capital Structure'!$D$17='Capital Structure'!$E$17,CO54+CO57,CO61)</f>
        <v>0</v>
      </c>
      <c r="CP66" s="139">
        <f>IF('Capital Structure'!$D$17='Capital Structure'!$E$17,CP54+CP57,CP61)</f>
        <v>0</v>
      </c>
      <c r="CQ66" s="139">
        <f>IF('Capital Structure'!$D$17='Capital Structure'!$E$17,CQ54+CQ57,CQ61)</f>
        <v>0</v>
      </c>
      <c r="CR66" s="139">
        <f>IF('Capital Structure'!$D$17='Capital Structure'!$E$17,CR54+CR57,CR61)</f>
        <v>0</v>
      </c>
      <c r="CS66" s="139">
        <f>IF('Capital Structure'!$D$17='Capital Structure'!$E$17,CS54+CS57,CS61)</f>
        <v>0</v>
      </c>
      <c r="CT66" s="139">
        <f>IF('Capital Structure'!$D$17='Capital Structure'!$E$17,CT54+CT57,CT61)</f>
        <v>0</v>
      </c>
      <c r="CU66" s="139">
        <f>IF('Capital Structure'!$D$17='Capital Structure'!$E$17,CU54+CU57,CU61)</f>
        <v>0</v>
      </c>
      <c r="CV66" s="139">
        <f>IF('Capital Structure'!$D$17='Capital Structure'!$E$17,CV54+CV57,CV61)</f>
        <v>0</v>
      </c>
      <c r="CW66" s="139">
        <f>IF('Capital Structure'!$D$17='Capital Structure'!$E$17,CW54+CW57,CW61)</f>
        <v>0</v>
      </c>
      <c r="CX66" s="139">
        <f>IF('Capital Structure'!$D$17='Capital Structure'!$E$17,CX54+CX57,CX61)</f>
        <v>0</v>
      </c>
      <c r="CY66" s="139">
        <f>IF('Capital Structure'!$D$17='Capital Structure'!$E$17,CY54+CY57,CY61)</f>
        <v>0</v>
      </c>
      <c r="CZ66" s="139">
        <f>IF('Capital Structure'!$D$17='Capital Structure'!$E$17,CZ54+CZ57,CZ61)</f>
        <v>0</v>
      </c>
      <c r="DA66" s="139">
        <f>IF('Capital Structure'!$D$17='Capital Structure'!$E$17,DA54+DA57,DA61)</f>
        <v>0</v>
      </c>
      <c r="DB66" s="139">
        <f>IF('Capital Structure'!$D$17='Capital Structure'!$E$17,DB54+DB57,DB61)</f>
        <v>0</v>
      </c>
      <c r="DC66" s="139">
        <f>IF('Capital Structure'!$D$17='Capital Structure'!$E$17,DC54+DC57,DC61)</f>
        <v>0</v>
      </c>
      <c r="DD66" s="139">
        <f>IF('Capital Structure'!$D$17='Capital Structure'!$E$17,DD54+DD57,DD61)</f>
        <v>0</v>
      </c>
      <c r="DE66" s="139">
        <f>IF('Capital Structure'!$D$17='Capital Structure'!$E$17,DE54+DE57,DE61)</f>
        <v>0</v>
      </c>
      <c r="DF66" s="139">
        <f>IF('Capital Structure'!$D$17='Capital Structure'!$E$17,DF54+DF57,DF61)</f>
        <v>0</v>
      </c>
      <c r="DG66" s="139">
        <f>IF('Capital Structure'!$D$17='Capital Structure'!$E$17,DG54+DG57,DG61)</f>
        <v>0</v>
      </c>
      <c r="DH66" s="139">
        <f>IF('Capital Structure'!$D$17='Capital Structure'!$E$17,DH54+DH57,DH61)</f>
        <v>0</v>
      </c>
      <c r="DI66" s="139">
        <f>IF('Capital Structure'!$D$17='Capital Structure'!$E$17,DI54+DI57,DI61)</f>
        <v>0</v>
      </c>
      <c r="DJ66" s="139">
        <f>IF('Capital Structure'!$D$17='Capital Structure'!$E$17,DJ54+DJ57,DJ61)</f>
        <v>0</v>
      </c>
      <c r="DK66" s="139">
        <f>IF('Capital Structure'!$D$17='Capital Structure'!$E$17,DK54+DK57,DK61)</f>
        <v>0</v>
      </c>
      <c r="DL66" s="139">
        <f>IF('Capital Structure'!$D$17='Capital Structure'!$E$17,DL54+DL57,DL61)</f>
        <v>0</v>
      </c>
      <c r="DM66" s="139">
        <f>IF('Capital Structure'!$D$17='Capital Structure'!$E$17,DM54+DM57,DM61)</f>
        <v>0</v>
      </c>
      <c r="DN66" s="139">
        <f>IF('Capital Structure'!$D$17='Capital Structure'!$E$17,DN54+DN57,DN61)</f>
        <v>0</v>
      </c>
      <c r="DO66" s="139">
        <f>IF('Capital Structure'!$D$17='Capital Structure'!$E$17,DO54+DO57,DO61)</f>
        <v>0</v>
      </c>
      <c r="DP66" s="139">
        <f>IF('Capital Structure'!$D$17='Capital Structure'!$E$17,DP54+DP57,DP61)</f>
        <v>0</v>
      </c>
      <c r="DQ66" s="139">
        <f>IF('Capital Structure'!$D$17='Capital Structure'!$E$17,DQ54+DQ57,DQ61)</f>
        <v>0</v>
      </c>
      <c r="DR66" s="139">
        <f>IF('Capital Structure'!$D$17='Capital Structure'!$E$17,DR54+DR57,DR61)</f>
        <v>0</v>
      </c>
      <c r="DS66" s="139">
        <f>IF('Capital Structure'!$D$17='Capital Structure'!$E$17,DS54+DS57,DS61)</f>
        <v>0</v>
      </c>
      <c r="DT66" s="139">
        <f>IF('Capital Structure'!$D$17='Capital Structure'!$E$17,DT54+DT57,DT61)</f>
        <v>0</v>
      </c>
      <c r="DU66" s="139">
        <f>IF('Capital Structure'!$D$17='Capital Structure'!$E$17,DU54+DU57,DU61)</f>
        <v>0</v>
      </c>
      <c r="DV66" s="139">
        <f>IF('Capital Structure'!$D$17='Capital Structure'!$E$17,DV54+DV57,DV61)</f>
        <v>0</v>
      </c>
      <c r="DW66" s="139">
        <f>IF('Capital Structure'!$D$17='Capital Structure'!$E$17,DW54+DW57,DW61)</f>
        <v>0</v>
      </c>
      <c r="DX66" s="139">
        <f>IF('Capital Structure'!$D$17='Capital Structure'!$E$17,DX54+DX57,DX61)</f>
        <v>0</v>
      </c>
      <c r="DY66" s="139">
        <f>IF('Capital Structure'!$D$17='Capital Structure'!$E$17,DY54+DY57,DY61)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336</v>
      </c>
      <c r="C67" s="140"/>
      <c r="D67" s="140"/>
      <c r="E67" s="139">
        <f>IF('Capital Structure'!$D$17='Capital Structure'!$E$17,E53,E59)</f>
        <v>0</v>
      </c>
      <c r="F67" s="139">
        <f>IF('Capital Structure'!$D$17='Capital Structure'!$E$17,F53,F59)</f>
        <v>0</v>
      </c>
      <c r="G67" s="139">
        <f>IF('Capital Structure'!$D$17='Capital Structure'!$E$17,G53,G59)</f>
        <v>0</v>
      </c>
      <c r="H67" s="139">
        <f>IF('Capital Structure'!$D$17='Capital Structure'!$E$17,H53,H59)</f>
        <v>0</v>
      </c>
      <c r="I67" s="139">
        <f>IF('Capital Structure'!$D$17='Capital Structure'!$E$17,I53,I59)</f>
        <v>0</v>
      </c>
      <c r="J67" s="139">
        <f>IF('Capital Structure'!$D$17='Capital Structure'!$E$17,J53,J59)</f>
        <v>0</v>
      </c>
      <c r="K67" s="139">
        <f>IF('Capital Structure'!$D$17='Capital Structure'!$E$17,K53,K59)</f>
        <v>0</v>
      </c>
      <c r="L67" s="139">
        <f>IF('Capital Structure'!$D$17='Capital Structure'!$E$17,L53,L59)</f>
        <v>0</v>
      </c>
      <c r="M67" s="139">
        <f>IF('Capital Structure'!$D$17='Capital Structure'!$E$17,M53,M59)</f>
        <v>0</v>
      </c>
      <c r="N67" s="139">
        <f>IF('Capital Structure'!$D$17='Capital Structure'!$E$17,N53,N59)</f>
        <v>0</v>
      </c>
      <c r="O67" s="139">
        <f>IF('Capital Structure'!$D$17='Capital Structure'!$E$17,O53,O59)</f>
        <v>0</v>
      </c>
      <c r="P67" s="139">
        <f>IF('Capital Structure'!$D$17='Capital Structure'!$E$17,P53,P59)</f>
        <v>0</v>
      </c>
      <c r="Q67" s="139">
        <f>IF('Capital Structure'!$D$17='Capital Structure'!$E$17,Q53,Q59)</f>
        <v>0</v>
      </c>
      <c r="R67" s="139">
        <f>IF('Capital Structure'!$D$17='Capital Structure'!$E$17,R53,R59)</f>
        <v>0</v>
      </c>
      <c r="S67" s="139">
        <f>IF('Capital Structure'!$D$17='Capital Structure'!$E$17,S53,S59)</f>
        <v>0</v>
      </c>
      <c r="T67" s="139">
        <f>IF('Capital Structure'!$D$17='Capital Structure'!$E$17,T53,T59)</f>
        <v>0</v>
      </c>
      <c r="U67" s="139">
        <f>IF('Capital Structure'!$D$17='Capital Structure'!$E$17,U53,U59)</f>
        <v>0</v>
      </c>
      <c r="V67" s="139">
        <f>IF('Capital Structure'!$D$17='Capital Structure'!$E$17,V53,V59)</f>
        <v>0</v>
      </c>
      <c r="W67" s="139">
        <f>IF('Capital Structure'!$D$17='Capital Structure'!$E$17,W53,W59)</f>
        <v>0</v>
      </c>
      <c r="X67" s="139">
        <f>IF('Capital Structure'!$D$17='Capital Structure'!$E$17,X53,X59)</f>
        <v>0</v>
      </c>
      <c r="Y67" s="139">
        <f>IF('Capital Structure'!$D$17='Capital Structure'!$E$17,Y53,Y59)</f>
        <v>0</v>
      </c>
      <c r="Z67" s="139">
        <f>IF('Capital Structure'!$D$17='Capital Structure'!$E$17,Z53,Z59)</f>
        <v>0</v>
      </c>
      <c r="AA67" s="139">
        <f>IF('Capital Structure'!$D$17='Capital Structure'!$E$17,AA53,AA59)</f>
        <v>0</v>
      </c>
      <c r="AB67" s="139">
        <f>IF('Capital Structure'!$D$17='Capital Structure'!$E$17,AB53,AB59)</f>
        <v>0</v>
      </c>
      <c r="AC67" s="139">
        <f>IF('Capital Structure'!$D$17='Capital Structure'!$E$17,AC53,AC59)</f>
        <v>0</v>
      </c>
      <c r="AD67" s="139">
        <f>IF('Capital Structure'!$D$17='Capital Structure'!$E$17,AD53,AD59)</f>
        <v>0</v>
      </c>
      <c r="AE67" s="139">
        <f>IF('Capital Structure'!$D$17='Capital Structure'!$E$17,AE53,AE59)</f>
        <v>0</v>
      </c>
      <c r="AF67" s="139">
        <f>IF('Capital Structure'!$D$17='Capital Structure'!$E$17,AF53,AF59)</f>
        <v>0</v>
      </c>
      <c r="AG67" s="139">
        <f>IF('Capital Structure'!$D$17='Capital Structure'!$E$17,AG53,AG59)</f>
        <v>0</v>
      </c>
      <c r="AH67" s="139">
        <f>IF('Capital Structure'!$D$17='Capital Structure'!$E$17,AH53,AH59)</f>
        <v>0</v>
      </c>
      <c r="AI67" s="139">
        <f>IF('Capital Structure'!$D$17='Capital Structure'!$E$17,AI53,AI59)</f>
        <v>0</v>
      </c>
      <c r="AJ67" s="139">
        <f>IF('Capital Structure'!$D$17='Capital Structure'!$E$17,AJ53,AJ59)</f>
        <v>0</v>
      </c>
      <c r="AK67" s="139">
        <f>IF('Capital Structure'!$D$17='Capital Structure'!$E$17,AK53,AK59)</f>
        <v>0</v>
      </c>
      <c r="AL67" s="139">
        <f>IF('Capital Structure'!$D$17='Capital Structure'!$E$17,AL53,AL59)</f>
        <v>0</v>
      </c>
      <c r="AM67" s="139">
        <f>IF('Capital Structure'!$D$17='Capital Structure'!$E$17,AM53,AM59)</f>
        <v>0</v>
      </c>
      <c r="AN67" s="139">
        <f>IF('Capital Structure'!$D$17='Capital Structure'!$E$17,AN53,AN59)</f>
        <v>0</v>
      </c>
      <c r="AO67" s="139">
        <f>IF('Capital Structure'!$D$17='Capital Structure'!$E$17,AO53,AO59)</f>
        <v>0</v>
      </c>
      <c r="AP67" s="139">
        <f>IF('Capital Structure'!$D$17='Capital Structure'!$E$17,AP53,AP59)</f>
        <v>0</v>
      </c>
      <c r="AQ67" s="139">
        <f>IF('Capital Structure'!$D$17='Capital Structure'!$E$17,AQ53,AQ59)</f>
        <v>0</v>
      </c>
      <c r="AR67" s="139">
        <f>IF('Capital Structure'!$D$17='Capital Structure'!$E$17,AR53,AR59)</f>
        <v>254166.66666666666</v>
      </c>
      <c r="AS67" s="139">
        <f>IF('Capital Structure'!$D$17='Capital Structure'!$E$17,AS53,AS59)</f>
        <v>255225.69444444447</v>
      </c>
      <c r="AT67" s="139">
        <f>IF('Capital Structure'!$D$17='Capital Structure'!$E$17,AT53,AT59)</f>
        <v>256289.13483796301</v>
      </c>
      <c r="AU67" s="139">
        <f>IF('Capital Structure'!$D$17='Capital Structure'!$E$17,AU53,AU59)</f>
        <v>257357.00623312115</v>
      </c>
      <c r="AV67" s="139">
        <f>IF('Capital Structure'!$D$17='Capital Structure'!$E$17,AV53,AV59)</f>
        <v>258429.32709242581</v>
      </c>
      <c r="AW67" s="139">
        <f>IF('Capital Structure'!$D$17='Capital Structure'!$E$17,AW53,AW59)</f>
        <v>259506.11595531096</v>
      </c>
      <c r="AX67" s="139">
        <f>IF('Capital Structure'!$D$17='Capital Structure'!$E$17,AX53,AX59)</f>
        <v>260587.39143845809</v>
      </c>
      <c r="AY67" s="139">
        <f>IF('Capital Structure'!$D$17='Capital Structure'!$E$17,AY53,AY59)</f>
        <v>261673.17223611832</v>
      </c>
      <c r="AZ67" s="139">
        <f>IF('Capital Structure'!$D$17='Capital Structure'!$E$17,AZ53,AZ59)</f>
        <v>262763.47712043551</v>
      </c>
      <c r="BA67" s="139">
        <f>IF('Capital Structure'!$D$17='Capital Structure'!$E$17,BA53,BA59)</f>
        <v>263858.32494177064</v>
      </c>
      <c r="BB67" s="139">
        <f>IF('Capital Structure'!$D$17='Capital Structure'!$E$17,BB53,BB59)</f>
        <v>264957.73462902801</v>
      </c>
      <c r="BC67" s="139">
        <f>IF('Capital Structure'!$D$17='Capital Structure'!$E$17,BC53,BC59)</f>
        <v>266061.72518998227</v>
      </c>
      <c r="BD67" s="139">
        <f>IF('Capital Structure'!$D$17='Capital Structure'!$E$17,BD53,BD59)</f>
        <v>267170.31571160723</v>
      </c>
      <c r="BE67" s="139">
        <f>IF('Capital Structure'!$D$17='Capital Structure'!$E$17,BE53,BE59)</f>
        <v>268283.52536040556</v>
      </c>
      <c r="BF67" s="139">
        <f>IF('Capital Structure'!$D$17='Capital Structure'!$E$17,BF53,BF59)</f>
        <v>269401.3733827406</v>
      </c>
      <c r="BG67" s="139">
        <f>IF('Capital Structure'!$D$17='Capital Structure'!$E$17,BG53,BG59)</f>
        <v>270523.87910516869</v>
      </c>
      <c r="BH67" s="139">
        <f>IF('Capital Structure'!$D$17='Capital Structure'!$E$17,BH53,BH59)</f>
        <v>271651.06193477352</v>
      </c>
      <c r="BI67" s="139">
        <f>IF('Capital Structure'!$D$17='Capital Structure'!$E$17,BI53,BI59)</f>
        <v>272782.9413595018</v>
      </c>
      <c r="BJ67" s="139">
        <f>IF('Capital Structure'!$D$17='Capital Structure'!$E$17,BJ53,BJ59)</f>
        <v>273919.53694849968</v>
      </c>
      <c r="BK67" s="139">
        <f>IF('Capital Structure'!$D$17='Capital Structure'!$E$17,BK53,BK59)</f>
        <v>275060.86835245177</v>
      </c>
      <c r="BL67" s="139">
        <f>IF('Capital Structure'!$D$17='Capital Structure'!$E$17,BL53,BL59)</f>
        <v>276206.95530392032</v>
      </c>
      <c r="BM67" s="139">
        <f>IF('Capital Structure'!$D$17='Capital Structure'!$E$17,BM53,BM59)</f>
        <v>277357.81761768664</v>
      </c>
      <c r="BN67" s="139">
        <f>IF('Capital Structure'!$D$17='Capital Structure'!$E$17,BN53,BN59)</f>
        <v>278513.47519109369</v>
      </c>
      <c r="BO67" s="139">
        <f>IF('Capital Structure'!$D$17='Capital Structure'!$E$17,BO53,BO59)</f>
        <v>279673.94800438988</v>
      </c>
      <c r="BP67" s="139">
        <f>IF('Capital Structure'!$D$17='Capital Structure'!$E$17,BP53,BP59)</f>
        <v>280839.25612107484</v>
      </c>
      <c r="BQ67" s="139">
        <f>IF('Capital Structure'!$D$17='Capital Structure'!$E$17,BQ53,BQ59)</f>
        <v>282009.41968824598</v>
      </c>
      <c r="BR67" s="139">
        <f>IF('Capital Structure'!$D$17='Capital Structure'!$E$17,BR53,BR59)</f>
        <v>283184.45893694705</v>
      </c>
      <c r="BS67" s="139">
        <f>IF('Capital Structure'!$D$17='Capital Structure'!$E$17,BS53,BS59)</f>
        <v>284364.39418251766</v>
      </c>
      <c r="BT67" s="139">
        <f>IF('Capital Structure'!$D$17='Capital Structure'!$E$17,BT53,BT59)</f>
        <v>285549.24582494481</v>
      </c>
      <c r="BU67" s="139">
        <f>IF('Capital Structure'!$D$17='Capital Structure'!$E$17,BU53,BU59)</f>
        <v>286739.03434921539</v>
      </c>
      <c r="BV67" s="139">
        <f>IF('Capital Structure'!$D$17='Capital Structure'!$E$17,BV53,BV59)</f>
        <v>287933.78032567049</v>
      </c>
      <c r="BW67" s="139">
        <f>IF('Capital Structure'!$D$17='Capital Structure'!$E$17,BW53,BW59)</f>
        <v>289133.50441036077</v>
      </c>
      <c r="BX67" s="139">
        <f>IF('Capital Structure'!$D$17='Capital Structure'!$E$17,BX53,BX59)</f>
        <v>290338.22734540392</v>
      </c>
      <c r="BY67" s="139">
        <f>IF('Capital Structure'!$D$17='Capital Structure'!$E$17,BY53,BY59)</f>
        <v>0</v>
      </c>
      <c r="BZ67" s="139">
        <f>IF('Capital Structure'!$D$17='Capital Structure'!$E$17,BZ53,BZ59)</f>
        <v>0</v>
      </c>
      <c r="CA67" s="139">
        <f>IF('Capital Structure'!$D$17='Capital Structure'!$E$17,CA53,CA59)</f>
        <v>0</v>
      </c>
      <c r="CB67" s="139">
        <f>IF('Capital Structure'!$D$17='Capital Structure'!$E$17,CB53,CB59)</f>
        <v>0</v>
      </c>
      <c r="CC67" s="139">
        <f>IF('Capital Structure'!$D$17='Capital Structure'!$E$17,CC53,CC59)</f>
        <v>0</v>
      </c>
      <c r="CD67" s="139">
        <f>IF('Capital Structure'!$D$17='Capital Structure'!$E$17,CD53,CD59)</f>
        <v>0</v>
      </c>
      <c r="CE67" s="139">
        <f>IF('Capital Structure'!$D$17='Capital Structure'!$E$17,CE53,CE59)</f>
        <v>0</v>
      </c>
      <c r="CF67" s="139">
        <f>IF('Capital Structure'!$D$17='Capital Structure'!$E$17,CF53,CF59)</f>
        <v>0</v>
      </c>
      <c r="CG67" s="139">
        <f>IF('Capital Structure'!$D$17='Capital Structure'!$E$17,CG53,CG59)</f>
        <v>0</v>
      </c>
      <c r="CH67" s="139">
        <f>IF('Capital Structure'!$D$17='Capital Structure'!$E$17,CH53,CH59)</f>
        <v>0</v>
      </c>
      <c r="CI67" s="139">
        <f>IF('Capital Structure'!$D$17='Capital Structure'!$E$17,CI53,CI59)</f>
        <v>0</v>
      </c>
      <c r="CJ67" s="139">
        <f>IF('Capital Structure'!$D$17='Capital Structure'!$E$17,CJ53,CJ59)</f>
        <v>0</v>
      </c>
      <c r="CK67" s="139">
        <f>IF('Capital Structure'!$D$17='Capital Structure'!$E$17,CK53,CK59)</f>
        <v>0</v>
      </c>
      <c r="CL67" s="139">
        <f>IF('Capital Structure'!$D$17='Capital Structure'!$E$17,CL53,CL59)</f>
        <v>0</v>
      </c>
      <c r="CM67" s="139">
        <f>IF('Capital Structure'!$D$17='Capital Structure'!$E$17,CM53,CM59)</f>
        <v>0</v>
      </c>
      <c r="CN67" s="139">
        <f>IF('Capital Structure'!$D$17='Capital Structure'!$E$17,CN53,CN59)</f>
        <v>0</v>
      </c>
      <c r="CO67" s="139">
        <f>IF('Capital Structure'!$D$17='Capital Structure'!$E$17,CO53,CO59)</f>
        <v>0</v>
      </c>
      <c r="CP67" s="139">
        <f>IF('Capital Structure'!$D$17='Capital Structure'!$E$17,CP53,CP59)</f>
        <v>0</v>
      </c>
      <c r="CQ67" s="139">
        <f>IF('Capital Structure'!$D$17='Capital Structure'!$E$17,CQ53,CQ59)</f>
        <v>0</v>
      </c>
      <c r="CR67" s="139">
        <f>IF('Capital Structure'!$D$17='Capital Structure'!$E$17,CR53,CR59)</f>
        <v>0</v>
      </c>
      <c r="CS67" s="139">
        <f>IF('Capital Structure'!$D$17='Capital Structure'!$E$17,CS53,CS59)</f>
        <v>0</v>
      </c>
      <c r="CT67" s="139">
        <f>IF('Capital Structure'!$D$17='Capital Structure'!$E$17,CT53,CT59)</f>
        <v>0</v>
      </c>
      <c r="CU67" s="139">
        <f>IF('Capital Structure'!$D$17='Capital Structure'!$E$17,CU53,CU59)</f>
        <v>0</v>
      </c>
      <c r="CV67" s="139">
        <f>IF('Capital Structure'!$D$17='Capital Structure'!$E$17,CV53,CV59)</f>
        <v>0</v>
      </c>
      <c r="CW67" s="139">
        <f>IF('Capital Structure'!$D$17='Capital Structure'!$E$17,CW53,CW59)</f>
        <v>0</v>
      </c>
      <c r="CX67" s="139">
        <f>IF('Capital Structure'!$D$17='Capital Structure'!$E$17,CX53,CX59)</f>
        <v>0</v>
      </c>
      <c r="CY67" s="139">
        <f>IF('Capital Structure'!$D$17='Capital Structure'!$E$17,CY53,CY59)</f>
        <v>0</v>
      </c>
      <c r="CZ67" s="139">
        <f>IF('Capital Structure'!$D$17='Capital Structure'!$E$17,CZ53,CZ59)</f>
        <v>0</v>
      </c>
      <c r="DA67" s="139">
        <f>IF('Capital Structure'!$D$17='Capital Structure'!$E$17,DA53,DA59)</f>
        <v>0</v>
      </c>
      <c r="DB67" s="139">
        <f>IF('Capital Structure'!$D$17='Capital Structure'!$E$17,DB53,DB59)</f>
        <v>0</v>
      </c>
      <c r="DC67" s="139">
        <f>IF('Capital Structure'!$D$17='Capital Structure'!$E$17,DC53,DC59)</f>
        <v>0</v>
      </c>
      <c r="DD67" s="139">
        <f>IF('Capital Structure'!$D$17='Capital Structure'!$E$17,DD53,DD59)</f>
        <v>0</v>
      </c>
      <c r="DE67" s="139">
        <f>IF('Capital Structure'!$D$17='Capital Structure'!$E$17,DE53,DE59)</f>
        <v>0</v>
      </c>
      <c r="DF67" s="139">
        <f>IF('Capital Structure'!$D$17='Capital Structure'!$E$17,DF53,DF59)</f>
        <v>0</v>
      </c>
      <c r="DG67" s="139">
        <f>IF('Capital Structure'!$D$17='Capital Structure'!$E$17,DG53,DG59)</f>
        <v>0</v>
      </c>
      <c r="DH67" s="139">
        <f>IF('Capital Structure'!$D$17='Capital Structure'!$E$17,DH53,DH59)</f>
        <v>0</v>
      </c>
      <c r="DI67" s="139">
        <f>IF('Capital Structure'!$D$17='Capital Structure'!$E$17,DI53,DI59)</f>
        <v>0</v>
      </c>
      <c r="DJ67" s="139">
        <f>IF('Capital Structure'!$D$17='Capital Structure'!$E$17,DJ53,DJ59)</f>
        <v>0</v>
      </c>
      <c r="DK67" s="139">
        <f>IF('Capital Structure'!$D$17='Capital Structure'!$E$17,DK53,DK59)</f>
        <v>0</v>
      </c>
      <c r="DL67" s="139">
        <f>IF('Capital Structure'!$D$17='Capital Structure'!$E$17,DL53,DL59)</f>
        <v>0</v>
      </c>
      <c r="DM67" s="139">
        <f>IF('Capital Structure'!$D$17='Capital Structure'!$E$17,DM53,DM59)</f>
        <v>0</v>
      </c>
      <c r="DN67" s="139">
        <f>IF('Capital Structure'!$D$17='Capital Structure'!$E$17,DN53,DN59)</f>
        <v>0</v>
      </c>
      <c r="DO67" s="139">
        <f>IF('Capital Structure'!$D$17='Capital Structure'!$E$17,DO53,DO59)</f>
        <v>0</v>
      </c>
      <c r="DP67" s="139">
        <f>IF('Capital Structure'!$D$17='Capital Structure'!$E$17,DP53,DP59)</f>
        <v>0</v>
      </c>
      <c r="DQ67" s="139">
        <f>IF('Capital Structure'!$D$17='Capital Structure'!$E$17,DQ53,DQ59)</f>
        <v>0</v>
      </c>
      <c r="DR67" s="139">
        <f>IF('Capital Structure'!$D$17='Capital Structure'!$E$17,DR53,DR59)</f>
        <v>0</v>
      </c>
      <c r="DS67" s="139">
        <f>IF('Capital Structure'!$D$17='Capital Structure'!$E$17,DS53,DS59)</f>
        <v>0</v>
      </c>
      <c r="DT67" s="139">
        <f>IF('Capital Structure'!$D$17='Capital Structure'!$E$17,DT53,DT59)</f>
        <v>0</v>
      </c>
      <c r="DU67" s="139">
        <f>IF('Capital Structure'!$D$17='Capital Structure'!$E$17,DU53,DU59)</f>
        <v>0</v>
      </c>
      <c r="DV67" s="139">
        <f>IF('Capital Structure'!$D$17='Capital Structure'!$E$17,DV53,DV59)</f>
        <v>0</v>
      </c>
      <c r="DW67" s="139">
        <f>IF('Capital Structure'!$D$17='Capital Structure'!$E$17,DW53,DW59)</f>
        <v>0</v>
      </c>
      <c r="DX67" s="139">
        <f>IF('Capital Structure'!$D$17='Capital Structure'!$E$17,DX53,DX59)</f>
        <v>0</v>
      </c>
      <c r="DY67" s="139">
        <f>IF('Capital Structure'!$D$17='Capital Structure'!$E$17,DY53,DY59)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6" customFormat="1">
      <c r="B68" s="141"/>
    </row>
    <row r="69" spans="1:16384" s="139" customFormat="1"/>
    <row r="70" spans="1:16384" s="110" customFormat="1">
      <c r="B70" s="111" t="s">
        <v>347</v>
      </c>
    </row>
    <row r="71" spans="1:16384">
      <c r="E71" s="119">
        <f>ROUNDUP(E72/12,0)</f>
        <v>1</v>
      </c>
      <c r="F71" s="119">
        <f t="shared" ref="F71:BQ71" si="29">ROUNDUP(F72/12,0)</f>
        <v>1</v>
      </c>
      <c r="G71" s="119">
        <f t="shared" si="29"/>
        <v>1</v>
      </c>
      <c r="H71" s="119">
        <f t="shared" si="29"/>
        <v>1</v>
      </c>
      <c r="I71" s="119">
        <f t="shared" si="29"/>
        <v>1</v>
      </c>
      <c r="J71" s="119">
        <f t="shared" si="29"/>
        <v>1</v>
      </c>
      <c r="K71" s="119">
        <f t="shared" si="29"/>
        <v>1</v>
      </c>
      <c r="L71" s="119">
        <f t="shared" si="29"/>
        <v>1</v>
      </c>
      <c r="M71" s="119">
        <f t="shared" si="29"/>
        <v>1</v>
      </c>
      <c r="N71" s="119">
        <f t="shared" si="29"/>
        <v>1</v>
      </c>
      <c r="O71" s="119">
        <f t="shared" si="29"/>
        <v>1</v>
      </c>
      <c r="P71" s="119">
        <f t="shared" si="29"/>
        <v>1</v>
      </c>
      <c r="Q71" s="119">
        <f t="shared" si="29"/>
        <v>2</v>
      </c>
      <c r="R71" s="119">
        <f t="shared" si="29"/>
        <v>2</v>
      </c>
      <c r="S71" s="119">
        <f t="shared" si="29"/>
        <v>2</v>
      </c>
      <c r="T71" s="119">
        <f t="shared" si="29"/>
        <v>2</v>
      </c>
      <c r="U71" s="119">
        <f t="shared" si="29"/>
        <v>2</v>
      </c>
      <c r="V71" s="119">
        <f t="shared" si="29"/>
        <v>2</v>
      </c>
      <c r="W71" s="119">
        <f t="shared" si="29"/>
        <v>2</v>
      </c>
      <c r="X71" s="119">
        <f t="shared" si="29"/>
        <v>2</v>
      </c>
      <c r="Y71" s="119">
        <f t="shared" si="29"/>
        <v>2</v>
      </c>
      <c r="Z71" s="119">
        <f t="shared" si="29"/>
        <v>2</v>
      </c>
      <c r="AA71" s="119">
        <f t="shared" si="29"/>
        <v>2</v>
      </c>
      <c r="AB71" s="119">
        <f t="shared" si="29"/>
        <v>2</v>
      </c>
      <c r="AC71" s="119">
        <f t="shared" si="29"/>
        <v>3</v>
      </c>
      <c r="AD71" s="119">
        <f t="shared" si="29"/>
        <v>3</v>
      </c>
      <c r="AE71" s="119">
        <f t="shared" si="29"/>
        <v>3</v>
      </c>
      <c r="AF71" s="119">
        <f t="shared" si="29"/>
        <v>3</v>
      </c>
      <c r="AG71" s="119">
        <f t="shared" si="29"/>
        <v>3</v>
      </c>
      <c r="AH71" s="119">
        <f t="shared" si="29"/>
        <v>3</v>
      </c>
      <c r="AI71" s="119">
        <f t="shared" si="29"/>
        <v>3</v>
      </c>
      <c r="AJ71" s="119">
        <f t="shared" si="29"/>
        <v>3</v>
      </c>
      <c r="AK71" s="119">
        <f t="shared" si="29"/>
        <v>3</v>
      </c>
      <c r="AL71" s="119">
        <f t="shared" si="29"/>
        <v>3</v>
      </c>
      <c r="AM71" s="119">
        <f t="shared" si="29"/>
        <v>3</v>
      </c>
      <c r="AN71" s="119">
        <f t="shared" si="29"/>
        <v>3</v>
      </c>
      <c r="AO71" s="119">
        <f t="shared" si="29"/>
        <v>4</v>
      </c>
      <c r="AP71" s="119">
        <f t="shared" si="29"/>
        <v>4</v>
      </c>
      <c r="AQ71" s="119">
        <f t="shared" si="29"/>
        <v>4</v>
      </c>
      <c r="AR71" s="119">
        <f t="shared" si="29"/>
        <v>4</v>
      </c>
      <c r="AS71" s="119">
        <f t="shared" si="29"/>
        <v>4</v>
      </c>
      <c r="AT71" s="119">
        <f t="shared" si="29"/>
        <v>4</v>
      </c>
      <c r="AU71" s="119">
        <f t="shared" si="29"/>
        <v>4</v>
      </c>
      <c r="AV71" s="119">
        <f t="shared" si="29"/>
        <v>4</v>
      </c>
      <c r="AW71" s="119">
        <f t="shared" si="29"/>
        <v>4</v>
      </c>
      <c r="AX71" s="119">
        <f t="shared" si="29"/>
        <v>4</v>
      </c>
      <c r="AY71" s="119">
        <f t="shared" si="29"/>
        <v>4</v>
      </c>
      <c r="AZ71" s="119">
        <f t="shared" si="29"/>
        <v>4</v>
      </c>
      <c r="BA71" s="119">
        <f t="shared" si="29"/>
        <v>5</v>
      </c>
      <c r="BB71" s="119">
        <f t="shared" si="29"/>
        <v>5</v>
      </c>
      <c r="BC71" s="119">
        <f t="shared" si="29"/>
        <v>5</v>
      </c>
      <c r="BD71" s="119">
        <f t="shared" si="29"/>
        <v>5</v>
      </c>
      <c r="BE71" s="119">
        <f t="shared" si="29"/>
        <v>5</v>
      </c>
      <c r="BF71" s="119">
        <f t="shared" si="29"/>
        <v>5</v>
      </c>
      <c r="BG71" s="119">
        <f t="shared" si="29"/>
        <v>5</v>
      </c>
      <c r="BH71" s="119">
        <f t="shared" si="29"/>
        <v>5</v>
      </c>
      <c r="BI71" s="119">
        <f t="shared" si="29"/>
        <v>5</v>
      </c>
      <c r="BJ71" s="119">
        <f t="shared" si="29"/>
        <v>5</v>
      </c>
      <c r="BK71" s="119">
        <f t="shared" si="29"/>
        <v>5</v>
      </c>
      <c r="BL71" s="119">
        <f t="shared" si="29"/>
        <v>5</v>
      </c>
      <c r="BM71" s="119">
        <f t="shared" si="29"/>
        <v>6</v>
      </c>
      <c r="BN71" s="119">
        <f t="shared" si="29"/>
        <v>6</v>
      </c>
      <c r="BO71" s="119">
        <f t="shared" si="29"/>
        <v>6</v>
      </c>
      <c r="BP71" s="119">
        <f t="shared" si="29"/>
        <v>6</v>
      </c>
      <c r="BQ71" s="119">
        <f t="shared" si="29"/>
        <v>6</v>
      </c>
      <c r="BR71" s="119">
        <f t="shared" ref="BR71:DY71" si="30">ROUNDUP(BR72/12,0)</f>
        <v>6</v>
      </c>
      <c r="BS71" s="119">
        <f t="shared" si="30"/>
        <v>6</v>
      </c>
      <c r="BT71" s="119">
        <f t="shared" si="30"/>
        <v>6</v>
      </c>
      <c r="BU71" s="119">
        <f t="shared" si="30"/>
        <v>6</v>
      </c>
      <c r="BV71" s="119">
        <f t="shared" si="30"/>
        <v>6</v>
      </c>
      <c r="BW71" s="119">
        <f t="shared" si="30"/>
        <v>6</v>
      </c>
      <c r="BX71" s="119">
        <f t="shared" si="30"/>
        <v>6</v>
      </c>
      <c r="BY71" s="119">
        <f t="shared" si="30"/>
        <v>7</v>
      </c>
      <c r="BZ71" s="119">
        <f t="shared" si="30"/>
        <v>7</v>
      </c>
      <c r="CA71" s="119">
        <f t="shared" si="30"/>
        <v>7</v>
      </c>
      <c r="CB71" s="119">
        <f t="shared" si="30"/>
        <v>7</v>
      </c>
      <c r="CC71" s="119">
        <f t="shared" si="30"/>
        <v>7</v>
      </c>
      <c r="CD71" s="119">
        <f t="shared" si="30"/>
        <v>7</v>
      </c>
      <c r="CE71" s="119">
        <f t="shared" si="30"/>
        <v>7</v>
      </c>
      <c r="CF71" s="119">
        <f t="shared" si="30"/>
        <v>7</v>
      </c>
      <c r="CG71" s="119">
        <f t="shared" si="30"/>
        <v>7</v>
      </c>
      <c r="CH71" s="119">
        <f t="shared" si="30"/>
        <v>7</v>
      </c>
      <c r="CI71" s="119">
        <f t="shared" si="30"/>
        <v>7</v>
      </c>
      <c r="CJ71" s="119">
        <f t="shared" si="30"/>
        <v>7</v>
      </c>
      <c r="CK71" s="119">
        <f t="shared" si="30"/>
        <v>8</v>
      </c>
      <c r="CL71" s="119">
        <f t="shared" si="30"/>
        <v>8</v>
      </c>
      <c r="CM71" s="119">
        <f t="shared" si="30"/>
        <v>8</v>
      </c>
      <c r="CN71" s="119">
        <f t="shared" si="30"/>
        <v>8</v>
      </c>
      <c r="CO71" s="119">
        <f t="shared" si="30"/>
        <v>8</v>
      </c>
      <c r="CP71" s="119">
        <f t="shared" si="30"/>
        <v>8</v>
      </c>
      <c r="CQ71" s="119">
        <f t="shared" si="30"/>
        <v>8</v>
      </c>
      <c r="CR71" s="119">
        <f t="shared" si="30"/>
        <v>8</v>
      </c>
      <c r="CS71" s="119">
        <f t="shared" si="30"/>
        <v>8</v>
      </c>
      <c r="CT71" s="119">
        <f t="shared" si="30"/>
        <v>8</v>
      </c>
      <c r="CU71" s="119">
        <f t="shared" si="30"/>
        <v>8</v>
      </c>
      <c r="CV71" s="119">
        <f t="shared" si="30"/>
        <v>8</v>
      </c>
      <c r="CW71" s="119">
        <f t="shared" si="30"/>
        <v>9</v>
      </c>
      <c r="CX71" s="119">
        <f t="shared" si="30"/>
        <v>9</v>
      </c>
      <c r="CY71" s="119">
        <f t="shared" si="30"/>
        <v>9</v>
      </c>
      <c r="CZ71" s="119">
        <f t="shared" si="30"/>
        <v>9</v>
      </c>
      <c r="DA71" s="119">
        <f t="shared" si="30"/>
        <v>9</v>
      </c>
      <c r="DB71" s="119">
        <f t="shared" si="30"/>
        <v>9</v>
      </c>
      <c r="DC71" s="119">
        <f t="shared" si="30"/>
        <v>9</v>
      </c>
      <c r="DD71" s="119">
        <f t="shared" si="30"/>
        <v>9</v>
      </c>
      <c r="DE71" s="119">
        <f t="shared" si="30"/>
        <v>9</v>
      </c>
      <c r="DF71" s="119">
        <f t="shared" si="30"/>
        <v>9</v>
      </c>
      <c r="DG71" s="119">
        <f t="shared" si="30"/>
        <v>9</v>
      </c>
      <c r="DH71" s="119">
        <f t="shared" si="30"/>
        <v>9</v>
      </c>
      <c r="DI71" s="119">
        <f t="shared" si="30"/>
        <v>10</v>
      </c>
      <c r="DJ71" s="119">
        <f t="shared" si="30"/>
        <v>10</v>
      </c>
      <c r="DK71" s="119">
        <f t="shared" si="30"/>
        <v>10</v>
      </c>
      <c r="DL71" s="119">
        <f t="shared" si="30"/>
        <v>10</v>
      </c>
      <c r="DM71" s="119">
        <f t="shared" si="30"/>
        <v>10</v>
      </c>
      <c r="DN71" s="119">
        <f t="shared" si="30"/>
        <v>10</v>
      </c>
      <c r="DO71" s="119">
        <f t="shared" si="30"/>
        <v>10</v>
      </c>
      <c r="DP71" s="119">
        <f t="shared" si="30"/>
        <v>10</v>
      </c>
      <c r="DQ71" s="119">
        <f t="shared" si="30"/>
        <v>10</v>
      </c>
      <c r="DR71" s="119">
        <f t="shared" si="30"/>
        <v>10</v>
      </c>
      <c r="DS71" s="119">
        <f t="shared" si="30"/>
        <v>10</v>
      </c>
      <c r="DT71" s="119">
        <f t="shared" si="30"/>
        <v>10</v>
      </c>
      <c r="DU71" s="119">
        <f t="shared" si="30"/>
        <v>11</v>
      </c>
      <c r="DV71" s="119">
        <f t="shared" si="30"/>
        <v>11</v>
      </c>
      <c r="DW71" s="119">
        <f t="shared" si="30"/>
        <v>11</v>
      </c>
      <c r="DX71" s="119">
        <f t="shared" si="30"/>
        <v>11</v>
      </c>
      <c r="DY71" s="119">
        <f t="shared" si="30"/>
        <v>11</v>
      </c>
    </row>
    <row r="72" spans="1:16384">
      <c r="E72" s="113">
        <v>1</v>
      </c>
      <c r="F72" s="113">
        <v>2</v>
      </c>
      <c r="G72" s="113">
        <v>3</v>
      </c>
      <c r="H72" s="113">
        <v>4</v>
      </c>
      <c r="I72" s="113">
        <v>5</v>
      </c>
      <c r="J72" s="113">
        <v>6</v>
      </c>
      <c r="K72" s="113">
        <v>7</v>
      </c>
      <c r="L72" s="113">
        <v>8</v>
      </c>
      <c r="M72" s="113">
        <v>9</v>
      </c>
      <c r="N72" s="113">
        <v>10</v>
      </c>
      <c r="O72" s="113">
        <v>11</v>
      </c>
      <c r="P72" s="113">
        <v>12</v>
      </c>
      <c r="Q72" s="113">
        <v>13</v>
      </c>
      <c r="R72" s="113">
        <v>14</v>
      </c>
      <c r="S72" s="113">
        <v>15</v>
      </c>
      <c r="T72" s="113">
        <v>16</v>
      </c>
      <c r="U72" s="113">
        <v>17</v>
      </c>
      <c r="V72" s="113">
        <v>18</v>
      </c>
      <c r="W72" s="113">
        <v>19</v>
      </c>
      <c r="X72" s="113">
        <v>20</v>
      </c>
      <c r="Y72" s="113">
        <v>21</v>
      </c>
      <c r="Z72" s="113">
        <v>22</v>
      </c>
      <c r="AA72" s="113">
        <v>23</v>
      </c>
      <c r="AB72" s="113">
        <v>24</v>
      </c>
      <c r="AC72" s="113">
        <v>25</v>
      </c>
      <c r="AD72" s="113">
        <v>26</v>
      </c>
      <c r="AE72" s="113">
        <v>27</v>
      </c>
      <c r="AF72" s="113">
        <v>28</v>
      </c>
      <c r="AG72" s="113">
        <v>29</v>
      </c>
      <c r="AH72" s="113">
        <v>30</v>
      </c>
      <c r="AI72" s="113">
        <v>31</v>
      </c>
      <c r="AJ72" s="113">
        <v>32</v>
      </c>
      <c r="AK72" s="113">
        <v>33</v>
      </c>
      <c r="AL72" s="113">
        <v>34</v>
      </c>
      <c r="AM72" s="113">
        <v>35</v>
      </c>
      <c r="AN72" s="113">
        <v>36</v>
      </c>
      <c r="AO72" s="113">
        <v>37</v>
      </c>
      <c r="AP72" s="113">
        <v>38</v>
      </c>
      <c r="AQ72" s="113">
        <v>39</v>
      </c>
      <c r="AR72" s="113">
        <v>40</v>
      </c>
      <c r="AS72" s="113">
        <v>41</v>
      </c>
      <c r="AT72" s="113">
        <v>42</v>
      </c>
      <c r="AU72" s="113">
        <v>43</v>
      </c>
      <c r="AV72" s="113">
        <v>44</v>
      </c>
      <c r="AW72" s="113">
        <v>45</v>
      </c>
      <c r="AX72" s="113">
        <v>46</v>
      </c>
      <c r="AY72" s="113">
        <v>47</v>
      </c>
      <c r="AZ72" s="113">
        <v>48</v>
      </c>
      <c r="BA72" s="113">
        <v>49</v>
      </c>
      <c r="BB72" s="113">
        <v>50</v>
      </c>
      <c r="BC72" s="113">
        <v>51</v>
      </c>
      <c r="BD72" s="113">
        <v>52</v>
      </c>
      <c r="BE72" s="113">
        <v>53</v>
      </c>
      <c r="BF72" s="113">
        <v>54</v>
      </c>
      <c r="BG72" s="113">
        <v>55</v>
      </c>
      <c r="BH72" s="113">
        <v>56</v>
      </c>
      <c r="BI72" s="113">
        <v>57</v>
      </c>
      <c r="BJ72" s="113">
        <v>58</v>
      </c>
      <c r="BK72" s="113">
        <v>59</v>
      </c>
      <c r="BL72" s="113">
        <v>60</v>
      </c>
      <c r="BM72" s="113">
        <v>61</v>
      </c>
      <c r="BN72" s="113">
        <v>62</v>
      </c>
      <c r="BO72" s="113">
        <v>63</v>
      </c>
      <c r="BP72" s="113">
        <v>64</v>
      </c>
      <c r="BQ72" s="113">
        <v>65</v>
      </c>
      <c r="BR72" s="113">
        <v>66</v>
      </c>
      <c r="BS72" s="113">
        <v>67</v>
      </c>
      <c r="BT72" s="113">
        <v>68</v>
      </c>
      <c r="BU72" s="113">
        <v>69</v>
      </c>
      <c r="BV72" s="113">
        <v>70</v>
      </c>
      <c r="BW72" s="113">
        <v>71</v>
      </c>
      <c r="BX72" s="113">
        <v>72</v>
      </c>
      <c r="BY72" s="113">
        <v>73</v>
      </c>
      <c r="BZ72" s="113">
        <v>74</v>
      </c>
      <c r="CA72" s="113">
        <v>75</v>
      </c>
      <c r="CB72" s="113">
        <v>76</v>
      </c>
      <c r="CC72" s="113">
        <v>77</v>
      </c>
      <c r="CD72" s="113">
        <v>78</v>
      </c>
      <c r="CE72" s="113">
        <v>79</v>
      </c>
      <c r="CF72" s="113">
        <v>80</v>
      </c>
      <c r="CG72" s="113">
        <v>81</v>
      </c>
      <c r="CH72" s="113">
        <v>82</v>
      </c>
      <c r="CI72" s="113">
        <v>83</v>
      </c>
      <c r="CJ72" s="113">
        <v>84</v>
      </c>
      <c r="CK72" s="113">
        <v>85</v>
      </c>
      <c r="CL72" s="113">
        <v>86</v>
      </c>
      <c r="CM72" s="113">
        <v>87</v>
      </c>
      <c r="CN72" s="113">
        <v>88</v>
      </c>
      <c r="CO72" s="113">
        <v>89</v>
      </c>
      <c r="CP72" s="113">
        <v>90</v>
      </c>
      <c r="CQ72" s="113">
        <v>91</v>
      </c>
      <c r="CR72" s="113">
        <v>92</v>
      </c>
      <c r="CS72" s="113">
        <v>93</v>
      </c>
      <c r="CT72" s="113">
        <v>94</v>
      </c>
      <c r="CU72" s="113">
        <v>95</v>
      </c>
      <c r="CV72" s="113">
        <v>96</v>
      </c>
      <c r="CW72" s="113">
        <v>97</v>
      </c>
      <c r="CX72" s="113">
        <v>98</v>
      </c>
      <c r="CY72" s="113">
        <v>99</v>
      </c>
      <c r="CZ72" s="113">
        <v>100</v>
      </c>
      <c r="DA72" s="113">
        <v>101</v>
      </c>
      <c r="DB72" s="113">
        <v>102</v>
      </c>
      <c r="DC72" s="113">
        <v>103</v>
      </c>
      <c r="DD72" s="113">
        <v>104</v>
      </c>
      <c r="DE72" s="113">
        <v>105</v>
      </c>
      <c r="DF72" s="113">
        <v>106</v>
      </c>
      <c r="DG72" s="113">
        <v>107</v>
      </c>
      <c r="DH72" s="113">
        <v>108</v>
      </c>
      <c r="DI72" s="113">
        <v>109</v>
      </c>
      <c r="DJ72" s="113">
        <v>110</v>
      </c>
      <c r="DK72" s="113">
        <v>111</v>
      </c>
      <c r="DL72" s="113">
        <v>112</v>
      </c>
      <c r="DM72" s="113">
        <v>113</v>
      </c>
      <c r="DN72" s="113">
        <v>114</v>
      </c>
      <c r="DO72" s="113">
        <v>115</v>
      </c>
      <c r="DP72" s="113">
        <v>116</v>
      </c>
      <c r="DQ72" s="113">
        <v>117</v>
      </c>
      <c r="DR72" s="113">
        <v>118</v>
      </c>
      <c r="DS72" s="113">
        <v>119</v>
      </c>
      <c r="DT72" s="113">
        <v>120</v>
      </c>
      <c r="DU72" s="113">
        <v>121</v>
      </c>
      <c r="DV72" s="113">
        <v>122</v>
      </c>
      <c r="DW72" s="113">
        <v>123</v>
      </c>
      <c r="DX72" s="113">
        <v>124</v>
      </c>
      <c r="DY72" s="113">
        <v>125</v>
      </c>
    </row>
    <row r="73" spans="1:16384">
      <c r="E73" s="107">
        <f t="shared" ref="E73:AJ73" si="31">IF(E72=1,Initial_Time,EDATE(Initial_Time,(E72-1)))</f>
        <v>42278</v>
      </c>
      <c r="F73" s="107">
        <f t="shared" si="31"/>
        <v>42309</v>
      </c>
      <c r="G73" s="107">
        <f t="shared" si="31"/>
        <v>42339</v>
      </c>
      <c r="H73" s="107">
        <f t="shared" si="31"/>
        <v>42370</v>
      </c>
      <c r="I73" s="107">
        <f t="shared" si="31"/>
        <v>42401</v>
      </c>
      <c r="J73" s="107">
        <f t="shared" si="31"/>
        <v>42430</v>
      </c>
      <c r="K73" s="107">
        <f t="shared" si="31"/>
        <v>42461</v>
      </c>
      <c r="L73" s="107">
        <f t="shared" si="31"/>
        <v>42491</v>
      </c>
      <c r="M73" s="107">
        <f t="shared" si="31"/>
        <v>42522</v>
      </c>
      <c r="N73" s="107">
        <f t="shared" si="31"/>
        <v>42552</v>
      </c>
      <c r="O73" s="107">
        <f t="shared" si="31"/>
        <v>42583</v>
      </c>
      <c r="P73" s="107">
        <f t="shared" si="31"/>
        <v>42614</v>
      </c>
      <c r="Q73" s="107">
        <f t="shared" si="31"/>
        <v>42644</v>
      </c>
      <c r="R73" s="107">
        <f t="shared" si="31"/>
        <v>42675</v>
      </c>
      <c r="S73" s="107">
        <f t="shared" si="31"/>
        <v>42705</v>
      </c>
      <c r="T73" s="107">
        <f t="shared" si="31"/>
        <v>42736</v>
      </c>
      <c r="U73" s="107">
        <f t="shared" si="31"/>
        <v>42767</v>
      </c>
      <c r="V73" s="107">
        <f t="shared" si="31"/>
        <v>42795</v>
      </c>
      <c r="W73" s="107">
        <f t="shared" si="31"/>
        <v>42826</v>
      </c>
      <c r="X73" s="107">
        <f t="shared" si="31"/>
        <v>42856</v>
      </c>
      <c r="Y73" s="107">
        <f t="shared" si="31"/>
        <v>42887</v>
      </c>
      <c r="Z73" s="107">
        <f t="shared" si="31"/>
        <v>42917</v>
      </c>
      <c r="AA73" s="107">
        <f t="shared" si="31"/>
        <v>42948</v>
      </c>
      <c r="AB73" s="107">
        <f t="shared" si="31"/>
        <v>42979</v>
      </c>
      <c r="AC73" s="107">
        <f t="shared" si="31"/>
        <v>43009</v>
      </c>
      <c r="AD73" s="107">
        <f t="shared" si="31"/>
        <v>43040</v>
      </c>
      <c r="AE73" s="107">
        <f t="shared" si="31"/>
        <v>43070</v>
      </c>
      <c r="AF73" s="107">
        <f t="shared" si="31"/>
        <v>43101</v>
      </c>
      <c r="AG73" s="107">
        <f t="shared" si="31"/>
        <v>43132</v>
      </c>
      <c r="AH73" s="107">
        <f t="shared" si="31"/>
        <v>43160</v>
      </c>
      <c r="AI73" s="107">
        <f t="shared" si="31"/>
        <v>43191</v>
      </c>
      <c r="AJ73" s="107">
        <f t="shared" si="31"/>
        <v>43221</v>
      </c>
      <c r="AK73" s="107">
        <f t="shared" ref="AK73:BP73" si="32">IF(AK72=1,Initial_Time,EDATE(Initial_Time,(AK72-1)))</f>
        <v>43252</v>
      </c>
      <c r="AL73" s="107">
        <f t="shared" si="32"/>
        <v>43282</v>
      </c>
      <c r="AM73" s="107">
        <f t="shared" si="32"/>
        <v>43313</v>
      </c>
      <c r="AN73" s="107">
        <f t="shared" si="32"/>
        <v>43344</v>
      </c>
      <c r="AO73" s="107">
        <f t="shared" si="32"/>
        <v>43374</v>
      </c>
      <c r="AP73" s="107">
        <f t="shared" si="32"/>
        <v>43405</v>
      </c>
      <c r="AQ73" s="107">
        <f t="shared" si="32"/>
        <v>43435</v>
      </c>
      <c r="AR73" s="107">
        <f t="shared" si="32"/>
        <v>43466</v>
      </c>
      <c r="AS73" s="107">
        <f t="shared" si="32"/>
        <v>43497</v>
      </c>
      <c r="AT73" s="107">
        <f t="shared" si="32"/>
        <v>43525</v>
      </c>
      <c r="AU73" s="107">
        <f t="shared" si="32"/>
        <v>43556</v>
      </c>
      <c r="AV73" s="107">
        <f t="shared" si="32"/>
        <v>43586</v>
      </c>
      <c r="AW73" s="107">
        <f t="shared" si="32"/>
        <v>43617</v>
      </c>
      <c r="AX73" s="107">
        <f t="shared" si="32"/>
        <v>43647</v>
      </c>
      <c r="AY73" s="107">
        <f t="shared" si="32"/>
        <v>43678</v>
      </c>
      <c r="AZ73" s="107">
        <f t="shared" si="32"/>
        <v>43709</v>
      </c>
      <c r="BA73" s="107">
        <f t="shared" si="32"/>
        <v>43739</v>
      </c>
      <c r="BB73" s="107">
        <f t="shared" si="32"/>
        <v>43770</v>
      </c>
      <c r="BC73" s="107">
        <f t="shared" si="32"/>
        <v>43800</v>
      </c>
      <c r="BD73" s="107">
        <f t="shared" si="32"/>
        <v>43831</v>
      </c>
      <c r="BE73" s="107">
        <f t="shared" si="32"/>
        <v>43862</v>
      </c>
      <c r="BF73" s="107">
        <f t="shared" si="32"/>
        <v>43891</v>
      </c>
      <c r="BG73" s="107">
        <f t="shared" si="32"/>
        <v>43922</v>
      </c>
      <c r="BH73" s="107">
        <f t="shared" si="32"/>
        <v>43952</v>
      </c>
      <c r="BI73" s="107">
        <f t="shared" si="32"/>
        <v>43983</v>
      </c>
      <c r="BJ73" s="107">
        <f t="shared" si="32"/>
        <v>44013</v>
      </c>
      <c r="BK73" s="107">
        <f t="shared" si="32"/>
        <v>44044</v>
      </c>
      <c r="BL73" s="107">
        <f t="shared" si="32"/>
        <v>44075</v>
      </c>
      <c r="BM73" s="107">
        <f t="shared" si="32"/>
        <v>44105</v>
      </c>
      <c r="BN73" s="107">
        <f t="shared" si="32"/>
        <v>44136</v>
      </c>
      <c r="BO73" s="107">
        <f t="shared" si="32"/>
        <v>44166</v>
      </c>
      <c r="BP73" s="107">
        <f t="shared" si="32"/>
        <v>44197</v>
      </c>
      <c r="BQ73" s="107">
        <f t="shared" ref="BQ73:CO73" si="33">IF(BQ72=1,Initial_Time,EDATE(Initial_Time,(BQ72-1)))</f>
        <v>44228</v>
      </c>
      <c r="BR73" s="107">
        <f t="shared" si="33"/>
        <v>44256</v>
      </c>
      <c r="BS73" s="107">
        <f t="shared" si="33"/>
        <v>44287</v>
      </c>
      <c r="BT73" s="107">
        <f t="shared" si="33"/>
        <v>44317</v>
      </c>
      <c r="BU73" s="107">
        <f t="shared" si="33"/>
        <v>44348</v>
      </c>
      <c r="BV73" s="107">
        <f t="shared" si="33"/>
        <v>44378</v>
      </c>
      <c r="BW73" s="107">
        <f t="shared" si="33"/>
        <v>44409</v>
      </c>
      <c r="BX73" s="107">
        <f t="shared" si="33"/>
        <v>44440</v>
      </c>
      <c r="BY73" s="107">
        <f t="shared" si="33"/>
        <v>44470</v>
      </c>
      <c r="BZ73" s="107">
        <f t="shared" si="33"/>
        <v>44501</v>
      </c>
      <c r="CA73" s="107">
        <f t="shared" si="33"/>
        <v>44531</v>
      </c>
      <c r="CB73" s="107">
        <f t="shared" si="33"/>
        <v>44562</v>
      </c>
      <c r="CC73" s="107">
        <f t="shared" si="33"/>
        <v>44593</v>
      </c>
      <c r="CD73" s="107">
        <f t="shared" si="33"/>
        <v>44621</v>
      </c>
      <c r="CE73" s="107">
        <f t="shared" si="33"/>
        <v>44652</v>
      </c>
      <c r="CF73" s="107">
        <f t="shared" si="33"/>
        <v>44682</v>
      </c>
      <c r="CG73" s="107">
        <f t="shared" si="33"/>
        <v>44713</v>
      </c>
      <c r="CH73" s="107">
        <f t="shared" si="33"/>
        <v>44743</v>
      </c>
      <c r="CI73" s="107">
        <f t="shared" si="33"/>
        <v>44774</v>
      </c>
      <c r="CJ73" s="107">
        <f t="shared" si="33"/>
        <v>44805</v>
      </c>
      <c r="CK73" s="107">
        <f t="shared" si="33"/>
        <v>44835</v>
      </c>
      <c r="CL73" s="107">
        <f t="shared" si="33"/>
        <v>44866</v>
      </c>
      <c r="CM73" s="107">
        <f t="shared" si="33"/>
        <v>44896</v>
      </c>
      <c r="CN73" s="107">
        <f t="shared" si="33"/>
        <v>44927</v>
      </c>
      <c r="CO73" s="107">
        <f t="shared" si="33"/>
        <v>44958</v>
      </c>
      <c r="CP73" s="107">
        <f t="shared" ref="CP73:DY73" si="34">IF(CP72=1,Initial_Time,EDATE(Initial_Time,(CP72-1)))</f>
        <v>44986</v>
      </c>
      <c r="CQ73" s="107">
        <f t="shared" si="34"/>
        <v>45017</v>
      </c>
      <c r="CR73" s="107">
        <f t="shared" si="34"/>
        <v>45047</v>
      </c>
      <c r="CS73" s="107">
        <f t="shared" si="34"/>
        <v>45078</v>
      </c>
      <c r="CT73" s="107">
        <f t="shared" si="34"/>
        <v>45108</v>
      </c>
      <c r="CU73" s="107">
        <f t="shared" si="34"/>
        <v>45139</v>
      </c>
      <c r="CV73" s="107">
        <f t="shared" si="34"/>
        <v>45170</v>
      </c>
      <c r="CW73" s="107">
        <f t="shared" si="34"/>
        <v>45200</v>
      </c>
      <c r="CX73" s="107">
        <f t="shared" si="34"/>
        <v>45231</v>
      </c>
      <c r="CY73" s="107">
        <f t="shared" si="34"/>
        <v>45261</v>
      </c>
      <c r="CZ73" s="107">
        <f t="shared" si="34"/>
        <v>45292</v>
      </c>
      <c r="DA73" s="107">
        <f t="shared" si="34"/>
        <v>45323</v>
      </c>
      <c r="DB73" s="107">
        <f t="shared" si="34"/>
        <v>45352</v>
      </c>
      <c r="DC73" s="107">
        <f t="shared" si="34"/>
        <v>45383</v>
      </c>
      <c r="DD73" s="107">
        <f t="shared" si="34"/>
        <v>45413</v>
      </c>
      <c r="DE73" s="107">
        <f t="shared" si="34"/>
        <v>45444</v>
      </c>
      <c r="DF73" s="107">
        <f t="shared" si="34"/>
        <v>45474</v>
      </c>
      <c r="DG73" s="107">
        <f t="shared" si="34"/>
        <v>45505</v>
      </c>
      <c r="DH73" s="107">
        <f t="shared" si="34"/>
        <v>45536</v>
      </c>
      <c r="DI73" s="107">
        <f t="shared" si="34"/>
        <v>45566</v>
      </c>
      <c r="DJ73" s="107">
        <f t="shared" si="34"/>
        <v>45597</v>
      </c>
      <c r="DK73" s="107">
        <f t="shared" si="34"/>
        <v>45627</v>
      </c>
      <c r="DL73" s="107">
        <f t="shared" si="34"/>
        <v>45658</v>
      </c>
      <c r="DM73" s="107">
        <f t="shared" si="34"/>
        <v>45689</v>
      </c>
      <c r="DN73" s="107">
        <f t="shared" si="34"/>
        <v>45717</v>
      </c>
      <c r="DO73" s="107">
        <f t="shared" si="34"/>
        <v>45748</v>
      </c>
      <c r="DP73" s="107">
        <f t="shared" si="34"/>
        <v>45778</v>
      </c>
      <c r="DQ73" s="107">
        <f t="shared" si="34"/>
        <v>45809</v>
      </c>
      <c r="DR73" s="107">
        <f t="shared" si="34"/>
        <v>45839</v>
      </c>
      <c r="DS73" s="107">
        <f t="shared" si="34"/>
        <v>45870</v>
      </c>
      <c r="DT73" s="107">
        <f t="shared" si="34"/>
        <v>45901</v>
      </c>
      <c r="DU73" s="107">
        <f t="shared" si="34"/>
        <v>45931</v>
      </c>
      <c r="DV73" s="107">
        <f t="shared" si="34"/>
        <v>45962</v>
      </c>
      <c r="DW73" s="107">
        <f t="shared" si="34"/>
        <v>45992</v>
      </c>
      <c r="DX73" s="107">
        <f t="shared" si="34"/>
        <v>46023</v>
      </c>
      <c r="DY73" s="107">
        <f t="shared" si="34"/>
        <v>46054</v>
      </c>
    </row>
    <row r="74" spans="1:16384">
      <c r="B74" s="105" t="s">
        <v>317</v>
      </c>
      <c r="C74" s="105" t="s">
        <v>348</v>
      </c>
      <c r="E74" s="139">
        <f>IF(E73&lt;'Capital Structure'!$G$7,0,MIN('Capital Structure'!$H$10/'Capital Structure'!$I$7,D76))</f>
        <v>0</v>
      </c>
      <c r="F74" s="139">
        <f>IF(F73&lt;'Capital Structure'!$G$7,0,MIN('Capital Structure'!$H$10/'Capital Structure'!$I$7,E76))</f>
        <v>0</v>
      </c>
      <c r="G74" s="139">
        <f>IF(G73&lt;'Capital Structure'!$G$7,0,MIN('Capital Structure'!$H$10/'Capital Structure'!$I$7,F76))</f>
        <v>0</v>
      </c>
      <c r="H74" s="139">
        <f>IF(H73&lt;'Capital Structure'!$G$7,0,MIN('Capital Structure'!$H$10/'Capital Structure'!$I$7,G76))</f>
        <v>0</v>
      </c>
      <c r="I74" s="139">
        <f>IF(I73&lt;'Capital Structure'!$G$7,0,MIN('Capital Structure'!$H$10/'Capital Structure'!$I$7,H76))</f>
        <v>0</v>
      </c>
      <c r="J74" s="139">
        <f>IF(J73&lt;'Capital Structure'!$G$7,0,MIN('Capital Structure'!$H$10/'Capital Structure'!$I$7,I76))</f>
        <v>0</v>
      </c>
      <c r="K74" s="139">
        <f>IF(K73&lt;'Capital Structure'!$G$7,0,MIN('Capital Structure'!$H$10/'Capital Structure'!$I$7,J76))</f>
        <v>0</v>
      </c>
      <c r="L74" s="139">
        <f>IF(L73&lt;'Capital Structure'!$G$7,0,MIN('Capital Structure'!$H$10/'Capital Structure'!$I$7,K76))</f>
        <v>0</v>
      </c>
      <c r="M74" s="139">
        <f>IF(M73&lt;'Capital Structure'!$G$7,0,MIN('Capital Structure'!$H$10/'Capital Structure'!$I$7,L76))</f>
        <v>0</v>
      </c>
      <c r="N74" s="139">
        <f>IF(N73&lt;'Capital Structure'!$G$7,0,MIN('Capital Structure'!$H$10/'Capital Structure'!$I$7,M76))</f>
        <v>0</v>
      </c>
      <c r="O74" s="139">
        <f>IF(O73&lt;'Capital Structure'!$G$7,0,MIN('Capital Structure'!$H$10/'Capital Structure'!$I$7,N76))</f>
        <v>0</v>
      </c>
      <c r="P74" s="139">
        <f>IF(P73&lt;'Capital Structure'!$G$7,0,MIN('Capital Structure'!$H$10/'Capital Structure'!$I$7,O76))</f>
        <v>0</v>
      </c>
      <c r="Q74" s="139">
        <f>IF(Q73&lt;'Capital Structure'!$G$7,0,MIN('Capital Structure'!$H$10/'Capital Structure'!$I$7,P76))</f>
        <v>0</v>
      </c>
      <c r="R74" s="139">
        <f>IF(R73&lt;'Capital Structure'!$G$7,0,MIN('Capital Structure'!$H$10/'Capital Structure'!$I$7,Q76))</f>
        <v>0</v>
      </c>
      <c r="S74" s="139">
        <f>IF(S73&lt;'Capital Structure'!$G$7,0,MIN('Capital Structure'!$H$10/'Capital Structure'!$I$7,R76))</f>
        <v>0</v>
      </c>
      <c r="T74" s="139">
        <f>IF(T73&lt;'Capital Structure'!$G$7,0,MIN('Capital Structure'!$H$10/'Capital Structure'!$I$7,S76))</f>
        <v>0</v>
      </c>
      <c r="U74" s="139">
        <f>IF(U73&lt;'Capital Structure'!$G$7,0,MIN('Capital Structure'!$H$10/'Capital Structure'!$I$7,T76))</f>
        <v>0</v>
      </c>
      <c r="V74" s="139">
        <f>IF(V73&lt;'Capital Structure'!$G$7,0,MIN('Capital Structure'!$H$10/'Capital Structure'!$I$7,U76))</f>
        <v>0</v>
      </c>
      <c r="W74" s="139">
        <f>IF(W73&lt;'Capital Structure'!$G$7,0,MIN('Capital Structure'!$H$10/'Capital Structure'!$I$7,V76))</f>
        <v>0</v>
      </c>
      <c r="X74" s="139">
        <f>IF(X73&lt;'Capital Structure'!$G$7,0,MIN('Capital Structure'!$H$10/'Capital Structure'!$I$7,W76))</f>
        <v>0</v>
      </c>
      <c r="Y74" s="139">
        <f>IF(Y73&lt;'Capital Structure'!$G$7,0,MIN('Capital Structure'!$H$10/'Capital Structure'!$I$7,X76))</f>
        <v>0</v>
      </c>
      <c r="Z74" s="139">
        <f>IF(Z73&lt;'Capital Structure'!$G$7,0,MIN('Capital Structure'!$H$10/'Capital Structure'!$I$7,Y76))</f>
        <v>0</v>
      </c>
      <c r="AA74" s="139">
        <f>IF(AA73&lt;'Capital Structure'!$G$7,0,MIN('Capital Structure'!$H$10/'Capital Structure'!$I$7,Z76))</f>
        <v>0</v>
      </c>
      <c r="AB74" s="139">
        <f>IF(AB73&lt;'Capital Structure'!$G$7,0,MIN('Capital Structure'!$H$10/'Capital Structure'!$I$7,AA76))</f>
        <v>0</v>
      </c>
      <c r="AC74" s="139">
        <f>IF(AC73&lt;'Capital Structure'!$G$7,0,MIN('Capital Structure'!$H$10/'Capital Structure'!$I$7,AB76))</f>
        <v>0</v>
      </c>
      <c r="AD74" s="139">
        <f>IF(AD73&lt;'Capital Structure'!$G$7,0,MIN('Capital Structure'!$H$10/'Capital Structure'!$I$7,AC76))</f>
        <v>0</v>
      </c>
      <c r="AE74" s="139">
        <f>IF(AE73&lt;'Capital Structure'!$G$7,0,MIN('Capital Structure'!$H$10/'Capital Structure'!$I$7,AD76))</f>
        <v>0</v>
      </c>
      <c r="AF74" s="139">
        <f>IF(AF73&lt;'Capital Structure'!$G$7,0,MIN('Capital Structure'!$H$10/'Capital Structure'!$I$7,AE76))</f>
        <v>0</v>
      </c>
      <c r="AG74" s="139">
        <f>IF(AG73&lt;'Capital Structure'!$G$7,0,MIN('Capital Structure'!$H$10/'Capital Structure'!$I$7,AF76))</f>
        <v>0</v>
      </c>
      <c r="AH74" s="139">
        <f>IF(AH73&lt;'Capital Structure'!$G$7,0,MIN('Capital Structure'!$H$10/'Capital Structure'!$I$7,AG76))</f>
        <v>0</v>
      </c>
      <c r="AI74" s="139">
        <f>IF(AI73&lt;'Capital Structure'!$G$7,0,MIN('Capital Structure'!$H$10/'Capital Structure'!$I$7,AH76))</f>
        <v>0</v>
      </c>
      <c r="AJ74" s="139">
        <f>IF(AJ73&lt;'Capital Structure'!$G$7,0,MIN('Capital Structure'!$H$10/'Capital Structure'!$I$7,AI76))</f>
        <v>0</v>
      </c>
      <c r="AK74" s="139">
        <f>IF(AK73&lt;'Capital Structure'!$G$7,0,MIN('Capital Structure'!$H$10/'Capital Structure'!$I$7,AJ76))</f>
        <v>0</v>
      </c>
      <c r="AL74" s="139">
        <f>IF(AL73&lt;'Capital Structure'!$G$7,0,MIN('Capital Structure'!$H$10/'Capital Structure'!$I$7,AK76))</f>
        <v>0</v>
      </c>
      <c r="AM74" s="139">
        <f>IF(AM73&lt;'Capital Structure'!$G$7,0,MIN('Capital Structure'!$H$10/'Capital Structure'!$I$7,AL76))</f>
        <v>0</v>
      </c>
      <c r="AN74" s="139">
        <f>IF(AN73&lt;'Capital Structure'!$G$7,0,MIN('Capital Structure'!$H$10/'Capital Structure'!$I$7,AM76))</f>
        <v>0</v>
      </c>
      <c r="AO74" s="139">
        <f>IF(AO73&lt;'Capital Structure'!$G$7,0,MIN('Capital Structure'!$H$10/'Capital Structure'!$I$7,AN76))</f>
        <v>0</v>
      </c>
      <c r="AP74" s="139">
        <f>IF(AP73&lt;'Capital Structure'!$G$7,0,MIN('Capital Structure'!$H$10/'Capital Structure'!$I$7,AO76))</f>
        <v>0</v>
      </c>
      <c r="AQ74" s="139">
        <f>IF(AQ73&lt;'Capital Structure'!$G$7,0,MIN('Capital Structure'!$H$10/'Capital Structure'!$I$7,AP76))</f>
        <v>0</v>
      </c>
      <c r="AR74" s="139">
        <f>IF(AR73&lt;'Capital Structure'!$G$7,0,MIN('Capital Structure'!$H$10/'Capital Structure'!$I$7,AQ76))</f>
        <v>0</v>
      </c>
      <c r="AS74" s="139">
        <f>IF(AS73&lt;'Capital Structure'!$G$7,0,MIN('Capital Structure'!$H$10/'Capital Structure'!$I$7,AR76))</f>
        <v>0</v>
      </c>
      <c r="AT74" s="139">
        <f>IF(AT73&lt;'Capital Structure'!$G$7,0,MIN('Capital Structure'!$H$10/'Capital Structure'!$I$7,AS76))</f>
        <v>0</v>
      </c>
      <c r="AU74" s="139">
        <f>IF(AU73&lt;'Capital Structure'!$G$7,0,MIN('Capital Structure'!$H$10/'Capital Structure'!$I$7,AT76))</f>
        <v>0</v>
      </c>
      <c r="AV74" s="139">
        <f>IF(AV73&lt;'Capital Structure'!$G$7,0,MIN('Capital Structure'!$H$10/'Capital Structure'!$I$7,AU76))</f>
        <v>0</v>
      </c>
      <c r="AW74" s="139">
        <f>IF(AW73&lt;'Capital Structure'!$G$7,0,MIN('Capital Structure'!$H$10/'Capital Structure'!$I$7,AV76))</f>
        <v>0</v>
      </c>
      <c r="AX74" s="139">
        <f>IF(AX73&lt;'Capital Structure'!$G$7,0,MIN('Capital Structure'!$H$10/'Capital Structure'!$I$7,AW76))</f>
        <v>0</v>
      </c>
      <c r="AY74" s="139">
        <f>IF(AY73&lt;'Capital Structure'!$G$7,0,MIN('Capital Structure'!$H$10/'Capital Structure'!$I$7,AX76))</f>
        <v>0</v>
      </c>
      <c r="AZ74" s="139">
        <f>IF(AZ73&lt;'Capital Structure'!$G$7,0,MIN('Capital Structure'!$H$10/'Capital Structure'!$I$7,AY76))</f>
        <v>0</v>
      </c>
      <c r="BA74" s="139">
        <f>IF(BA73&lt;'Capital Structure'!$G$7,0,MIN('Capital Structure'!$H$10/'Capital Structure'!$I$7,AZ76))</f>
        <v>20864664.50448503</v>
      </c>
      <c r="BB74" s="139">
        <f>IF(BB73&lt;'Capital Structure'!$G$7,0,MIN('Capital Structure'!$H$10/'Capital Structure'!$I$7,BA76))</f>
        <v>20864664.50448503</v>
      </c>
      <c r="BC74" s="139">
        <f>IF(BC73&lt;'Capital Structure'!$G$7,0,MIN('Capital Structure'!$H$10/'Capital Structure'!$I$7,BB76))</f>
        <v>20864664.50448503</v>
      </c>
      <c r="BD74" s="139">
        <f>IF(BD73&lt;'Capital Structure'!$G$7,0,MIN('Capital Structure'!$H$10/'Capital Structure'!$I$7,BC76))</f>
        <v>20864664.50448503</v>
      </c>
      <c r="BE74" s="139">
        <f>IF(BE73&lt;'Capital Structure'!$G$7,0,MIN('Capital Structure'!$H$10/'Capital Structure'!$I$7,BD76))</f>
        <v>20864664.50448503</v>
      </c>
      <c r="BF74" s="139">
        <f>IF(BF73&lt;'Capital Structure'!$G$7,0,MIN('Capital Structure'!$H$10/'Capital Structure'!$I$7,BE76))</f>
        <v>20864664.50448503</v>
      </c>
      <c r="BG74" s="139">
        <f>IF(BG73&lt;'Capital Structure'!$G$7,0,MIN('Capital Structure'!$H$10/'Capital Structure'!$I$7,BF76))</f>
        <v>20864664.50448503</v>
      </c>
      <c r="BH74" s="139">
        <f>IF(BH73&lt;'Capital Structure'!$G$7,0,MIN('Capital Structure'!$H$10/'Capital Structure'!$I$7,BG76))</f>
        <v>20864664.50448503</v>
      </c>
      <c r="BI74" s="139">
        <f>IF(BI73&lt;'Capital Structure'!$G$7,0,MIN('Capital Structure'!$H$10/'Capital Structure'!$I$7,BH76))</f>
        <v>20864664.50448503</v>
      </c>
      <c r="BJ74" s="139">
        <f>IF(BJ73&lt;'Capital Structure'!$G$7,0,MIN('Capital Structure'!$H$10/'Capital Structure'!$I$7,BI76))</f>
        <v>20864664.50448503</v>
      </c>
      <c r="BK74" s="139">
        <f>IF(BK73&lt;'Capital Structure'!$G$7,0,MIN('Capital Structure'!$H$10/'Capital Structure'!$I$7,BJ76))</f>
        <v>20864664.50448503</v>
      </c>
      <c r="BL74" s="139">
        <f>IF(BL73&lt;'Capital Structure'!$G$7,0,MIN('Capital Structure'!$H$10/'Capital Structure'!$I$7,BK76))</f>
        <v>20864664.50448503</v>
      </c>
      <c r="BM74" s="139">
        <f>IF(BM73&lt;'Capital Structure'!$G$7,0,MIN('Capital Structure'!$H$10/'Capital Structure'!$I$7,BL76))</f>
        <v>20864664.50448503</v>
      </c>
      <c r="BN74" s="139">
        <f>IF(BN73&lt;'Capital Structure'!$G$7,0,MIN('Capital Structure'!$H$10/'Capital Structure'!$I$7,BM76))</f>
        <v>20864664.50448503</v>
      </c>
      <c r="BO74" s="139">
        <f>IF(BO73&lt;'Capital Structure'!$G$7,0,MIN('Capital Structure'!$H$10/'Capital Structure'!$I$7,BN76))</f>
        <v>20864664.50448503</v>
      </c>
      <c r="BP74" s="139">
        <f>IF(BP73&lt;'Capital Structure'!$G$7,0,MIN('Capital Structure'!$H$10/'Capital Structure'!$I$7,BO76))</f>
        <v>20864664.50448503</v>
      </c>
      <c r="BQ74" s="139">
        <f>IF(BQ73&lt;'Capital Structure'!$G$7,0,MIN('Capital Structure'!$H$10/'Capital Structure'!$I$7,BP76))</f>
        <v>20864664.50448503</v>
      </c>
      <c r="BR74" s="139">
        <f>IF(BR73&lt;'Capital Structure'!$G$7,0,MIN('Capital Structure'!$H$10/'Capital Structure'!$I$7,BQ76))</f>
        <v>20864664.50448503</v>
      </c>
      <c r="BS74" s="139">
        <f>IF(BS73&lt;'Capital Structure'!$G$7,0,MIN('Capital Structure'!$H$10/'Capital Structure'!$I$7,BR76))</f>
        <v>20864664.50448503</v>
      </c>
      <c r="BT74" s="139">
        <f>IF(BT73&lt;'Capital Structure'!$G$7,0,MIN('Capital Structure'!$H$10/'Capital Structure'!$I$7,BS76))</f>
        <v>20864664.50448503</v>
      </c>
      <c r="BU74" s="139">
        <f>IF(BU73&lt;'Capital Structure'!$G$7,0,MIN('Capital Structure'!$H$10/'Capital Structure'!$I$7,BT76))</f>
        <v>20864664.50448503</v>
      </c>
      <c r="BV74" s="139">
        <f>IF(BV73&lt;'Capital Structure'!$G$7,0,MIN('Capital Structure'!$H$10/'Capital Structure'!$I$7,BU76))</f>
        <v>16123322.522425234</v>
      </c>
      <c r="BW74" s="139">
        <f>IF(BW73&lt;'Capital Structure'!$G$7,0,MIN('Capital Structure'!$H$10/'Capital Structure'!$I$7,BV76))</f>
        <v>0</v>
      </c>
      <c r="BX74" s="139">
        <f>IF(BX73&lt;'Capital Structure'!$G$7,0,MIN('Capital Structure'!$H$10/'Capital Structure'!$I$7,BW76))</f>
        <v>0</v>
      </c>
      <c r="BY74" s="139">
        <f>IF(BY73&lt;'Capital Structure'!$G$7,0,MIN('Capital Structure'!$H$10/'Capital Structure'!$I$7,BX76))</f>
        <v>0</v>
      </c>
      <c r="BZ74" s="139">
        <f>IF(BZ73&lt;'Capital Structure'!$G$7,0,MIN('Capital Structure'!$H$10/'Capital Structure'!$I$7,BY76))</f>
        <v>0</v>
      </c>
      <c r="CA74" s="139">
        <f>IF(CA73&lt;'Capital Structure'!$G$7,0,MIN('Capital Structure'!$H$10/'Capital Structure'!$I$7,BZ76))</f>
        <v>0</v>
      </c>
      <c r="CB74" s="139">
        <f>IF(CB73&lt;'Capital Structure'!$G$7,0,MIN('Capital Structure'!$H$10/'Capital Structure'!$I$7,CA76))</f>
        <v>0</v>
      </c>
      <c r="CC74" s="139">
        <f>IF(CC73&lt;'Capital Structure'!$G$7,0,MIN('Capital Structure'!$H$10/'Capital Structure'!$I$7,CB76))</f>
        <v>0</v>
      </c>
      <c r="CD74" s="139">
        <f>IF(CD73&lt;'Capital Structure'!$G$7,0,MIN('Capital Structure'!$H$10/'Capital Structure'!$I$7,CC76))</f>
        <v>0</v>
      </c>
      <c r="CE74" s="139">
        <f>IF(CE73&lt;'Capital Structure'!$G$7,0,MIN('Capital Structure'!$H$10/'Capital Structure'!$I$7,CD76))</f>
        <v>0</v>
      </c>
      <c r="CF74" s="139">
        <f>IF(CF73&lt;'Capital Structure'!$G$7,0,MIN('Capital Structure'!$H$10/'Capital Structure'!$I$7,CE76))</f>
        <v>0</v>
      </c>
      <c r="CG74" s="139">
        <f>IF(CG73&lt;'Capital Structure'!$G$7,0,MIN('Capital Structure'!$H$10/'Capital Structure'!$I$7,CF76))</f>
        <v>0</v>
      </c>
      <c r="CH74" s="139">
        <f>IF(CH73&lt;'Capital Structure'!$G$7,0,MIN('Capital Structure'!$H$10/'Capital Structure'!$I$7,CG76))</f>
        <v>0</v>
      </c>
      <c r="CI74" s="139">
        <f>IF(CI73&lt;'Capital Structure'!$G$7,0,MIN('Capital Structure'!$H$10/'Capital Structure'!$I$7,CH76))</f>
        <v>0</v>
      </c>
      <c r="CJ74" s="139">
        <f>IF(CJ73&lt;'Capital Structure'!$G$7,0,MIN('Capital Structure'!$H$10/'Capital Structure'!$I$7,CI76))</f>
        <v>0</v>
      </c>
      <c r="CK74" s="139">
        <f>IF(CK73&lt;'Capital Structure'!$G$7,0,MIN('Capital Structure'!$H$10/'Capital Structure'!$I$7,CJ76))</f>
        <v>0</v>
      </c>
      <c r="CL74" s="139">
        <f>IF(CL73&lt;'Capital Structure'!$G$7,0,MIN('Capital Structure'!$H$10/'Capital Structure'!$I$7,CK76))</f>
        <v>0</v>
      </c>
      <c r="CM74" s="139">
        <f>IF(CM73&lt;'Capital Structure'!$G$7,0,MIN('Capital Structure'!$H$10/'Capital Structure'!$I$7,CL76))</f>
        <v>0</v>
      </c>
      <c r="CN74" s="139">
        <f>IF(CN73&lt;'Capital Structure'!$G$7,0,MIN('Capital Structure'!$H$10/'Capital Structure'!$I$7,CM76))</f>
        <v>0</v>
      </c>
      <c r="CO74" s="139">
        <f>IF(CO73&lt;'Capital Structure'!$G$7,0,MIN('Capital Structure'!$H$10/'Capital Structure'!$I$7,CN76))</f>
        <v>0</v>
      </c>
      <c r="CP74" s="139">
        <f>IF(CP73&lt;'Capital Structure'!$G$7,0,MIN('Capital Structure'!$H$10/'Capital Structure'!$I$7,CO76))</f>
        <v>0</v>
      </c>
      <c r="CQ74" s="139">
        <f>IF(CQ73&lt;'Capital Structure'!$G$7,0,MIN('Capital Structure'!$H$10/'Capital Structure'!$I$7,CP76))</f>
        <v>0</v>
      </c>
      <c r="CR74" s="139">
        <f>IF(CR73&lt;'Capital Structure'!$G$7,0,MIN('Capital Structure'!$H$10/'Capital Structure'!$I$7,CQ76))</f>
        <v>0</v>
      </c>
      <c r="CS74" s="139">
        <f>IF(CS73&lt;'Capital Structure'!$G$7,0,MIN('Capital Structure'!$H$10/'Capital Structure'!$I$7,CR76))</f>
        <v>0</v>
      </c>
      <c r="CT74" s="139">
        <f>IF(CT73&lt;'Capital Structure'!$G$7,0,MIN('Capital Structure'!$H$10/'Capital Structure'!$I$7,CS76))</f>
        <v>0</v>
      </c>
      <c r="CU74" s="139">
        <f>IF(CU73&lt;'Capital Structure'!$G$7,0,MIN('Capital Structure'!$H$10/'Capital Structure'!$I$7,CT76))</f>
        <v>0</v>
      </c>
      <c r="CV74" s="139">
        <f>IF(CV73&lt;'Capital Structure'!$G$7,0,MIN('Capital Structure'!$H$10/'Capital Structure'!$I$7,CU76))</f>
        <v>0</v>
      </c>
      <c r="CW74" s="139">
        <f>IF(CW73&lt;'Capital Structure'!$G$7,0,MIN('Capital Structure'!$H$10/'Capital Structure'!$I$7,CV76))</f>
        <v>0</v>
      </c>
      <c r="CX74" s="139">
        <f>IF(CX73&lt;'Capital Structure'!$G$7,0,MIN('Capital Structure'!$H$10/'Capital Structure'!$I$7,CW76))</f>
        <v>0</v>
      </c>
      <c r="CY74" s="139">
        <f>IF(CY73&lt;'Capital Structure'!$G$7,0,MIN('Capital Structure'!$H$10/'Capital Structure'!$I$7,CX76))</f>
        <v>0</v>
      </c>
      <c r="CZ74" s="139">
        <f>IF(CZ73&lt;'Capital Structure'!$G$7,0,MIN('Capital Structure'!$H$10/'Capital Structure'!$I$7,CY76))</f>
        <v>0</v>
      </c>
      <c r="DA74" s="139">
        <f>IF(DA73&lt;'Capital Structure'!$G$7,0,MIN('Capital Structure'!$H$10/'Capital Structure'!$I$7,CZ76))</f>
        <v>0</v>
      </c>
      <c r="DB74" s="139">
        <f>IF(DB73&lt;'Capital Structure'!$G$7,0,MIN('Capital Structure'!$H$10/'Capital Structure'!$I$7,DA76))</f>
        <v>0</v>
      </c>
      <c r="DC74" s="139">
        <f>IF(DC73&lt;'Capital Structure'!$G$7,0,MIN('Capital Structure'!$H$10/'Capital Structure'!$I$7,DB76))</f>
        <v>0</v>
      </c>
      <c r="DD74" s="139">
        <f>IF(DD73&lt;'Capital Structure'!$G$7,0,MIN('Capital Structure'!$H$10/'Capital Structure'!$I$7,DC76))</f>
        <v>0</v>
      </c>
      <c r="DE74" s="139">
        <f>IF(DE73&lt;'Capital Structure'!$G$7,0,MIN('Capital Structure'!$H$10/'Capital Structure'!$I$7,DD76))</f>
        <v>0</v>
      </c>
      <c r="DF74" s="139">
        <f>IF(DF73&lt;'Capital Structure'!$G$7,0,MIN('Capital Structure'!$H$10/'Capital Structure'!$I$7,DE76))</f>
        <v>0</v>
      </c>
      <c r="DG74" s="139">
        <f>IF(DG73&lt;'Capital Structure'!$G$7,0,MIN('Capital Structure'!$H$10/'Capital Structure'!$I$7,DF76))</f>
        <v>0</v>
      </c>
      <c r="DH74" s="139">
        <f>IF(DH73&lt;'Capital Structure'!$G$7,0,MIN('Capital Structure'!$H$10/'Capital Structure'!$I$7,DG76))</f>
        <v>0</v>
      </c>
      <c r="DI74" s="139">
        <f>IF(DI73&lt;'Capital Structure'!$G$7,0,MIN('Capital Structure'!$H$10/'Capital Structure'!$I$7,DH76))</f>
        <v>0</v>
      </c>
      <c r="DJ74" s="139">
        <f>IF(DJ73&lt;'Capital Structure'!$G$7,0,MIN('Capital Structure'!$H$10/'Capital Structure'!$I$7,DI76))</f>
        <v>0</v>
      </c>
      <c r="DK74" s="139">
        <f>IF(DK73&lt;'Capital Structure'!$G$7,0,MIN('Capital Structure'!$H$10/'Capital Structure'!$I$7,DJ76))</f>
        <v>0</v>
      </c>
      <c r="DL74" s="139">
        <f>IF(DL73&lt;'Capital Structure'!$G$7,0,MIN('Capital Structure'!$H$10/'Capital Structure'!$I$7,DK76))</f>
        <v>0</v>
      </c>
      <c r="DM74" s="139">
        <f>IF(DM73&lt;'Capital Structure'!$G$7,0,MIN('Capital Structure'!$H$10/'Capital Structure'!$I$7,DL76))</f>
        <v>0</v>
      </c>
      <c r="DN74" s="139">
        <f>IF(DN73&lt;'Capital Structure'!$G$7,0,MIN('Capital Structure'!$H$10/'Capital Structure'!$I$7,DM76))</f>
        <v>0</v>
      </c>
      <c r="DO74" s="139">
        <f>IF(DO73&lt;'Capital Structure'!$G$7,0,MIN('Capital Structure'!$H$10/'Capital Structure'!$I$7,DN76))</f>
        <v>0</v>
      </c>
      <c r="DP74" s="139">
        <f>IF(DP73&lt;'Capital Structure'!$G$7,0,MIN('Capital Structure'!$H$10/'Capital Structure'!$I$7,DO76))</f>
        <v>0</v>
      </c>
      <c r="DQ74" s="139">
        <f>IF(DQ73&lt;'Capital Structure'!$G$7,0,MIN('Capital Structure'!$H$10/'Capital Structure'!$I$7,DP76))</f>
        <v>0</v>
      </c>
      <c r="DR74" s="139">
        <f>IF(DR73&lt;'Capital Structure'!$G$7,0,MIN('Capital Structure'!$H$10/'Capital Structure'!$I$7,DQ76))</f>
        <v>0</v>
      </c>
      <c r="DS74" s="139">
        <f>IF(DS73&lt;'Capital Structure'!$G$7,0,MIN('Capital Structure'!$H$10/'Capital Structure'!$I$7,DR76))</f>
        <v>0</v>
      </c>
      <c r="DT74" s="139">
        <f>IF(DT73&lt;'Capital Structure'!$G$7,0,MIN('Capital Structure'!$H$10/'Capital Structure'!$I$7,DS76))</f>
        <v>0</v>
      </c>
      <c r="DU74" s="139">
        <f>IF(DU73&lt;'Capital Structure'!$G$7,0,MIN('Capital Structure'!$H$10/'Capital Structure'!$I$7,DT76))</f>
        <v>0</v>
      </c>
      <c r="DV74" s="139">
        <f>IF(DV73&lt;'Capital Structure'!$G$7,0,MIN('Capital Structure'!$H$10/'Capital Structure'!$I$7,DU76))</f>
        <v>0</v>
      </c>
      <c r="DW74" s="139">
        <f>IF(DW73&lt;'Capital Structure'!$G$7,0,MIN('Capital Structure'!$H$10/'Capital Structure'!$I$7,DV76))</f>
        <v>0</v>
      </c>
      <c r="DX74" s="139">
        <f>IF(DX73&lt;'Capital Structure'!$G$7,0,MIN('Capital Structure'!$H$10/'Capital Structure'!$I$7,DW76))</f>
        <v>0</v>
      </c>
      <c r="DY74" s="139">
        <f>IF(DY73&lt;'Capital Structure'!$G$7,0,MIN('Capital Structure'!$H$10/'Capital Structure'!$I$7,DX76))</f>
        <v>0</v>
      </c>
      <c r="DZ74" s="139">
        <f>IF(DZ73&lt;'Capital Structure'!$G$7,0,MIN('Capital Structure'!$H$10/'Capital Structure'!$I$7,DY76))</f>
        <v>0</v>
      </c>
      <c r="EA74" s="139">
        <f>IF(EA73&lt;'Capital Structure'!$G$7,0,MIN('Capital Structure'!$H$10/'Capital Structure'!$I$7,DZ76))</f>
        <v>0</v>
      </c>
      <c r="EB74" s="139">
        <f>IF(EB73&lt;'Capital Structure'!$G$7,0,MIN('Capital Structure'!$H$10/'Capital Structure'!$I$7,EA76))</f>
        <v>0</v>
      </c>
      <c r="EC74" s="139">
        <f>IF(EC73&lt;'Capital Structure'!$G$7,0,MIN('Capital Structure'!$H$10/'Capital Structure'!$I$7,EB76))</f>
        <v>0</v>
      </c>
      <c r="ED74" s="139">
        <f>IF(ED73&lt;'Capital Structure'!$G$7,0,MIN('Capital Structure'!$H$10/'Capital Structure'!$I$7,EC76))</f>
        <v>0</v>
      </c>
      <c r="EE74" s="139">
        <f>IF(EE73&lt;'Capital Structure'!$G$7,0,MIN('Capital Structure'!$H$10/'Capital Structure'!$I$7,ED76))</f>
        <v>0</v>
      </c>
      <c r="EF74" s="139">
        <f>IF(EF73&lt;'Capital Structure'!$G$7,0,MIN('Capital Structure'!$H$10/'Capital Structure'!$I$7,EE76))</f>
        <v>0</v>
      </c>
      <c r="EG74" s="139">
        <f>IF(EG73&lt;'Capital Structure'!$G$7,0,MIN('Capital Structure'!$H$10/'Capital Structure'!$I$7,EF76))</f>
        <v>0</v>
      </c>
      <c r="EH74" s="139">
        <f>IF(EH73&lt;'Capital Structure'!$G$7,0,MIN('Capital Structure'!$H$10/'Capital Structure'!$I$7,EG76))</f>
        <v>0</v>
      </c>
      <c r="EI74" s="139">
        <f>IF(EI73&lt;'Capital Structure'!$G$7,0,MIN('Capital Structure'!$H$10/'Capital Structure'!$I$7,EH76))</f>
        <v>0</v>
      </c>
      <c r="EJ74" s="139">
        <f>IF(EJ73&lt;'Capital Structure'!$G$7,0,MIN('Capital Structure'!$H$10/'Capital Structure'!$I$7,EI76))</f>
        <v>0</v>
      </c>
      <c r="EK74" s="139">
        <f>IF(EK73&lt;'Capital Structure'!$G$7,0,MIN('Capital Structure'!$H$10/'Capital Structure'!$I$7,EJ76))</f>
        <v>0</v>
      </c>
      <c r="EL74" s="139">
        <f>IF(EL73&lt;'Capital Structure'!$G$7,0,MIN('Capital Structure'!$H$10/'Capital Structure'!$I$7,EK76))</f>
        <v>0</v>
      </c>
      <c r="EM74" s="139">
        <f>IF(EM73&lt;'Capital Structure'!$G$7,0,MIN('Capital Structure'!$H$10/'Capital Structure'!$I$7,EL76))</f>
        <v>0</v>
      </c>
      <c r="EN74" s="139">
        <f>IF(EN73&lt;'Capital Structure'!$G$7,0,MIN('Capital Structure'!$H$10/'Capital Structure'!$I$7,EM76))</f>
        <v>0</v>
      </c>
      <c r="EO74" s="139">
        <f>IF(EO73&lt;'Capital Structure'!$G$7,0,MIN('Capital Structure'!$H$10/'Capital Structure'!$I$7,EN76))</f>
        <v>0</v>
      </c>
      <c r="EP74" s="139">
        <f>IF(EP73&lt;'Capital Structure'!$G$7,0,MIN('Capital Structure'!$H$10/'Capital Structure'!$I$7,EO76))</f>
        <v>0</v>
      </c>
      <c r="EQ74" s="139">
        <f>IF(EQ73&lt;'Capital Structure'!$G$7,0,MIN('Capital Structure'!$H$10/'Capital Structure'!$I$7,EP76))</f>
        <v>0</v>
      </c>
      <c r="ER74" s="139">
        <f>IF(ER73&lt;'Capital Structure'!$G$7,0,MIN('Capital Structure'!$H$10/'Capital Structure'!$I$7,EQ76))</f>
        <v>0</v>
      </c>
      <c r="ES74" s="139">
        <f>IF(ES73&lt;'Capital Structure'!$G$7,0,MIN('Capital Structure'!$H$10/'Capital Structure'!$I$7,ER76))</f>
        <v>0</v>
      </c>
      <c r="ET74" s="139">
        <f>IF(ET73&lt;'Capital Structure'!$G$7,0,MIN('Capital Structure'!$H$10/'Capital Structure'!$I$7,ES76))</f>
        <v>0</v>
      </c>
      <c r="EU74" s="139">
        <f>IF(EU73&lt;'Capital Structure'!$G$7,0,MIN('Capital Structure'!$H$10/'Capital Structure'!$I$7,ET76))</f>
        <v>0</v>
      </c>
      <c r="EV74" s="139">
        <f>IF(EV73&lt;'Capital Structure'!$G$7,0,MIN('Capital Structure'!$H$10/'Capital Structure'!$I$7,EU76))</f>
        <v>0</v>
      </c>
      <c r="EW74" s="139">
        <f>IF(EW73&lt;'Capital Structure'!$G$7,0,MIN('Capital Structure'!$H$10/'Capital Structure'!$I$7,EV76))</f>
        <v>0</v>
      </c>
      <c r="EX74" s="139">
        <f>IF(EX73&lt;'Capital Structure'!$G$7,0,MIN('Capital Structure'!$H$10/'Capital Structure'!$I$7,EW76))</f>
        <v>0</v>
      </c>
      <c r="EY74" s="139">
        <f>IF(EY73&lt;'Capital Structure'!$G$7,0,MIN('Capital Structure'!$H$10/'Capital Structure'!$I$7,EX76))</f>
        <v>0</v>
      </c>
      <c r="EZ74" s="139">
        <f>IF(EZ73&lt;'Capital Structure'!$G$7,0,MIN('Capital Structure'!$H$10/'Capital Structure'!$I$7,EY76))</f>
        <v>0</v>
      </c>
      <c r="FA74" s="139">
        <f>IF(FA73&lt;'Capital Structure'!$G$7,0,MIN('Capital Structure'!$H$10/'Capital Structure'!$I$7,EZ76))</f>
        <v>0</v>
      </c>
      <c r="FB74" s="139">
        <f>IF(FB73&lt;'Capital Structure'!$G$7,0,MIN('Capital Structure'!$H$10/'Capital Structure'!$I$7,FA76))</f>
        <v>0</v>
      </c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</row>
    <row r="75" spans="1:16384">
      <c r="C75" s="105" t="s">
        <v>349</v>
      </c>
      <c r="E75" s="139">
        <f>IF(OR(E73&lt;'Capital Structure'!$G$7,E73&gt;'Capital Structure'!$H$7),0,MIN(MAX('Capital Structure'!$H$10,'Capital Structure'!$H$13)/'Capital Structure'!$I$7-E74,D77))</f>
        <v>0</v>
      </c>
      <c r="F75" s="139">
        <f>IF(OR(F73&lt;'Capital Structure'!$G$7,F73&gt;'Capital Structure'!$H$7),0,MIN(MAX('Capital Structure'!$H$10,'Capital Structure'!$H$13)/'Capital Structure'!$I$7-F74,E77))</f>
        <v>0</v>
      </c>
      <c r="G75" s="139">
        <f>IF(OR(G73&lt;'Capital Structure'!$G$7,G73&gt;'Capital Structure'!$H$7),0,MIN(MAX('Capital Structure'!$H$10,'Capital Structure'!$H$13)/'Capital Structure'!$I$7-G74,F77))</f>
        <v>0</v>
      </c>
      <c r="H75" s="139">
        <f>IF(OR(H73&lt;'Capital Structure'!$G$7,H73&gt;'Capital Structure'!$H$7),0,MIN(MAX('Capital Structure'!$H$10,'Capital Structure'!$H$13)/'Capital Structure'!$I$7-H74,G77))</f>
        <v>0</v>
      </c>
      <c r="I75" s="139">
        <f>IF(OR(I73&lt;'Capital Structure'!$G$7,I73&gt;'Capital Structure'!$H$7),0,MIN(MAX('Capital Structure'!$H$10,'Capital Structure'!$H$13)/'Capital Structure'!$I$7-I74,H77))</f>
        <v>0</v>
      </c>
      <c r="J75" s="139">
        <f>IF(OR(J73&lt;'Capital Structure'!$G$7,J73&gt;'Capital Structure'!$H$7),0,MIN(MAX('Capital Structure'!$H$10,'Capital Structure'!$H$13)/'Capital Structure'!$I$7-J74,I77))</f>
        <v>0</v>
      </c>
      <c r="K75" s="139">
        <f>IF(OR(K73&lt;'Capital Structure'!$G$7,K73&gt;'Capital Structure'!$H$7),0,MIN(MAX('Capital Structure'!$H$10,'Capital Structure'!$H$13)/'Capital Structure'!$I$7-K74,J77))</f>
        <v>0</v>
      </c>
      <c r="L75" s="139">
        <f>IF(OR(L73&lt;'Capital Structure'!$G$7,L73&gt;'Capital Structure'!$H$7),0,MIN(MAX('Capital Structure'!$H$10,'Capital Structure'!$H$13)/'Capital Structure'!$I$7-L74,K77))</f>
        <v>0</v>
      </c>
      <c r="M75" s="139">
        <f>IF(OR(M73&lt;'Capital Structure'!$G$7,M73&gt;'Capital Structure'!$H$7),0,MIN(MAX('Capital Structure'!$H$10,'Capital Structure'!$H$13)/'Capital Structure'!$I$7-M74,L77))</f>
        <v>0</v>
      </c>
      <c r="N75" s="139">
        <f>IF(OR(N73&lt;'Capital Structure'!$G$7,N73&gt;'Capital Structure'!$H$7),0,MIN(MAX('Capital Structure'!$H$10,'Capital Structure'!$H$13)/'Capital Structure'!$I$7-N74,M77))</f>
        <v>0</v>
      </c>
      <c r="O75" s="139">
        <f>IF(OR(O73&lt;'Capital Structure'!$G$7,O73&gt;'Capital Structure'!$H$7),0,MIN(MAX('Capital Structure'!$H$10,'Capital Structure'!$H$13)/'Capital Structure'!$I$7-O74,N77))</f>
        <v>0</v>
      </c>
      <c r="P75" s="139">
        <f>IF(OR(P73&lt;'Capital Structure'!$G$7,P73&gt;'Capital Structure'!$H$7),0,MIN(MAX('Capital Structure'!$H$10,'Capital Structure'!$H$13)/'Capital Structure'!$I$7-P74,O77))</f>
        <v>0</v>
      </c>
      <c r="Q75" s="139">
        <f>IF(OR(Q73&lt;'Capital Structure'!$G$7,Q73&gt;'Capital Structure'!$H$7),0,MIN(MAX('Capital Structure'!$H$10,'Capital Structure'!$H$13)/'Capital Structure'!$I$7-Q74,P77))</f>
        <v>0</v>
      </c>
      <c r="R75" s="139">
        <f>IF(OR(R73&lt;'Capital Structure'!$G$7,R73&gt;'Capital Structure'!$H$7),0,MIN(MAX('Capital Structure'!$H$10,'Capital Structure'!$H$13)/'Capital Structure'!$I$7-R74,Q77))</f>
        <v>0</v>
      </c>
      <c r="S75" s="139">
        <f>IF(OR(S73&lt;'Capital Structure'!$G$7,S73&gt;'Capital Structure'!$H$7),0,MIN(MAX('Capital Structure'!$H$10,'Capital Structure'!$H$13)/'Capital Structure'!$I$7-S74,R77))</f>
        <v>0</v>
      </c>
      <c r="T75" s="139">
        <f>IF(OR(T73&lt;'Capital Structure'!$G$7,T73&gt;'Capital Structure'!$H$7),0,MIN(MAX('Capital Structure'!$H$10,'Capital Structure'!$H$13)/'Capital Structure'!$I$7-T74,S77))</f>
        <v>0</v>
      </c>
      <c r="U75" s="139">
        <f>IF(OR(U73&lt;'Capital Structure'!$G$7,U73&gt;'Capital Structure'!$H$7),0,MIN(MAX('Capital Structure'!$H$10,'Capital Structure'!$H$13)/'Capital Structure'!$I$7-U74,T77))</f>
        <v>0</v>
      </c>
      <c r="V75" s="139">
        <f>IF(OR(V73&lt;'Capital Structure'!$G$7,V73&gt;'Capital Structure'!$H$7),0,MIN(MAX('Capital Structure'!$H$10,'Capital Structure'!$H$13)/'Capital Structure'!$I$7-V74,U77))</f>
        <v>0</v>
      </c>
      <c r="W75" s="139">
        <f>IF(OR(W73&lt;'Capital Structure'!$G$7,W73&gt;'Capital Structure'!$H$7),0,MIN(MAX('Capital Structure'!$H$10,'Capital Structure'!$H$13)/'Capital Structure'!$I$7-W74,V77))</f>
        <v>0</v>
      </c>
      <c r="X75" s="139">
        <f>IF(OR(X73&lt;'Capital Structure'!$G$7,X73&gt;'Capital Structure'!$H$7),0,MIN(MAX('Capital Structure'!$H$10,'Capital Structure'!$H$13)/'Capital Structure'!$I$7-X74,W77))</f>
        <v>0</v>
      </c>
      <c r="Y75" s="139">
        <f>IF(OR(Y73&lt;'Capital Structure'!$G$7,Y73&gt;'Capital Structure'!$H$7),0,MIN(MAX('Capital Structure'!$H$10,'Capital Structure'!$H$13)/'Capital Structure'!$I$7-Y74,X77))</f>
        <v>0</v>
      </c>
      <c r="Z75" s="139">
        <f>IF(OR(Z73&lt;'Capital Structure'!$G$7,Z73&gt;'Capital Structure'!$H$7),0,MIN(MAX('Capital Structure'!$H$10,'Capital Structure'!$H$13)/'Capital Structure'!$I$7-Z74,Y77))</f>
        <v>0</v>
      </c>
      <c r="AA75" s="139">
        <f>IF(OR(AA73&lt;'Capital Structure'!$G$7,AA73&gt;'Capital Structure'!$H$7),0,MIN(MAX('Capital Structure'!$H$10,'Capital Structure'!$H$13)/'Capital Structure'!$I$7-AA74,Z77))</f>
        <v>0</v>
      </c>
      <c r="AB75" s="139">
        <f>IF(OR(AB73&lt;'Capital Structure'!$G$7,AB73&gt;'Capital Structure'!$H$7),0,MIN(MAX('Capital Structure'!$H$10,'Capital Structure'!$H$13)/'Capital Structure'!$I$7-AB74,AA77))</f>
        <v>0</v>
      </c>
      <c r="AC75" s="139">
        <f>IF(OR(AC73&lt;'Capital Structure'!$G$7,AC73&gt;'Capital Structure'!$H$7),0,MIN(MAX('Capital Structure'!$H$10,'Capital Structure'!$H$13)/'Capital Structure'!$I$7-AC74,AB77))</f>
        <v>0</v>
      </c>
      <c r="AD75" s="139">
        <f>IF(OR(AD73&lt;'Capital Structure'!$G$7,AD73&gt;'Capital Structure'!$H$7),0,MIN(MAX('Capital Structure'!$H$10,'Capital Structure'!$H$13)/'Capital Structure'!$I$7-AD74,AC77))</f>
        <v>0</v>
      </c>
      <c r="AE75" s="139">
        <f>IF(OR(AE73&lt;'Capital Structure'!$G$7,AE73&gt;'Capital Structure'!$H$7),0,MIN(MAX('Capital Structure'!$H$10,'Capital Structure'!$H$13)/'Capital Structure'!$I$7-AE74,AD77))</f>
        <v>0</v>
      </c>
      <c r="AF75" s="139">
        <f>IF(OR(AF73&lt;'Capital Structure'!$G$7,AF73&gt;'Capital Structure'!$H$7),0,MIN(MAX('Capital Structure'!$H$10,'Capital Structure'!$H$13)/'Capital Structure'!$I$7-AF74,AE77))</f>
        <v>0</v>
      </c>
      <c r="AG75" s="139">
        <f>IF(OR(AG73&lt;'Capital Structure'!$G$7,AG73&gt;'Capital Structure'!$H$7),0,MIN(MAX('Capital Structure'!$H$10,'Capital Structure'!$H$13)/'Capital Structure'!$I$7-AG74,AF77))</f>
        <v>0</v>
      </c>
      <c r="AH75" s="139">
        <f>IF(OR(AH73&lt;'Capital Structure'!$G$7,AH73&gt;'Capital Structure'!$H$7),0,MIN(MAX('Capital Structure'!$H$10,'Capital Structure'!$H$13)/'Capital Structure'!$I$7-AH74,AG77))</f>
        <v>0</v>
      </c>
      <c r="AI75" s="139">
        <f>IF(OR(AI73&lt;'Capital Structure'!$G$7,AI73&gt;'Capital Structure'!$H$7),0,MIN(MAX('Capital Structure'!$H$10,'Capital Structure'!$H$13)/'Capital Structure'!$I$7-AI74,AH77))</f>
        <v>0</v>
      </c>
      <c r="AJ75" s="139">
        <f>IF(OR(AJ73&lt;'Capital Structure'!$G$7,AJ73&gt;'Capital Structure'!$H$7),0,MIN(MAX('Capital Structure'!$H$10,'Capital Structure'!$H$13)/'Capital Structure'!$I$7-AJ74,AI77))</f>
        <v>0</v>
      </c>
      <c r="AK75" s="139">
        <f>IF(OR(AK73&lt;'Capital Structure'!$G$7,AK73&gt;'Capital Structure'!$H$7),0,MIN(MAX('Capital Structure'!$H$10,'Capital Structure'!$H$13)/'Capital Structure'!$I$7-AK74,AJ77))</f>
        <v>0</v>
      </c>
      <c r="AL75" s="139">
        <f>IF(OR(AL73&lt;'Capital Structure'!$G$7,AL73&gt;'Capital Structure'!$H$7),0,MIN(MAX('Capital Structure'!$H$10,'Capital Structure'!$H$13)/'Capital Structure'!$I$7-AL74,AK77))</f>
        <v>0</v>
      </c>
      <c r="AM75" s="139">
        <f>IF(OR(AM73&lt;'Capital Structure'!$G$7,AM73&gt;'Capital Structure'!$H$7),0,MIN(MAX('Capital Structure'!$H$10,'Capital Structure'!$H$13)/'Capital Structure'!$I$7-AM74,AL77))</f>
        <v>0</v>
      </c>
      <c r="AN75" s="139">
        <f>IF(OR(AN73&lt;'Capital Structure'!$G$7,AN73&gt;'Capital Structure'!$H$7),0,MIN(MAX('Capital Structure'!$H$10,'Capital Structure'!$H$13)/'Capital Structure'!$I$7-AN74,AM77))</f>
        <v>0</v>
      </c>
      <c r="AO75" s="139">
        <f>IF(OR(AO73&lt;'Capital Structure'!$G$7,AO73&gt;'Capital Structure'!$H$7),0,MIN(MAX('Capital Structure'!$H$10,'Capital Structure'!$H$13)/'Capital Structure'!$I$7-AO74,AN77))</f>
        <v>0</v>
      </c>
      <c r="AP75" s="139">
        <f>IF(OR(AP73&lt;'Capital Structure'!$G$7,AP73&gt;'Capital Structure'!$H$7),0,MIN(MAX('Capital Structure'!$H$10,'Capital Structure'!$H$13)/'Capital Structure'!$I$7-AP74,AO77))</f>
        <v>0</v>
      </c>
      <c r="AQ75" s="139">
        <f>IF(OR(AQ73&lt;'Capital Structure'!$G$7,AQ73&gt;'Capital Structure'!$H$7),0,MIN(MAX('Capital Structure'!$H$10,'Capital Structure'!$H$13)/'Capital Structure'!$I$7-AQ74,AP77))</f>
        <v>0</v>
      </c>
      <c r="AR75" s="139">
        <f>IF(OR(AR73&lt;'Capital Structure'!$G$7,AR73&gt;'Capital Structure'!$H$7),0,MIN(MAX('Capital Structure'!$H$10,'Capital Structure'!$H$13)/'Capital Structure'!$I$7-AR74,AQ77))</f>
        <v>0</v>
      </c>
      <c r="AS75" s="139">
        <f>IF(OR(AS73&lt;'Capital Structure'!$G$7,AS73&gt;'Capital Structure'!$H$7),0,MIN(MAX('Capital Structure'!$H$10,'Capital Structure'!$H$13)/'Capital Structure'!$I$7-AS74,AR77))</f>
        <v>0</v>
      </c>
      <c r="AT75" s="139">
        <f>IF(OR(AT73&lt;'Capital Structure'!$G$7,AT73&gt;'Capital Structure'!$H$7),0,MIN(MAX('Capital Structure'!$H$10,'Capital Structure'!$H$13)/'Capital Structure'!$I$7-AT74,AS77))</f>
        <v>0</v>
      </c>
      <c r="AU75" s="139">
        <f>IF(OR(AU73&lt;'Capital Structure'!$G$7,AU73&gt;'Capital Structure'!$H$7),0,MIN(MAX('Capital Structure'!$H$10,'Capital Structure'!$H$13)/'Capital Structure'!$I$7-AU74,AT77))</f>
        <v>0</v>
      </c>
      <c r="AV75" s="139">
        <f>IF(OR(AV73&lt;'Capital Structure'!$G$7,AV73&gt;'Capital Structure'!$H$7),0,MIN(MAX('Capital Structure'!$H$10,'Capital Structure'!$H$13)/'Capital Structure'!$I$7-AV74,AU77))</f>
        <v>0</v>
      </c>
      <c r="AW75" s="139">
        <f>IF(OR(AW73&lt;'Capital Structure'!$G$7,AW73&gt;'Capital Structure'!$H$7),0,MIN(MAX('Capital Structure'!$H$10,'Capital Structure'!$H$13)/'Capital Structure'!$I$7-AW74,AV77))</f>
        <v>0</v>
      </c>
      <c r="AX75" s="139">
        <f>IF(OR(AX73&lt;'Capital Structure'!$G$7,AX73&gt;'Capital Structure'!$H$7),0,MIN(MAX('Capital Structure'!$H$10,'Capital Structure'!$H$13)/'Capital Structure'!$I$7-AX74,AW77))</f>
        <v>0</v>
      </c>
      <c r="AY75" s="139">
        <f>IF(OR(AY73&lt;'Capital Structure'!$G$7,AY73&gt;'Capital Structure'!$H$7),0,MIN(MAX('Capital Structure'!$H$10,'Capital Structure'!$H$13)/'Capital Structure'!$I$7-AY74,AX77))</f>
        <v>0</v>
      </c>
      <c r="AZ75" s="139">
        <f>IF(OR(AZ73&lt;'Capital Structure'!$G$7,AZ73&gt;'Capital Structure'!$H$7),0,MIN(MAX('Capital Structure'!$H$10,'Capital Structure'!$H$13)/'Capital Structure'!$I$7-AZ74,AY77))</f>
        <v>0</v>
      </c>
      <c r="BA75" s="139">
        <f>IF(OR(BA73&lt;'Capital Structure'!$G$7,BA73&gt;'Capital Structure'!$H$7),0,MIN(MAX('Capital Structure'!$H$10,'Capital Structure'!$H$13)/'Capital Structure'!$I$7-BA74,AZ77))</f>
        <v>0</v>
      </c>
      <c r="BB75" s="139">
        <f>IF(OR(BB73&lt;'Capital Structure'!$G$7,BB73&gt;'Capital Structure'!$H$7),0,MIN(MAX('Capital Structure'!$H$10,'Capital Structure'!$H$13)/'Capital Structure'!$I$7-BB74,BA77))</f>
        <v>0</v>
      </c>
      <c r="BC75" s="139">
        <f>IF(OR(BC73&lt;'Capital Structure'!$G$7,BC73&gt;'Capital Structure'!$H$7),0,MIN(MAX('Capital Structure'!$H$10,'Capital Structure'!$H$13)/'Capital Structure'!$I$7-BC74,BB77))</f>
        <v>0</v>
      </c>
      <c r="BD75" s="139">
        <f>IF(OR(BD73&lt;'Capital Structure'!$G$7,BD73&gt;'Capital Structure'!$H$7),0,MIN(MAX('Capital Structure'!$H$10,'Capital Structure'!$H$13)/'Capital Structure'!$I$7-BD74,BC77))</f>
        <v>0</v>
      </c>
      <c r="BE75" s="139">
        <f>IF(OR(BE73&lt;'Capital Structure'!$G$7,BE73&gt;'Capital Structure'!$H$7),0,MIN(MAX('Capital Structure'!$H$10,'Capital Structure'!$H$13)/'Capital Structure'!$I$7-BE74,BD77))</f>
        <v>0</v>
      </c>
      <c r="BF75" s="139">
        <f>IF(OR(BF73&lt;'Capital Structure'!$G$7,BF73&gt;'Capital Structure'!$H$7),0,MIN(MAX('Capital Structure'!$H$10,'Capital Structure'!$H$13)/'Capital Structure'!$I$7-BF74,BE77))</f>
        <v>0</v>
      </c>
      <c r="BG75" s="139">
        <f>IF(OR(BG73&lt;'Capital Structure'!$G$7,BG73&gt;'Capital Structure'!$H$7),0,MIN(MAX('Capital Structure'!$H$10,'Capital Structure'!$H$13)/'Capital Structure'!$I$7-BG74,BF77))</f>
        <v>0</v>
      </c>
      <c r="BH75" s="139">
        <f>IF(OR(BH73&lt;'Capital Structure'!$G$7,BH73&gt;'Capital Structure'!$H$7),0,MIN(MAX('Capital Structure'!$H$10,'Capital Structure'!$H$13)/'Capital Structure'!$I$7-BH74,BG77))</f>
        <v>0</v>
      </c>
      <c r="BI75" s="139">
        <f>IF(OR(BI73&lt;'Capital Structure'!$G$7,BI73&gt;'Capital Structure'!$H$7),0,MIN(MAX('Capital Structure'!$H$10,'Capital Structure'!$H$13)/'Capital Structure'!$I$7-BI74,BH77))</f>
        <v>0</v>
      </c>
      <c r="BJ75" s="139">
        <f>IF(OR(BJ73&lt;'Capital Structure'!$G$7,BJ73&gt;'Capital Structure'!$H$7),0,MIN(MAX('Capital Structure'!$H$10,'Capital Structure'!$H$13)/'Capital Structure'!$I$7-BJ74,BI77))</f>
        <v>0</v>
      </c>
      <c r="BK75" s="139">
        <f>IF(OR(BK73&lt;'Capital Structure'!$G$7,BK73&gt;'Capital Structure'!$H$7),0,MIN(MAX('Capital Structure'!$H$10,'Capital Structure'!$H$13)/'Capital Structure'!$I$7-BK74,BJ77))</f>
        <v>0</v>
      </c>
      <c r="BL75" s="139">
        <f>IF(OR(BL73&lt;'Capital Structure'!$G$7,BL73&gt;'Capital Structure'!$H$7),0,MIN(MAX('Capital Structure'!$H$10,'Capital Structure'!$H$13)/'Capital Structure'!$I$7-BL74,BK77))</f>
        <v>0</v>
      </c>
      <c r="BM75" s="139">
        <f>IF(OR(BM73&lt;'Capital Structure'!$G$7,BM73&gt;'Capital Structure'!$H$7),0,MIN(MAX('Capital Structure'!$H$10,'Capital Structure'!$H$13)/'Capital Structure'!$I$7-BM74,BL77))</f>
        <v>0</v>
      </c>
      <c r="BN75" s="139">
        <f>IF(OR(BN73&lt;'Capital Structure'!$G$7,BN73&gt;'Capital Structure'!$H$7),0,MIN(MAX('Capital Structure'!$H$10,'Capital Structure'!$H$13)/'Capital Structure'!$I$7-BN74,BM77))</f>
        <v>0</v>
      </c>
      <c r="BO75" s="139">
        <f>IF(OR(BO73&lt;'Capital Structure'!$G$7,BO73&gt;'Capital Structure'!$H$7),0,MIN(MAX('Capital Structure'!$H$10,'Capital Structure'!$H$13)/'Capital Structure'!$I$7-BO74,BN77))</f>
        <v>0</v>
      </c>
      <c r="BP75" s="139">
        <f>IF(OR(BP73&lt;'Capital Structure'!$G$7,BP73&gt;'Capital Structure'!$H$7),0,MIN(MAX('Capital Structure'!$H$10,'Capital Structure'!$H$13)/'Capital Structure'!$I$7-BP74,BO77))</f>
        <v>0</v>
      </c>
      <c r="BQ75" s="139">
        <f>IF(OR(BQ73&lt;'Capital Structure'!$G$7,BQ73&gt;'Capital Structure'!$H$7),0,MIN(MAX('Capital Structure'!$H$10,'Capital Structure'!$H$13)/'Capital Structure'!$I$7-BQ74,BP77))</f>
        <v>0</v>
      </c>
      <c r="BR75" s="139">
        <f>IF(OR(BR73&lt;'Capital Structure'!$G$7,BR73&gt;'Capital Structure'!$H$7),0,MIN(MAX('Capital Structure'!$H$10,'Capital Structure'!$H$13)/'Capital Structure'!$I$7-BR74,BQ77))</f>
        <v>0</v>
      </c>
      <c r="BS75" s="139">
        <f>IF(OR(BS73&lt;'Capital Structure'!$G$7,BS73&gt;'Capital Structure'!$H$7),0,MIN(MAX('Capital Structure'!$H$10,'Capital Structure'!$H$13)/'Capital Structure'!$I$7-BS74,BR77))</f>
        <v>0</v>
      </c>
      <c r="BT75" s="139">
        <f>IF(OR(BT73&lt;'Capital Structure'!$G$7,BT73&gt;'Capital Structure'!$H$7),0,MIN(MAX('Capital Structure'!$H$10,'Capital Structure'!$H$13)/'Capital Structure'!$I$7-BT74,BS77))</f>
        <v>0</v>
      </c>
      <c r="BU75" s="139">
        <f>IF(OR(BU73&lt;'Capital Structure'!$G$7,BU73&gt;'Capital Structure'!$H$7),0,MIN(MAX('Capital Structure'!$H$10,'Capital Structure'!$H$13)/'Capital Structure'!$I$7-BU74,BT77))</f>
        <v>0</v>
      </c>
      <c r="BV75" s="139">
        <f>IF(OR(BV73&lt;'Capital Structure'!$G$7,BV73&gt;'Capital Structure'!$H$7),0,MIN(MAX('Capital Structure'!$H$10,'Capital Structure'!$H$13)/'Capital Structure'!$I$7-BV74,BU77))</f>
        <v>4741341.9820597954</v>
      </c>
      <c r="BW75" s="139">
        <f>IF(OR(BW73&lt;'Capital Structure'!$G$7,BW73&gt;'Capital Structure'!$H$7),0,MIN(MAX('Capital Structure'!$H$10,'Capital Structure'!$H$13)/'Capital Structure'!$I$7-BW74,BV77))</f>
        <v>20864664.50448503</v>
      </c>
      <c r="BX75" s="139">
        <f>IF(OR(BX73&lt;'Capital Structure'!$G$7,BX73&gt;'Capital Structure'!$H$7),0,MIN(MAX('Capital Structure'!$H$10,'Capital Structure'!$H$13)/'Capital Structure'!$I$7-BX74,BW77))</f>
        <v>20864664.50448503</v>
      </c>
      <c r="BY75" s="139">
        <f>IF(OR(BY73&lt;'Capital Structure'!$G$7,BY73&gt;'Capital Structure'!$H$7),0,MIN(MAX('Capital Structure'!$H$10,'Capital Structure'!$H$13)/'Capital Structure'!$I$7-BY74,BX77))</f>
        <v>20864664.50448503</v>
      </c>
      <c r="BZ75" s="139">
        <f>IF(OR(BZ73&lt;'Capital Structure'!$G$7,BZ73&gt;'Capital Structure'!$H$7),0,MIN(MAX('Capital Structure'!$H$10,'Capital Structure'!$H$13)/'Capital Structure'!$I$7-BZ74,BY77))</f>
        <v>20864664.50448503</v>
      </c>
      <c r="CA75" s="139">
        <f>IF(OR(CA73&lt;'Capital Structure'!$G$7,CA73&gt;'Capital Structure'!$H$7),0,MIN(MAX('Capital Structure'!$H$10,'Capital Structure'!$H$13)/'Capital Structure'!$I$7-CA74,BZ77))</f>
        <v>0</v>
      </c>
      <c r="CB75" s="139">
        <f>IF(OR(CB73&lt;'Capital Structure'!$G$7,CB73&gt;'Capital Structure'!$H$7),0,MIN(MAX('Capital Structure'!$H$10,'Capital Structure'!$H$13)/'Capital Structure'!$I$7-CB74,CA77))</f>
        <v>0</v>
      </c>
      <c r="CC75" s="139">
        <f>IF(OR(CC73&lt;'Capital Structure'!$G$7,CC73&gt;'Capital Structure'!$H$7),0,MIN(MAX('Capital Structure'!$H$10,'Capital Structure'!$H$13)/'Capital Structure'!$I$7-CC74,CB77))</f>
        <v>0</v>
      </c>
      <c r="CD75" s="139">
        <f>IF(OR(CD73&lt;'Capital Structure'!$G$7,CD73&gt;'Capital Structure'!$H$7),0,MIN(MAX('Capital Structure'!$H$10,'Capital Structure'!$H$13)/'Capital Structure'!$I$7-CD74,CC77))</f>
        <v>0</v>
      </c>
      <c r="CE75" s="139">
        <f>IF(OR(CE73&lt;'Capital Structure'!$G$7,CE73&gt;'Capital Structure'!$H$7),0,MIN(MAX('Capital Structure'!$H$10,'Capital Structure'!$H$13)/'Capital Structure'!$I$7-CE74,CD77))</f>
        <v>0</v>
      </c>
      <c r="CF75" s="139">
        <f>IF(OR(CF73&lt;'Capital Structure'!$G$7,CF73&gt;'Capital Structure'!$H$7),0,MIN(MAX('Capital Structure'!$H$10,'Capital Structure'!$H$13)/'Capital Structure'!$I$7-CF74,CE77))</f>
        <v>0</v>
      </c>
      <c r="CG75" s="139">
        <f>IF(OR(CG73&lt;'Capital Structure'!$G$7,CG73&gt;'Capital Structure'!$H$7),0,MIN(MAX('Capital Structure'!$H$10,'Capital Structure'!$H$13)/'Capital Structure'!$I$7-CG74,CF77))</f>
        <v>0</v>
      </c>
      <c r="CH75" s="139">
        <f>IF(OR(CH73&lt;'Capital Structure'!$G$7,CH73&gt;'Capital Structure'!$H$7),0,MIN(MAX('Capital Structure'!$H$10,'Capital Structure'!$H$13)/'Capital Structure'!$I$7-CH74,CG77))</f>
        <v>0</v>
      </c>
      <c r="CI75" s="139">
        <f>IF(OR(CI73&lt;'Capital Structure'!$G$7,CI73&gt;'Capital Structure'!$H$7),0,MIN(MAX('Capital Structure'!$H$10,'Capital Structure'!$H$13)/'Capital Structure'!$I$7-CI74,CH77))</f>
        <v>0</v>
      </c>
      <c r="CJ75" s="139">
        <f>IF(OR(CJ73&lt;'Capital Structure'!$G$7,CJ73&gt;'Capital Structure'!$H$7),0,MIN(MAX('Capital Structure'!$H$10,'Capital Structure'!$H$13)/'Capital Structure'!$I$7-CJ74,CI77))</f>
        <v>0</v>
      </c>
      <c r="CK75" s="139">
        <f>IF(OR(CK73&lt;'Capital Structure'!$G$7,CK73&gt;'Capital Structure'!$H$7),0,MIN(MAX('Capital Structure'!$H$10,'Capital Structure'!$H$13)/'Capital Structure'!$I$7-CK74,CJ77))</f>
        <v>0</v>
      </c>
      <c r="CL75" s="139">
        <f>IF(OR(CL73&lt;'Capital Structure'!$G$7,CL73&gt;'Capital Structure'!$H$7),0,MIN(MAX('Capital Structure'!$H$10,'Capital Structure'!$H$13)/'Capital Structure'!$I$7-CL74,CK77))</f>
        <v>0</v>
      </c>
      <c r="CM75" s="139">
        <f>IF(OR(CM73&lt;'Capital Structure'!$G$7,CM73&gt;'Capital Structure'!$H$7),0,MIN(MAX('Capital Structure'!$H$10,'Capital Structure'!$H$13)/'Capital Structure'!$I$7-CM74,CL77))</f>
        <v>0</v>
      </c>
      <c r="CN75" s="139">
        <f>IF(OR(CN73&lt;'Capital Structure'!$G$7,CN73&gt;'Capital Structure'!$H$7),0,MIN(MAX('Capital Structure'!$H$10,'Capital Structure'!$H$13)/'Capital Structure'!$I$7-CN74,CM77))</f>
        <v>0</v>
      </c>
      <c r="CO75" s="139">
        <f>IF(OR(CO73&lt;'Capital Structure'!$G$7,CO73&gt;'Capital Structure'!$H$7),0,MIN(MAX('Capital Structure'!$H$10,'Capital Structure'!$H$13)/'Capital Structure'!$I$7-CO74,CN77))</f>
        <v>0</v>
      </c>
      <c r="CP75" s="139">
        <f>IF(OR(CP73&lt;'Capital Structure'!$G$7,CP73&gt;'Capital Structure'!$H$7),0,MIN(MAX('Capital Structure'!$H$10,'Capital Structure'!$H$13)/'Capital Structure'!$I$7-CP74,CO77))</f>
        <v>0</v>
      </c>
      <c r="CQ75" s="139">
        <f>IF(OR(CQ73&lt;'Capital Structure'!$G$7,CQ73&gt;'Capital Structure'!$H$7),0,MIN(MAX('Capital Structure'!$H$10,'Capital Structure'!$H$13)/'Capital Structure'!$I$7-CQ74,CP77))</f>
        <v>0</v>
      </c>
      <c r="CR75" s="139">
        <f>IF(OR(CR73&lt;'Capital Structure'!$G$7,CR73&gt;'Capital Structure'!$H$7),0,MIN(MAX('Capital Structure'!$H$10,'Capital Structure'!$H$13)/'Capital Structure'!$I$7-CR74,CQ77))</f>
        <v>0</v>
      </c>
      <c r="CS75" s="139">
        <f>IF(OR(CS73&lt;'Capital Structure'!$G$7,CS73&gt;'Capital Structure'!$H$7),0,MIN(MAX('Capital Structure'!$H$10,'Capital Structure'!$H$13)/'Capital Structure'!$I$7-CS74,CR77))</f>
        <v>0</v>
      </c>
      <c r="CT75" s="139">
        <f>IF(OR(CT73&lt;'Capital Structure'!$G$7,CT73&gt;'Capital Structure'!$H$7),0,MIN(MAX('Capital Structure'!$H$10,'Capital Structure'!$H$13)/'Capital Structure'!$I$7-CT74,CS77))</f>
        <v>0</v>
      </c>
      <c r="CU75" s="139">
        <f>IF(OR(CU73&lt;'Capital Structure'!$G$7,CU73&gt;'Capital Structure'!$H$7),0,MIN(MAX('Capital Structure'!$H$10,'Capital Structure'!$H$13)/'Capital Structure'!$I$7-CU74,CT77))</f>
        <v>0</v>
      </c>
      <c r="CV75" s="139">
        <f>IF(OR(CV73&lt;'Capital Structure'!$G$7,CV73&gt;'Capital Structure'!$H$7),0,MIN(MAX('Capital Structure'!$H$10,'Capital Structure'!$H$13)/'Capital Structure'!$I$7-CV74,CU77))</f>
        <v>0</v>
      </c>
      <c r="CW75" s="139">
        <f>IF(OR(CW73&lt;'Capital Structure'!$G$7,CW73&gt;'Capital Structure'!$H$7),0,MIN(MAX('Capital Structure'!$H$10,'Capital Structure'!$H$13)/'Capital Structure'!$I$7-CW74,CV77))</f>
        <v>0</v>
      </c>
      <c r="CX75" s="139">
        <f>IF(OR(CX73&lt;'Capital Structure'!$G$7,CX73&gt;'Capital Structure'!$H$7),0,MIN(MAX('Capital Structure'!$H$10,'Capital Structure'!$H$13)/'Capital Structure'!$I$7-CX74,CW77))</f>
        <v>0</v>
      </c>
      <c r="CY75" s="139">
        <f>IF(OR(CY73&lt;'Capital Structure'!$G$7,CY73&gt;'Capital Structure'!$H$7),0,MIN(MAX('Capital Structure'!$H$10,'Capital Structure'!$H$13)/'Capital Structure'!$I$7-CY74,CX77))</f>
        <v>0</v>
      </c>
      <c r="CZ75" s="139">
        <f>IF(OR(CZ73&lt;'Capital Structure'!$G$7,CZ73&gt;'Capital Structure'!$H$7),0,MIN(MAX('Capital Structure'!$H$10,'Capital Structure'!$H$13)/'Capital Structure'!$I$7-CZ74,CY77))</f>
        <v>0</v>
      </c>
      <c r="DA75" s="139">
        <f>IF(OR(DA73&lt;'Capital Structure'!$G$7,DA73&gt;'Capital Structure'!$H$7),0,MIN(MAX('Capital Structure'!$H$10,'Capital Structure'!$H$13)/'Capital Structure'!$I$7-DA74,CZ77))</f>
        <v>0</v>
      </c>
      <c r="DB75" s="139">
        <f>IF(OR(DB73&lt;'Capital Structure'!$G$7,DB73&gt;'Capital Structure'!$H$7),0,MIN(MAX('Capital Structure'!$H$10,'Capital Structure'!$H$13)/'Capital Structure'!$I$7-DB74,DA77))</f>
        <v>0</v>
      </c>
      <c r="DC75" s="139">
        <f>IF(OR(DC73&lt;'Capital Structure'!$G$7,DC73&gt;'Capital Structure'!$H$7),0,MIN(MAX('Capital Structure'!$H$10,'Capital Structure'!$H$13)/'Capital Structure'!$I$7-DC74,DB77))</f>
        <v>0</v>
      </c>
      <c r="DD75" s="139">
        <f>IF(OR(DD73&lt;'Capital Structure'!$G$7,DD73&gt;'Capital Structure'!$H$7),0,MIN(MAX('Capital Structure'!$H$10,'Capital Structure'!$H$13)/'Capital Structure'!$I$7-DD74,DC77))</f>
        <v>0</v>
      </c>
      <c r="DE75" s="139">
        <f>IF(OR(DE73&lt;'Capital Structure'!$G$7,DE73&gt;'Capital Structure'!$H$7),0,MIN(MAX('Capital Structure'!$H$10,'Capital Structure'!$H$13)/'Capital Structure'!$I$7-DE74,DD77))</f>
        <v>0</v>
      </c>
      <c r="DF75" s="139">
        <f>IF(OR(DF73&lt;'Capital Structure'!$G$7,DF73&gt;'Capital Structure'!$H$7),0,MIN(MAX('Capital Structure'!$H$10,'Capital Structure'!$H$13)/'Capital Structure'!$I$7-DF74,DE77))</f>
        <v>0</v>
      </c>
      <c r="DG75" s="139">
        <f>IF(OR(DG73&lt;'Capital Structure'!$G$7,DG73&gt;'Capital Structure'!$H$7),0,MIN(MAX('Capital Structure'!$H$10,'Capital Structure'!$H$13)/'Capital Structure'!$I$7-DG74,DF77))</f>
        <v>0</v>
      </c>
      <c r="DH75" s="139">
        <f>IF(OR(DH73&lt;'Capital Structure'!$G$7,DH73&gt;'Capital Structure'!$H$7),0,MIN(MAX('Capital Structure'!$H$10,'Capital Structure'!$H$13)/'Capital Structure'!$I$7-DH74,DG77))</f>
        <v>0</v>
      </c>
      <c r="DI75" s="139">
        <f>IF(OR(DI73&lt;'Capital Structure'!$G$7,DI73&gt;'Capital Structure'!$H$7),0,MIN(MAX('Capital Structure'!$H$10,'Capital Structure'!$H$13)/'Capital Structure'!$I$7-DI74,DH77))</f>
        <v>0</v>
      </c>
      <c r="DJ75" s="139">
        <f>IF(OR(DJ73&lt;'Capital Structure'!$G$7,DJ73&gt;'Capital Structure'!$H$7),0,MIN(MAX('Capital Structure'!$H$10,'Capital Structure'!$H$13)/'Capital Structure'!$I$7-DJ74,DI77))</f>
        <v>0</v>
      </c>
      <c r="DK75" s="139">
        <f>IF(OR(DK73&lt;'Capital Structure'!$G$7,DK73&gt;'Capital Structure'!$H$7),0,MIN(MAX('Capital Structure'!$H$10,'Capital Structure'!$H$13)/'Capital Structure'!$I$7-DK74,DJ77))</f>
        <v>0</v>
      </c>
      <c r="DL75" s="139">
        <f>IF(OR(DL73&lt;'Capital Structure'!$G$7,DL73&gt;'Capital Structure'!$H$7),0,MIN(MAX('Capital Structure'!$H$10,'Capital Structure'!$H$13)/'Capital Structure'!$I$7-DL74,DK77))</f>
        <v>0</v>
      </c>
      <c r="DM75" s="139">
        <f>IF(OR(DM73&lt;'Capital Structure'!$G$7,DM73&gt;'Capital Structure'!$H$7),0,MIN(MAX('Capital Structure'!$H$10,'Capital Structure'!$H$13)/'Capital Structure'!$I$7-DM74,DL77))</f>
        <v>0</v>
      </c>
      <c r="DN75" s="139">
        <f>IF(OR(DN73&lt;'Capital Structure'!$G$7,DN73&gt;'Capital Structure'!$H$7),0,MIN(MAX('Capital Structure'!$H$10,'Capital Structure'!$H$13)/'Capital Structure'!$I$7-DN74,DM77))</f>
        <v>0</v>
      </c>
      <c r="DO75" s="139">
        <f>IF(OR(DO73&lt;'Capital Structure'!$G$7,DO73&gt;'Capital Structure'!$H$7),0,MIN(MAX('Capital Structure'!$H$10,'Capital Structure'!$H$13)/'Capital Structure'!$I$7-DO74,DN77))</f>
        <v>0</v>
      </c>
      <c r="DP75" s="139">
        <f>IF(OR(DP73&lt;'Capital Structure'!$G$7,DP73&gt;'Capital Structure'!$H$7),0,MIN(MAX('Capital Structure'!$H$10,'Capital Structure'!$H$13)/'Capital Structure'!$I$7-DP74,DO77))</f>
        <v>0</v>
      </c>
      <c r="DQ75" s="139">
        <f>IF(OR(DQ73&lt;'Capital Structure'!$G$7,DQ73&gt;'Capital Structure'!$H$7),0,MIN(MAX('Capital Structure'!$H$10,'Capital Structure'!$H$13)/'Capital Structure'!$I$7-DQ74,DP77))</f>
        <v>0</v>
      </c>
      <c r="DR75" s="139">
        <f>IF(OR(DR73&lt;'Capital Structure'!$G$7,DR73&gt;'Capital Structure'!$H$7),0,MIN(MAX('Capital Structure'!$H$10,'Capital Structure'!$H$13)/'Capital Structure'!$I$7-DR74,DQ77))</f>
        <v>0</v>
      </c>
      <c r="DS75" s="139">
        <f>IF(OR(DS73&lt;'Capital Structure'!$G$7,DS73&gt;'Capital Structure'!$H$7),0,MIN(MAX('Capital Structure'!$H$10,'Capital Structure'!$H$13)/'Capital Structure'!$I$7-DS74,DR77))</f>
        <v>0</v>
      </c>
      <c r="DT75" s="139">
        <f>IF(OR(DT73&lt;'Capital Structure'!$G$7,DT73&gt;'Capital Structure'!$H$7),0,MIN(MAX('Capital Structure'!$H$10,'Capital Structure'!$H$13)/'Capital Structure'!$I$7-DT74,DS77))</f>
        <v>0</v>
      </c>
      <c r="DU75" s="139">
        <f>IF(OR(DU73&lt;'Capital Structure'!$G$7,DU73&gt;'Capital Structure'!$H$7),0,MIN(MAX('Capital Structure'!$H$10,'Capital Structure'!$H$13)/'Capital Structure'!$I$7-DU74,DT77))</f>
        <v>0</v>
      </c>
      <c r="DV75" s="139">
        <f>IF(OR(DV73&lt;'Capital Structure'!$G$7,DV73&gt;'Capital Structure'!$H$7),0,MIN(MAX('Capital Structure'!$H$10,'Capital Structure'!$H$13)/'Capital Structure'!$I$7-DV74,DU77))</f>
        <v>0</v>
      </c>
      <c r="DW75" s="139">
        <f>IF(OR(DW73&lt;'Capital Structure'!$G$7,DW73&gt;'Capital Structure'!$H$7),0,MIN(MAX('Capital Structure'!$H$10,'Capital Structure'!$H$13)/'Capital Structure'!$I$7-DW74,DV77))</f>
        <v>0</v>
      </c>
      <c r="DX75" s="139">
        <f>IF(OR(DX73&lt;'Capital Structure'!$G$7,DX73&gt;'Capital Structure'!$H$7),0,MIN(MAX('Capital Structure'!$H$10,'Capital Structure'!$H$13)/'Capital Structure'!$I$7-DX74,DW77))</f>
        <v>0</v>
      </c>
      <c r="DY75" s="139">
        <f>IF(OR(DY73&lt;'Capital Structure'!$G$7,DY73&gt;'Capital Structure'!$H$7),0,MIN(MAX('Capital Structure'!$H$10,'Capital Structure'!$H$13)/'Capital Structure'!$I$7-DY74,DX77))</f>
        <v>0</v>
      </c>
      <c r="DZ75" s="139">
        <f>IF(OR(DZ73&lt;'Capital Structure'!$G$7,DZ73&gt;'Capital Structure'!$H$7),0,MIN(MAX('Capital Structure'!$H$10,'Capital Structure'!$H$13)/'Capital Structure'!$I$7-DZ74,DY77))</f>
        <v>0</v>
      </c>
      <c r="EA75" s="139">
        <f>IF(OR(EA73&lt;'Capital Structure'!$G$7,EA73&gt;'Capital Structure'!$H$7),0,MIN(MAX('Capital Structure'!$H$10,'Capital Structure'!$H$13)/'Capital Structure'!$I$7-EA74,DZ77))</f>
        <v>0</v>
      </c>
      <c r="EB75" s="139">
        <f>IF(OR(EB73&lt;'Capital Structure'!$G$7,EB73&gt;'Capital Structure'!$H$7),0,MIN(MAX('Capital Structure'!$H$10,'Capital Structure'!$H$13)/'Capital Structure'!$I$7-EB74,EA77))</f>
        <v>0</v>
      </c>
      <c r="EC75" s="139">
        <f>IF(OR(EC73&lt;'Capital Structure'!$G$7,EC73&gt;'Capital Structure'!$H$7),0,MIN(MAX('Capital Structure'!$H$10,'Capital Structure'!$H$13)/'Capital Structure'!$I$7-EC74,EB77))</f>
        <v>0</v>
      </c>
      <c r="ED75" s="139">
        <f>IF(OR(ED73&lt;'Capital Structure'!$G$7,ED73&gt;'Capital Structure'!$H$7),0,MIN(MAX('Capital Structure'!$H$10,'Capital Structure'!$H$13)/'Capital Structure'!$I$7-ED74,EC77))</f>
        <v>0</v>
      </c>
      <c r="EE75" s="139">
        <f>IF(OR(EE73&lt;'Capital Structure'!$G$7,EE73&gt;'Capital Structure'!$H$7),0,MIN(MAX('Capital Structure'!$H$10,'Capital Structure'!$H$13)/'Capital Structure'!$I$7-EE74,ED77))</f>
        <v>0</v>
      </c>
      <c r="EF75" s="139">
        <f>IF(OR(EF73&lt;'Capital Structure'!$G$7,EF73&gt;'Capital Structure'!$H$7),0,MIN(MAX('Capital Structure'!$H$10,'Capital Structure'!$H$13)/'Capital Structure'!$I$7-EF74,EE77))</f>
        <v>0</v>
      </c>
      <c r="EG75" s="139">
        <f>IF(OR(EG73&lt;'Capital Structure'!$G$7,EG73&gt;'Capital Structure'!$H$7),0,MIN(MAX('Capital Structure'!$H$10,'Capital Structure'!$H$13)/'Capital Structure'!$I$7-EG74,EF77))</f>
        <v>0</v>
      </c>
      <c r="EH75" s="139">
        <f>IF(OR(EH73&lt;'Capital Structure'!$G$7,EH73&gt;'Capital Structure'!$H$7),0,MIN(MAX('Capital Structure'!$H$10,'Capital Structure'!$H$13)/'Capital Structure'!$I$7-EH74,EG77))</f>
        <v>0</v>
      </c>
      <c r="EI75" s="139">
        <f>IF(OR(EI73&lt;'Capital Structure'!$G$7,EI73&gt;'Capital Structure'!$H$7),0,MIN(MAX('Capital Structure'!$H$10,'Capital Structure'!$H$13)/'Capital Structure'!$I$7-EI74,EH77))</f>
        <v>0</v>
      </c>
      <c r="EJ75" s="139">
        <f>IF(OR(EJ73&lt;'Capital Structure'!$G$7,EJ73&gt;'Capital Structure'!$H$7),0,MIN(MAX('Capital Structure'!$H$10,'Capital Structure'!$H$13)/'Capital Structure'!$I$7-EJ74,EI77))</f>
        <v>0</v>
      </c>
      <c r="EK75" s="139">
        <f>IF(OR(EK73&lt;'Capital Structure'!$G$7,EK73&gt;'Capital Structure'!$H$7),0,MIN(MAX('Capital Structure'!$H$10,'Capital Structure'!$H$13)/'Capital Structure'!$I$7-EK74,EJ77))</f>
        <v>0</v>
      </c>
      <c r="EL75" s="139">
        <f>IF(OR(EL73&lt;'Capital Structure'!$G$7,EL73&gt;'Capital Structure'!$H$7),0,MIN(MAX('Capital Structure'!$H$10,'Capital Structure'!$H$13)/'Capital Structure'!$I$7-EL74,EK77))</f>
        <v>0</v>
      </c>
      <c r="EM75" s="139">
        <f>IF(OR(EM73&lt;'Capital Structure'!$G$7,EM73&gt;'Capital Structure'!$H$7),0,MIN(MAX('Capital Structure'!$H$10,'Capital Structure'!$H$13)/'Capital Structure'!$I$7-EM74,EL77))</f>
        <v>0</v>
      </c>
      <c r="EN75" s="139">
        <f>IF(OR(EN73&lt;'Capital Structure'!$G$7,EN73&gt;'Capital Structure'!$H$7),0,MIN(MAX('Capital Structure'!$H$10,'Capital Structure'!$H$13)/'Capital Structure'!$I$7-EN74,EM77))</f>
        <v>0</v>
      </c>
      <c r="EO75" s="139">
        <f>IF(OR(EO73&lt;'Capital Structure'!$G$7,EO73&gt;'Capital Structure'!$H$7),0,MIN(MAX('Capital Structure'!$H$10,'Capital Structure'!$H$13)/'Capital Structure'!$I$7-EO74,EN77))</f>
        <v>0</v>
      </c>
      <c r="EP75" s="139">
        <f>IF(OR(EP73&lt;'Capital Structure'!$G$7,EP73&gt;'Capital Structure'!$H$7),0,MIN(MAX('Capital Structure'!$H$10,'Capital Structure'!$H$13)/'Capital Structure'!$I$7-EP74,EO77))</f>
        <v>0</v>
      </c>
      <c r="EQ75" s="139">
        <f>IF(OR(EQ73&lt;'Capital Structure'!$G$7,EQ73&gt;'Capital Structure'!$H$7),0,MIN(MAX('Capital Structure'!$H$10,'Capital Structure'!$H$13)/'Capital Structure'!$I$7-EQ74,EP77))</f>
        <v>0</v>
      </c>
      <c r="ER75" s="139">
        <f>IF(OR(ER73&lt;'Capital Structure'!$G$7,ER73&gt;'Capital Structure'!$H$7),0,MIN(MAX('Capital Structure'!$H$10,'Capital Structure'!$H$13)/'Capital Structure'!$I$7-ER74,EQ77))</f>
        <v>0</v>
      </c>
      <c r="ES75" s="139">
        <f>IF(OR(ES73&lt;'Capital Structure'!$G$7,ES73&gt;'Capital Structure'!$H$7),0,MIN(MAX('Capital Structure'!$H$10,'Capital Structure'!$H$13)/'Capital Structure'!$I$7-ES74,ER77))</f>
        <v>0</v>
      </c>
      <c r="ET75" s="139">
        <f>IF(OR(ET73&lt;'Capital Structure'!$G$7,ET73&gt;'Capital Structure'!$H$7),0,MIN(MAX('Capital Structure'!$H$10,'Capital Structure'!$H$13)/'Capital Structure'!$I$7-ET74,ES77))</f>
        <v>0</v>
      </c>
      <c r="EU75" s="139">
        <f>IF(OR(EU73&lt;'Capital Structure'!$G$7,EU73&gt;'Capital Structure'!$H$7),0,MIN(MAX('Capital Structure'!$H$10,'Capital Structure'!$H$13)/'Capital Structure'!$I$7-EU74,ET77))</f>
        <v>0</v>
      </c>
      <c r="EV75" s="139">
        <f>IF(OR(EV73&lt;'Capital Structure'!$G$7,EV73&gt;'Capital Structure'!$H$7),0,MIN(MAX('Capital Structure'!$H$10,'Capital Structure'!$H$13)/'Capital Structure'!$I$7-EV74,EU77))</f>
        <v>0</v>
      </c>
      <c r="EW75" s="139">
        <f>IF(OR(EW73&lt;'Capital Structure'!$G$7,EW73&gt;'Capital Structure'!$H$7),0,MIN(MAX('Capital Structure'!$H$10,'Capital Structure'!$H$13)/'Capital Structure'!$I$7-EW74,EV77))</f>
        <v>0</v>
      </c>
      <c r="EX75" s="139">
        <f>IF(OR(EX73&lt;'Capital Structure'!$G$7,EX73&gt;'Capital Structure'!$H$7),0,MIN(MAX('Capital Structure'!$H$10,'Capital Structure'!$H$13)/'Capital Structure'!$I$7-EX74,EW77))</f>
        <v>0</v>
      </c>
      <c r="EY75" s="139">
        <f>IF(OR(EY73&lt;'Capital Structure'!$G$7,EY73&gt;'Capital Structure'!$H$7),0,MIN(MAX('Capital Structure'!$H$10,'Capital Structure'!$H$13)/'Capital Structure'!$I$7-EY74,EX77))</f>
        <v>0</v>
      </c>
      <c r="EZ75" s="139">
        <f>IF(OR(EZ73&lt;'Capital Structure'!$G$7,EZ73&gt;'Capital Structure'!$H$7),0,MIN(MAX('Capital Structure'!$H$10,'Capital Structure'!$H$13)/'Capital Structure'!$I$7-EZ74,EY77))</f>
        <v>0</v>
      </c>
      <c r="FA75" s="139">
        <f>IF(OR(FA73&lt;'Capital Structure'!$G$7,FA73&gt;'Capital Structure'!$H$7),0,MIN(MAX('Capital Structure'!$H$10,'Capital Structure'!$H$13)/'Capital Structure'!$I$7-FA74,EZ77))</f>
        <v>0</v>
      </c>
      <c r="FB75" s="139">
        <f>IF(OR(FB73&lt;'Capital Structure'!$G$7,FB73&gt;'Capital Structure'!$H$7),0,MIN(MAX('Capital Structure'!$H$10,'Capital Structure'!$H$13)/'Capital Structure'!$I$7-FB74,FA77))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350</v>
      </c>
      <c r="E76" s="139">
        <f>MAX('Capital Structure'!$H$10-'Capital Structure'!$H$13-SUM($E$74:E74),0)</f>
        <v>454281277.11661077</v>
      </c>
      <c r="F76" s="139">
        <f>MAX('Capital Structure'!$H$10-'Capital Structure'!$H$13-SUM($E$74:F74),0)</f>
        <v>454281277.11661077</v>
      </c>
      <c r="G76" s="139">
        <f>MAX('Capital Structure'!$H$10-'Capital Structure'!$H$13-SUM($E$74:G74),0)</f>
        <v>454281277.11661077</v>
      </c>
      <c r="H76" s="139">
        <f>MAX('Capital Structure'!$H$10-'Capital Structure'!$H$13-SUM($E$74:H74),0)</f>
        <v>454281277.11661077</v>
      </c>
      <c r="I76" s="139">
        <f>MAX('Capital Structure'!$H$10-'Capital Structure'!$H$13-SUM($E$74:I74),0)</f>
        <v>454281277.11661077</v>
      </c>
      <c r="J76" s="139">
        <f>MAX('Capital Structure'!$H$10-'Capital Structure'!$H$13-SUM($E$74:J74),0)</f>
        <v>454281277.11661077</v>
      </c>
      <c r="K76" s="139">
        <f>MAX('Capital Structure'!$H$10-'Capital Structure'!$H$13-SUM($E$74:K74),0)</f>
        <v>454281277.11661077</v>
      </c>
      <c r="L76" s="139">
        <f>MAX('Capital Structure'!$H$10-'Capital Structure'!$H$13-SUM($E$74:L74),0)</f>
        <v>454281277.11661077</v>
      </c>
      <c r="M76" s="139">
        <f>MAX('Capital Structure'!$H$10-'Capital Structure'!$H$13-SUM($E$74:M74),0)</f>
        <v>454281277.11661077</v>
      </c>
      <c r="N76" s="139">
        <f>MAX('Capital Structure'!$H$10-'Capital Structure'!$H$13-SUM($E$74:N74),0)</f>
        <v>454281277.11661077</v>
      </c>
      <c r="O76" s="139">
        <f>MAX('Capital Structure'!$H$10-'Capital Structure'!$H$13-SUM($E$74:O74),0)</f>
        <v>454281277.11661077</v>
      </c>
      <c r="P76" s="139">
        <f>MAX('Capital Structure'!$H$10-'Capital Structure'!$H$13-SUM($E$74:P74),0)</f>
        <v>454281277.11661077</v>
      </c>
      <c r="Q76" s="139">
        <f>MAX('Capital Structure'!$H$10-'Capital Structure'!$H$13-SUM($E$74:Q74),0)</f>
        <v>454281277.11661077</v>
      </c>
      <c r="R76" s="139">
        <f>MAX('Capital Structure'!$H$10-'Capital Structure'!$H$13-SUM($E$74:R74),0)</f>
        <v>454281277.11661077</v>
      </c>
      <c r="S76" s="139">
        <f>MAX('Capital Structure'!$H$10-'Capital Structure'!$H$13-SUM($E$74:S74),0)</f>
        <v>454281277.11661077</v>
      </c>
      <c r="T76" s="139">
        <f>MAX('Capital Structure'!$H$10-'Capital Structure'!$H$13-SUM($E$74:T74),0)</f>
        <v>454281277.11661077</v>
      </c>
      <c r="U76" s="139">
        <f>MAX('Capital Structure'!$H$10-'Capital Structure'!$H$13-SUM($E$74:U74),0)</f>
        <v>454281277.11661077</v>
      </c>
      <c r="V76" s="139">
        <f>MAX('Capital Structure'!$H$10-'Capital Structure'!$H$13-SUM($E$74:V74),0)</f>
        <v>454281277.11661077</v>
      </c>
      <c r="W76" s="139">
        <f>MAX('Capital Structure'!$H$10-'Capital Structure'!$H$13-SUM($E$74:W74),0)</f>
        <v>454281277.11661077</v>
      </c>
      <c r="X76" s="139">
        <f>MAX('Capital Structure'!$H$10-'Capital Structure'!$H$13-SUM($E$74:X74),0)</f>
        <v>454281277.11661077</v>
      </c>
      <c r="Y76" s="139">
        <f>MAX('Capital Structure'!$H$10-'Capital Structure'!$H$13-SUM($E$74:Y74),0)</f>
        <v>454281277.11661077</v>
      </c>
      <c r="Z76" s="139">
        <f>MAX('Capital Structure'!$H$10-'Capital Structure'!$H$13-SUM($E$74:Z74),0)</f>
        <v>454281277.11661077</v>
      </c>
      <c r="AA76" s="139">
        <f>MAX('Capital Structure'!$H$10-'Capital Structure'!$H$13-SUM($E$74:AA74),0)</f>
        <v>454281277.11661077</v>
      </c>
      <c r="AB76" s="139">
        <f>MAX('Capital Structure'!$H$10-'Capital Structure'!$H$13-SUM($E$74:AB74),0)</f>
        <v>454281277.11661077</v>
      </c>
      <c r="AC76" s="139">
        <f>MAX('Capital Structure'!$H$10-'Capital Structure'!$H$13-SUM($E$74:AC74),0)</f>
        <v>454281277.11661077</v>
      </c>
      <c r="AD76" s="139">
        <f>MAX('Capital Structure'!$H$10-'Capital Structure'!$H$13-SUM($E$74:AD74),0)</f>
        <v>454281277.11661077</v>
      </c>
      <c r="AE76" s="139">
        <f>MAX('Capital Structure'!$H$10-'Capital Structure'!$H$13-SUM($E$74:AE74),0)</f>
        <v>454281277.11661077</v>
      </c>
      <c r="AF76" s="139">
        <f>MAX('Capital Structure'!$H$10-'Capital Structure'!$H$13-SUM($E$74:AF74),0)</f>
        <v>454281277.11661077</v>
      </c>
      <c r="AG76" s="139">
        <f>MAX('Capital Structure'!$H$10-'Capital Structure'!$H$13-SUM($E$74:AG74),0)</f>
        <v>454281277.11661077</v>
      </c>
      <c r="AH76" s="139">
        <f>MAX('Capital Structure'!$H$10-'Capital Structure'!$H$13-SUM($E$74:AH74),0)</f>
        <v>454281277.11661077</v>
      </c>
      <c r="AI76" s="139">
        <f>MAX('Capital Structure'!$H$10-'Capital Structure'!$H$13-SUM($E$74:AI74),0)</f>
        <v>454281277.11661077</v>
      </c>
      <c r="AJ76" s="139">
        <f>MAX('Capital Structure'!$H$10-'Capital Structure'!$H$13-SUM($E$74:AJ74),0)</f>
        <v>454281277.11661077</v>
      </c>
      <c r="AK76" s="139">
        <f>MAX('Capital Structure'!$H$10-'Capital Structure'!$H$13-SUM($E$74:AK74),0)</f>
        <v>454281277.11661077</v>
      </c>
      <c r="AL76" s="139">
        <f>MAX('Capital Structure'!$H$10-'Capital Structure'!$H$13-SUM($E$74:AL74),0)</f>
        <v>454281277.11661077</v>
      </c>
      <c r="AM76" s="139">
        <f>MAX('Capital Structure'!$H$10-'Capital Structure'!$H$13-SUM($E$74:AM74),0)</f>
        <v>454281277.11661077</v>
      </c>
      <c r="AN76" s="139">
        <f>MAX('Capital Structure'!$H$10-'Capital Structure'!$H$13-SUM($E$74:AN74),0)</f>
        <v>454281277.11661077</v>
      </c>
      <c r="AO76" s="139">
        <f>MAX('Capital Structure'!$H$10-'Capital Structure'!$H$13-SUM($E$74:AO74),0)</f>
        <v>454281277.11661077</v>
      </c>
      <c r="AP76" s="139">
        <f>MAX('Capital Structure'!$H$10-'Capital Structure'!$H$13-SUM($E$74:AP74),0)</f>
        <v>454281277.11661077</v>
      </c>
      <c r="AQ76" s="139">
        <f>MAX('Capital Structure'!$H$10-'Capital Structure'!$H$13-SUM($E$74:AQ74),0)</f>
        <v>454281277.11661077</v>
      </c>
      <c r="AR76" s="139">
        <f>MAX('Capital Structure'!$H$10-'Capital Structure'!$H$13-SUM($E$74:AR74),0)</f>
        <v>454281277.11661077</v>
      </c>
      <c r="AS76" s="139">
        <f>MAX('Capital Structure'!$H$10-'Capital Structure'!$H$13-SUM($E$74:AS74),0)</f>
        <v>454281277.11661077</v>
      </c>
      <c r="AT76" s="139">
        <f>MAX('Capital Structure'!$H$10-'Capital Structure'!$H$13-SUM($E$74:AT74),0)</f>
        <v>454281277.11661077</v>
      </c>
      <c r="AU76" s="139">
        <f>MAX('Capital Structure'!$H$10-'Capital Structure'!$H$13-SUM($E$74:AU74),0)</f>
        <v>454281277.11661077</v>
      </c>
      <c r="AV76" s="139">
        <f>MAX('Capital Structure'!$H$10-'Capital Structure'!$H$13-SUM($E$74:AV74),0)</f>
        <v>454281277.11661077</v>
      </c>
      <c r="AW76" s="139">
        <f>MAX('Capital Structure'!$H$10-'Capital Structure'!$H$13-SUM($E$74:AW74),0)</f>
        <v>454281277.11661077</v>
      </c>
      <c r="AX76" s="139">
        <f>MAX('Capital Structure'!$H$10-'Capital Structure'!$H$13-SUM($E$74:AX74),0)</f>
        <v>454281277.11661077</v>
      </c>
      <c r="AY76" s="139">
        <f>MAX('Capital Structure'!$H$10-'Capital Structure'!$H$13-SUM($E$74:AY74),0)</f>
        <v>454281277.11661077</v>
      </c>
      <c r="AZ76" s="139">
        <f>MAX('Capital Structure'!$H$10-'Capital Structure'!$H$13-SUM($E$74:AZ74),0)</f>
        <v>454281277.11661077</v>
      </c>
      <c r="BA76" s="139">
        <f>MAX('Capital Structure'!$H$10-'Capital Structure'!$H$13-SUM($E$74:BA74),0)</f>
        <v>433416612.61212575</v>
      </c>
      <c r="BB76" s="139">
        <f>MAX('Capital Structure'!$H$10-'Capital Structure'!$H$13-SUM($E$74:BB74),0)</f>
        <v>412551948.10764068</v>
      </c>
      <c r="BC76" s="139">
        <f>MAX('Capital Structure'!$H$10-'Capital Structure'!$H$13-SUM($E$74:BC74),0)</f>
        <v>391687283.60315567</v>
      </c>
      <c r="BD76" s="139">
        <f>MAX('Capital Structure'!$H$10-'Capital Structure'!$H$13-SUM($E$74:BD74),0)</f>
        <v>370822619.09867066</v>
      </c>
      <c r="BE76" s="139">
        <f>MAX('Capital Structure'!$H$10-'Capital Structure'!$H$13-SUM($E$74:BE74),0)</f>
        <v>349957954.59418559</v>
      </c>
      <c r="BF76" s="139">
        <f>MAX('Capital Structure'!$H$10-'Capital Structure'!$H$13-SUM($E$74:BF74),0)</f>
        <v>329093290.08970058</v>
      </c>
      <c r="BG76" s="139">
        <f>MAX('Capital Structure'!$H$10-'Capital Structure'!$H$13-SUM($E$74:BG74),0)</f>
        <v>308228625.58521557</v>
      </c>
      <c r="BH76" s="139">
        <f>MAX('Capital Structure'!$H$10-'Capital Structure'!$H$13-SUM($E$74:BH74),0)</f>
        <v>287363961.08073056</v>
      </c>
      <c r="BI76" s="139">
        <f>MAX('Capital Structure'!$H$10-'Capital Structure'!$H$13-SUM($E$74:BI74),0)</f>
        <v>266499296.57624549</v>
      </c>
      <c r="BJ76" s="139">
        <f>MAX('Capital Structure'!$H$10-'Capital Structure'!$H$13-SUM($E$74:BJ74),0)</f>
        <v>245634632.07176045</v>
      </c>
      <c r="BK76" s="139">
        <f>MAX('Capital Structure'!$H$10-'Capital Structure'!$H$13-SUM($E$74:BK74),0)</f>
        <v>224769967.5672754</v>
      </c>
      <c r="BL76" s="139">
        <f>MAX('Capital Structure'!$H$10-'Capital Structure'!$H$13-SUM($E$74:BL74),0)</f>
        <v>203905303.06279036</v>
      </c>
      <c r="BM76" s="139">
        <f>MAX('Capital Structure'!$H$10-'Capital Structure'!$H$13-SUM($E$74:BM74),0)</f>
        <v>183040638.55830532</v>
      </c>
      <c r="BN76" s="139">
        <f>MAX('Capital Structure'!$H$10-'Capital Structure'!$H$13-SUM($E$74:BN74),0)</f>
        <v>162175974.05382031</v>
      </c>
      <c r="BO76" s="139">
        <f>MAX('Capital Structure'!$H$10-'Capital Structure'!$H$13-SUM($E$74:BO74),0)</f>
        <v>141311309.5493353</v>
      </c>
      <c r="BP76" s="139">
        <f>MAX('Capital Structure'!$H$10-'Capital Structure'!$H$13-SUM($E$74:BP74),0)</f>
        <v>120446645.04485029</v>
      </c>
      <c r="BQ76" s="139">
        <f>MAX('Capital Structure'!$H$10-'Capital Structure'!$H$13-SUM($E$74:BQ74),0)</f>
        <v>99581980.540365279</v>
      </c>
      <c r="BR76" s="139">
        <f>MAX('Capital Structure'!$H$10-'Capital Structure'!$H$13-SUM($E$74:BR74),0)</f>
        <v>78717316.035880268</v>
      </c>
      <c r="BS76" s="139">
        <f>MAX('Capital Structure'!$H$10-'Capital Structure'!$H$13-SUM($E$74:BS74),0)</f>
        <v>57852651.531395257</v>
      </c>
      <c r="BT76" s="139">
        <f>MAX('Capital Structure'!$H$10-'Capital Structure'!$H$13-SUM($E$74:BT74),0)</f>
        <v>36987987.026910245</v>
      </c>
      <c r="BU76" s="139">
        <f>MAX('Capital Structure'!$H$10-'Capital Structure'!$H$13-SUM($E$74:BU74),0)</f>
        <v>16123322.522425234</v>
      </c>
      <c r="BV76" s="139">
        <f>MAX('Capital Structure'!$H$10-'Capital Structure'!$H$13-SUM($E$74:BV74),0)</f>
        <v>0</v>
      </c>
      <c r="BW76" s="139">
        <f>MAX('Capital Structure'!$H$10-'Capital Structure'!$H$13-SUM($E$74:BW74),0)</f>
        <v>0</v>
      </c>
      <c r="BX76" s="139">
        <f>MAX('Capital Structure'!$H$10-'Capital Structure'!$H$13-SUM($E$74:BX74),0)</f>
        <v>0</v>
      </c>
      <c r="BY76" s="139">
        <f>MAX('Capital Structure'!$H$10-'Capital Structure'!$H$13-SUM($E$74:BY74),0)</f>
        <v>0</v>
      </c>
      <c r="BZ76" s="139">
        <f>MAX('Capital Structure'!$H$10-'Capital Structure'!$H$13-SUM($E$74:BZ74),0)</f>
        <v>0</v>
      </c>
      <c r="CA76" s="139">
        <f>MAX('Capital Structure'!$H$10-'Capital Structure'!$H$13-SUM($E$74:CA74),0)</f>
        <v>0</v>
      </c>
      <c r="CB76" s="139">
        <f>MAX('Capital Structure'!$H$10-'Capital Structure'!$H$13-SUM($E$74:CB74),0)</f>
        <v>0</v>
      </c>
      <c r="CC76" s="139">
        <f>MAX('Capital Structure'!$H$10-'Capital Structure'!$H$13-SUM($E$74:CC74),0)</f>
        <v>0</v>
      </c>
      <c r="CD76" s="139">
        <f>MAX('Capital Structure'!$H$10-'Capital Structure'!$H$13-SUM($E$74:CD74),0)</f>
        <v>0</v>
      </c>
      <c r="CE76" s="139">
        <f>MAX('Capital Structure'!$H$10-'Capital Structure'!$H$13-SUM($E$74:CE74),0)</f>
        <v>0</v>
      </c>
      <c r="CF76" s="139">
        <f>MAX('Capital Structure'!$H$10-'Capital Structure'!$H$13-SUM($E$74:CF74),0)</f>
        <v>0</v>
      </c>
      <c r="CG76" s="139">
        <f>MAX('Capital Structure'!$H$10-'Capital Structure'!$H$13-SUM($E$74:CG74),0)</f>
        <v>0</v>
      </c>
      <c r="CH76" s="139">
        <f>MAX('Capital Structure'!$H$10-'Capital Structure'!$H$13-SUM($E$74:CH74),0)</f>
        <v>0</v>
      </c>
      <c r="CI76" s="139">
        <f>MAX('Capital Structure'!$H$10-'Capital Structure'!$H$13-SUM($E$74:CI74),0)</f>
        <v>0</v>
      </c>
      <c r="CJ76" s="139">
        <f>MAX('Capital Structure'!$H$10-'Capital Structure'!$H$13-SUM($E$74:CJ74),0)</f>
        <v>0</v>
      </c>
      <c r="CK76" s="139">
        <f>MAX('Capital Structure'!$H$10-'Capital Structure'!$H$13-SUM($E$74:CK74),0)</f>
        <v>0</v>
      </c>
      <c r="CL76" s="139">
        <f>MAX('Capital Structure'!$H$10-'Capital Structure'!$H$13-SUM($E$74:CL74),0)</f>
        <v>0</v>
      </c>
      <c r="CM76" s="139">
        <f>MAX('Capital Structure'!$H$10-'Capital Structure'!$H$13-SUM($E$74:CM74),0)</f>
        <v>0</v>
      </c>
      <c r="CN76" s="139">
        <f>MAX('Capital Structure'!$H$10-'Capital Structure'!$H$13-SUM($E$74:CN74),0)</f>
        <v>0</v>
      </c>
      <c r="CO76" s="139">
        <f>MAX('Capital Structure'!$H$10-'Capital Structure'!$H$13-SUM($E$74:CO74),0)</f>
        <v>0</v>
      </c>
      <c r="CP76" s="139">
        <f>MAX('Capital Structure'!$H$10-'Capital Structure'!$H$13-SUM($E$74:CP74),0)</f>
        <v>0</v>
      </c>
      <c r="CQ76" s="139">
        <f>MAX('Capital Structure'!$H$10-'Capital Structure'!$H$13-SUM($E$74:CQ74),0)</f>
        <v>0</v>
      </c>
      <c r="CR76" s="139">
        <f>MAX('Capital Structure'!$H$10-'Capital Structure'!$H$13-SUM($E$74:CR74),0)</f>
        <v>0</v>
      </c>
      <c r="CS76" s="139">
        <f>MAX('Capital Structure'!$H$10-'Capital Structure'!$H$13-SUM($E$74:CS74),0)</f>
        <v>0</v>
      </c>
      <c r="CT76" s="139">
        <f>MAX('Capital Structure'!$H$10-'Capital Structure'!$H$13-SUM($E$74:CT74),0)</f>
        <v>0</v>
      </c>
      <c r="CU76" s="139">
        <f>MAX('Capital Structure'!$H$10-'Capital Structure'!$H$13-SUM($E$74:CU74),0)</f>
        <v>0</v>
      </c>
      <c r="CV76" s="139">
        <f>MAX('Capital Structure'!$H$10-'Capital Structure'!$H$13-SUM($E$74:CV74),0)</f>
        <v>0</v>
      </c>
      <c r="CW76" s="139">
        <f>MAX('Capital Structure'!$H$10-'Capital Structure'!$H$13-SUM($E$74:CW74),0)</f>
        <v>0</v>
      </c>
      <c r="CX76" s="139">
        <f>MAX('Capital Structure'!$H$10-'Capital Structure'!$H$13-SUM($E$74:CX74),0)</f>
        <v>0</v>
      </c>
      <c r="CY76" s="139">
        <f>MAX('Capital Structure'!$H$10-'Capital Structure'!$H$13-SUM($E$74:CY74),0)</f>
        <v>0</v>
      </c>
      <c r="CZ76" s="139">
        <f>MAX('Capital Structure'!$H$10-'Capital Structure'!$H$13-SUM($E$74:CZ74),0)</f>
        <v>0</v>
      </c>
      <c r="DA76" s="139">
        <f>MAX('Capital Structure'!$H$10-'Capital Structure'!$H$13-SUM($E$74:DA74),0)</f>
        <v>0</v>
      </c>
      <c r="DB76" s="139">
        <f>MAX('Capital Structure'!$H$10-'Capital Structure'!$H$13-SUM($E$74:DB74),0)</f>
        <v>0</v>
      </c>
      <c r="DC76" s="139">
        <f>MAX('Capital Structure'!$H$10-'Capital Structure'!$H$13-SUM($E$74:DC74),0)</f>
        <v>0</v>
      </c>
      <c r="DD76" s="139">
        <f>MAX('Capital Structure'!$H$10-'Capital Structure'!$H$13-SUM($E$74:DD74),0)</f>
        <v>0</v>
      </c>
      <c r="DE76" s="139">
        <f>MAX('Capital Structure'!$H$10-'Capital Structure'!$H$13-SUM($E$74:DE74),0)</f>
        <v>0</v>
      </c>
      <c r="DF76" s="139">
        <f>MAX('Capital Structure'!$H$10-'Capital Structure'!$H$13-SUM($E$74:DF74),0)</f>
        <v>0</v>
      </c>
      <c r="DG76" s="139">
        <f>MAX('Capital Structure'!$H$10-'Capital Structure'!$H$13-SUM($E$74:DG74),0)</f>
        <v>0</v>
      </c>
      <c r="DH76" s="139">
        <f>MAX('Capital Structure'!$H$10-'Capital Structure'!$H$13-SUM($E$74:DH74),0)</f>
        <v>0</v>
      </c>
      <c r="DI76" s="139">
        <f>MAX('Capital Structure'!$H$10-'Capital Structure'!$H$13-SUM($E$74:DI74),0)</f>
        <v>0</v>
      </c>
      <c r="DJ76" s="139">
        <f>MAX('Capital Structure'!$H$10-'Capital Structure'!$H$13-SUM($E$74:DJ74),0)</f>
        <v>0</v>
      </c>
      <c r="DK76" s="139">
        <f>MAX('Capital Structure'!$H$10-'Capital Structure'!$H$13-SUM($E$74:DK74),0)</f>
        <v>0</v>
      </c>
      <c r="DL76" s="139">
        <f>MAX('Capital Structure'!$H$10-'Capital Structure'!$H$13-SUM($E$74:DL74),0)</f>
        <v>0</v>
      </c>
      <c r="DM76" s="139">
        <f>MAX('Capital Structure'!$H$10-'Capital Structure'!$H$13-SUM($E$74:DM74),0)</f>
        <v>0</v>
      </c>
      <c r="DN76" s="139">
        <f>MAX('Capital Structure'!$H$10-'Capital Structure'!$H$13-SUM($E$74:DN74),0)</f>
        <v>0</v>
      </c>
      <c r="DO76" s="139">
        <f>MAX('Capital Structure'!$H$10-'Capital Structure'!$H$13-SUM($E$74:DO74),0)</f>
        <v>0</v>
      </c>
      <c r="DP76" s="139">
        <f>MAX('Capital Structure'!$H$10-'Capital Structure'!$H$13-SUM($E$74:DP74),0)</f>
        <v>0</v>
      </c>
      <c r="DQ76" s="139">
        <f>MAX('Capital Structure'!$H$10-'Capital Structure'!$H$13-SUM($E$74:DQ74),0)</f>
        <v>0</v>
      </c>
      <c r="DR76" s="139">
        <f>MAX('Capital Structure'!$H$10-'Capital Structure'!$H$13-SUM($E$74:DR74),0)</f>
        <v>0</v>
      </c>
      <c r="DS76" s="139">
        <f>MAX('Capital Structure'!$H$10-'Capital Structure'!$H$13-SUM($E$74:DS74),0)</f>
        <v>0</v>
      </c>
      <c r="DT76" s="139">
        <f>MAX('Capital Structure'!$H$10-'Capital Structure'!$H$13-SUM($E$74:DT74),0)</f>
        <v>0</v>
      </c>
      <c r="DU76" s="139">
        <f>MAX('Capital Structure'!$H$10-'Capital Structure'!$H$13-SUM($E$74:DU74),0)</f>
        <v>0</v>
      </c>
      <c r="DV76" s="139">
        <f>MAX('Capital Structure'!$H$10-'Capital Structure'!$H$13-SUM($E$74:DV74),0)</f>
        <v>0</v>
      </c>
      <c r="DW76" s="139">
        <f>MAX('Capital Structure'!$H$10-'Capital Structure'!$H$13-SUM($E$74:DW74),0)</f>
        <v>0</v>
      </c>
      <c r="DX76" s="139">
        <f>MAX('Capital Structure'!$H$10-'Capital Structure'!$H$13-SUM($E$74:DX74),0)</f>
        <v>0</v>
      </c>
      <c r="DY76" s="139">
        <f>MAX('Capital Structure'!$H$10-'Capital Structure'!$H$13-SUM($E$74:DY74),0)</f>
        <v>0</v>
      </c>
      <c r="DZ76" s="139">
        <f>MAX('Capital Structure'!$H$10-'Capital Structure'!$H$13-SUM($E$74:DZ74),0)</f>
        <v>0</v>
      </c>
      <c r="EA76" s="139">
        <f>MAX('Capital Structure'!$H$10-'Capital Structure'!$H$13-SUM($E$74:EA74),0)</f>
        <v>0</v>
      </c>
      <c r="EB76" s="139">
        <f>MAX('Capital Structure'!$H$10-'Capital Structure'!$H$13-SUM($E$74:EB74),0)</f>
        <v>0</v>
      </c>
      <c r="EC76" s="139">
        <f>MAX('Capital Structure'!$H$10-'Capital Structure'!$H$13-SUM($E$74:EC74),0)</f>
        <v>0</v>
      </c>
      <c r="ED76" s="139">
        <f>MAX('Capital Structure'!$H$10-'Capital Structure'!$H$13-SUM($E$74:ED74),0)</f>
        <v>0</v>
      </c>
      <c r="EE76" s="139">
        <f>MAX('Capital Structure'!$H$10-'Capital Structure'!$H$13-SUM($E$74:EE74),0)</f>
        <v>0</v>
      </c>
      <c r="EF76" s="139">
        <f>MAX('Capital Structure'!$H$10-'Capital Structure'!$H$13-SUM($E$74:EF74),0)</f>
        <v>0</v>
      </c>
      <c r="EG76" s="139">
        <f>MAX('Capital Structure'!$H$10-'Capital Structure'!$H$13-SUM($E$74:EG74),0)</f>
        <v>0</v>
      </c>
      <c r="EH76" s="139">
        <f>MAX('Capital Structure'!$H$10-'Capital Structure'!$H$13-SUM($E$74:EH74),0)</f>
        <v>0</v>
      </c>
      <c r="EI76" s="139">
        <f>MAX('Capital Structure'!$H$10-'Capital Structure'!$H$13-SUM($E$74:EI74),0)</f>
        <v>0</v>
      </c>
      <c r="EJ76" s="139">
        <f>MAX('Capital Structure'!$H$10-'Capital Structure'!$H$13-SUM($E$74:EJ74),0)</f>
        <v>0</v>
      </c>
      <c r="EK76" s="139">
        <f>MAX('Capital Structure'!$H$10-'Capital Structure'!$H$13-SUM($E$74:EK74),0)</f>
        <v>0</v>
      </c>
      <c r="EL76" s="139">
        <f>MAX('Capital Structure'!$H$10-'Capital Structure'!$H$13-SUM($E$74:EL74),0)</f>
        <v>0</v>
      </c>
      <c r="EM76" s="139">
        <f>MAX('Capital Structure'!$H$10-'Capital Structure'!$H$13-SUM($E$74:EM74),0)</f>
        <v>0</v>
      </c>
      <c r="EN76" s="139">
        <f>MAX('Capital Structure'!$H$10-'Capital Structure'!$H$13-SUM($E$74:EN74),0)</f>
        <v>0</v>
      </c>
      <c r="EO76" s="139">
        <f>MAX('Capital Structure'!$H$10-'Capital Structure'!$H$13-SUM($E$74:EO74),0)</f>
        <v>0</v>
      </c>
      <c r="EP76" s="139">
        <f>MAX('Capital Structure'!$H$10-'Capital Structure'!$H$13-SUM($E$74:EP74),0)</f>
        <v>0</v>
      </c>
      <c r="EQ76" s="139">
        <f>MAX('Capital Structure'!$H$10-'Capital Structure'!$H$13-SUM($E$74:EQ74),0)</f>
        <v>0</v>
      </c>
      <c r="ER76" s="139">
        <f>MAX('Capital Structure'!$H$10-'Capital Structure'!$H$13-SUM($E$74:ER74),0)</f>
        <v>0</v>
      </c>
      <c r="ES76" s="139">
        <f>MAX('Capital Structure'!$H$10-'Capital Structure'!$H$13-SUM($E$74:ES74),0)</f>
        <v>0</v>
      </c>
      <c r="ET76" s="139">
        <f>MAX('Capital Structure'!$H$10-'Capital Structure'!$H$13-SUM($E$74:ET74),0)</f>
        <v>0</v>
      </c>
      <c r="EU76" s="139">
        <f>MAX('Capital Structure'!$H$10-'Capital Structure'!$H$13-SUM($E$74:EU74),0)</f>
        <v>0</v>
      </c>
      <c r="EV76" s="139">
        <f>MAX('Capital Structure'!$H$10-'Capital Structure'!$H$13-SUM($E$74:EV74),0)</f>
        <v>0</v>
      </c>
      <c r="EW76" s="139">
        <f>MAX('Capital Structure'!$H$10-'Capital Structure'!$H$13-SUM($E$74:EW74),0)</f>
        <v>0</v>
      </c>
      <c r="EX76" s="139">
        <f>MAX('Capital Structure'!$H$10-'Capital Structure'!$H$13-SUM($E$74:EX74),0)</f>
        <v>0</v>
      </c>
      <c r="EY76" s="139">
        <f>MAX('Capital Structure'!$H$10-'Capital Structure'!$H$13-SUM($E$74:EY74),0)</f>
        <v>0</v>
      </c>
      <c r="EZ76" s="139">
        <f>MAX('Capital Structure'!$H$10-'Capital Structure'!$H$13-SUM($E$74:EZ74),0)</f>
        <v>0</v>
      </c>
      <c r="FA76" s="139">
        <f>MAX('Capital Structure'!$H$10-'Capital Structure'!$H$13-SUM($E$74:FA74),0)</f>
        <v>0</v>
      </c>
      <c r="FB76" s="139">
        <f>MAX('Capital Structure'!$H$10-'Capital Structure'!$H$13-SUM($E$74:FB74),0)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351</v>
      </c>
      <c r="E77" s="139">
        <f>'Capital Structure'!$H$13-SUM($E75:E$75)</f>
        <v>88200000</v>
      </c>
      <c r="F77" s="139">
        <f>'Capital Structure'!$H$13-SUM($E75:F$75)</f>
        <v>88200000</v>
      </c>
      <c r="G77" s="139">
        <f>'Capital Structure'!$H$13-SUM($E75:G$75)</f>
        <v>88200000</v>
      </c>
      <c r="H77" s="139">
        <f>'Capital Structure'!$H$13-SUM($E75:H$75)</f>
        <v>88200000</v>
      </c>
      <c r="I77" s="139">
        <f>'Capital Structure'!$H$13-SUM($E75:I$75)</f>
        <v>88200000</v>
      </c>
      <c r="J77" s="139">
        <f>'Capital Structure'!$H$13-SUM($E75:J$75)</f>
        <v>88200000</v>
      </c>
      <c r="K77" s="139">
        <f>'Capital Structure'!$H$13-SUM($E75:K$75)</f>
        <v>88200000</v>
      </c>
      <c r="L77" s="139">
        <f>'Capital Structure'!$H$13-SUM($E75:L$75)</f>
        <v>88200000</v>
      </c>
      <c r="M77" s="139">
        <f>'Capital Structure'!$H$13-SUM($E75:M$75)</f>
        <v>88200000</v>
      </c>
      <c r="N77" s="139">
        <f>'Capital Structure'!$H$13-SUM($E75:N$75)</f>
        <v>88200000</v>
      </c>
      <c r="O77" s="139">
        <f>'Capital Structure'!$H$13-SUM($E75:O$75)</f>
        <v>88200000</v>
      </c>
      <c r="P77" s="139">
        <f>'Capital Structure'!$H$13-SUM($E75:P$75)</f>
        <v>88200000</v>
      </c>
      <c r="Q77" s="139">
        <f>'Capital Structure'!$H$13-SUM($E75:Q$75)</f>
        <v>88200000</v>
      </c>
      <c r="R77" s="139">
        <f>'Capital Structure'!$H$13-SUM($E75:R$75)</f>
        <v>88200000</v>
      </c>
      <c r="S77" s="139">
        <f>'Capital Structure'!$H$13-SUM($E75:S$75)</f>
        <v>88200000</v>
      </c>
      <c r="T77" s="139">
        <f>'Capital Structure'!$H$13-SUM($E75:T$75)</f>
        <v>88200000</v>
      </c>
      <c r="U77" s="139">
        <f>'Capital Structure'!$H$13-SUM($E75:U$75)</f>
        <v>88200000</v>
      </c>
      <c r="V77" s="139">
        <f>'Capital Structure'!$H$13-SUM($E75:V$75)</f>
        <v>88200000</v>
      </c>
      <c r="W77" s="139">
        <f>'Capital Structure'!$H$13-SUM($E75:W$75)</f>
        <v>88200000</v>
      </c>
      <c r="X77" s="139">
        <f>'Capital Structure'!$H$13-SUM($E75:X$75)</f>
        <v>88200000</v>
      </c>
      <c r="Y77" s="139">
        <f>'Capital Structure'!$H$13-SUM($E75:Y$75)</f>
        <v>88200000</v>
      </c>
      <c r="Z77" s="139">
        <f>'Capital Structure'!$H$13-SUM($E75:Z$75)</f>
        <v>88200000</v>
      </c>
      <c r="AA77" s="139">
        <f>'Capital Structure'!$H$13-SUM($E75:AA$75)</f>
        <v>88200000</v>
      </c>
      <c r="AB77" s="139">
        <f>'Capital Structure'!$H$13-SUM($E75:AB$75)</f>
        <v>88200000</v>
      </c>
      <c r="AC77" s="139">
        <f>'Capital Structure'!$H$13-SUM($E75:AC$75)</f>
        <v>88200000</v>
      </c>
      <c r="AD77" s="139">
        <f>'Capital Structure'!$H$13-SUM($E75:AD$75)</f>
        <v>88200000</v>
      </c>
      <c r="AE77" s="139">
        <f>'Capital Structure'!$H$13-SUM($E75:AE$75)</f>
        <v>88200000</v>
      </c>
      <c r="AF77" s="139">
        <f>'Capital Structure'!$H$13-SUM($E75:AF$75)</f>
        <v>88200000</v>
      </c>
      <c r="AG77" s="139">
        <f>'Capital Structure'!$H$13-SUM($E75:AG$75)</f>
        <v>88200000</v>
      </c>
      <c r="AH77" s="139">
        <f>'Capital Structure'!$H$13-SUM($E75:AH$75)</f>
        <v>88200000</v>
      </c>
      <c r="AI77" s="139">
        <f>'Capital Structure'!$H$13-SUM($E75:AI$75)</f>
        <v>88200000</v>
      </c>
      <c r="AJ77" s="139">
        <f>'Capital Structure'!$H$13-SUM($E75:AJ$75)</f>
        <v>88200000</v>
      </c>
      <c r="AK77" s="139">
        <f>'Capital Structure'!$H$13-SUM($E75:AK$75)</f>
        <v>88200000</v>
      </c>
      <c r="AL77" s="139">
        <f>'Capital Structure'!$H$13-SUM($E75:AL$75)</f>
        <v>88200000</v>
      </c>
      <c r="AM77" s="139">
        <f>'Capital Structure'!$H$13-SUM($E75:AM$75)</f>
        <v>88200000</v>
      </c>
      <c r="AN77" s="139">
        <f>'Capital Structure'!$H$13-SUM($E75:AN$75)</f>
        <v>88200000</v>
      </c>
      <c r="AO77" s="139">
        <f>'Capital Structure'!$H$13-SUM($E75:AO$75)</f>
        <v>88200000</v>
      </c>
      <c r="AP77" s="139">
        <f>'Capital Structure'!$H$13-SUM($E75:AP$75)</f>
        <v>88200000</v>
      </c>
      <c r="AQ77" s="139">
        <f>'Capital Structure'!$H$13-SUM($E75:AQ$75)</f>
        <v>88200000</v>
      </c>
      <c r="AR77" s="139">
        <f>'Capital Structure'!$H$13-SUM($E75:AR$75)</f>
        <v>88200000</v>
      </c>
      <c r="AS77" s="139">
        <f>'Capital Structure'!$H$13-SUM($E75:AS$75)</f>
        <v>88200000</v>
      </c>
      <c r="AT77" s="139">
        <f>'Capital Structure'!$H$13-SUM($E75:AT$75)</f>
        <v>88200000</v>
      </c>
      <c r="AU77" s="139">
        <f>'Capital Structure'!$H$13-SUM($E75:AU$75)</f>
        <v>88200000</v>
      </c>
      <c r="AV77" s="139">
        <f>'Capital Structure'!$H$13-SUM($E75:AV$75)</f>
        <v>88200000</v>
      </c>
      <c r="AW77" s="139">
        <f>'Capital Structure'!$H$13-SUM($E75:AW$75)</f>
        <v>88200000</v>
      </c>
      <c r="AX77" s="139">
        <f>'Capital Structure'!$H$13-SUM($E75:AX$75)</f>
        <v>88200000</v>
      </c>
      <c r="AY77" s="139">
        <f>'Capital Structure'!$H$13-SUM($E75:AY$75)</f>
        <v>88200000</v>
      </c>
      <c r="AZ77" s="139">
        <f>'Capital Structure'!$H$13-SUM($E75:AZ$75)</f>
        <v>88200000</v>
      </c>
      <c r="BA77" s="139">
        <f>'Capital Structure'!$H$13-SUM($E75:BA$75)</f>
        <v>88200000</v>
      </c>
      <c r="BB77" s="139">
        <f>'Capital Structure'!$H$13-SUM($E75:BB$75)</f>
        <v>88200000</v>
      </c>
      <c r="BC77" s="139">
        <f>'Capital Structure'!$H$13-SUM($E75:BC$75)</f>
        <v>88200000</v>
      </c>
      <c r="BD77" s="139">
        <f>'Capital Structure'!$H$13-SUM($E75:BD$75)</f>
        <v>88200000</v>
      </c>
      <c r="BE77" s="139">
        <f>'Capital Structure'!$H$13-SUM($E75:BE$75)</f>
        <v>88200000</v>
      </c>
      <c r="BF77" s="139">
        <f>'Capital Structure'!$H$13-SUM($E75:BF$75)</f>
        <v>88200000</v>
      </c>
      <c r="BG77" s="139">
        <f>'Capital Structure'!$H$13-SUM($E75:BG$75)</f>
        <v>88200000</v>
      </c>
      <c r="BH77" s="139">
        <f>'Capital Structure'!$H$13-SUM($E75:BH$75)</f>
        <v>88200000</v>
      </c>
      <c r="BI77" s="139">
        <f>'Capital Structure'!$H$13-SUM($E75:BI$75)</f>
        <v>88200000</v>
      </c>
      <c r="BJ77" s="139">
        <f>'Capital Structure'!$H$13-SUM($E75:BJ$75)</f>
        <v>88200000</v>
      </c>
      <c r="BK77" s="139">
        <f>'Capital Structure'!$H$13-SUM($E75:BK$75)</f>
        <v>88200000</v>
      </c>
      <c r="BL77" s="139">
        <f>'Capital Structure'!$H$13-SUM($E75:BL$75)</f>
        <v>88200000</v>
      </c>
      <c r="BM77" s="139">
        <f>'Capital Structure'!$H$13-SUM($E75:BM$75)</f>
        <v>88200000</v>
      </c>
      <c r="BN77" s="139">
        <f>'Capital Structure'!$H$13-SUM($E75:BN$75)</f>
        <v>88200000</v>
      </c>
      <c r="BO77" s="139">
        <f>'Capital Structure'!$H$13-SUM($E75:BO$75)</f>
        <v>88200000</v>
      </c>
      <c r="BP77" s="139">
        <f>'Capital Structure'!$H$13-SUM($E75:BP$75)</f>
        <v>88200000</v>
      </c>
      <c r="BQ77" s="139">
        <f>'Capital Structure'!$H$13-SUM($E75:BQ$75)</f>
        <v>88200000</v>
      </c>
      <c r="BR77" s="139">
        <f>'Capital Structure'!$H$13-SUM($E75:BR$75)</f>
        <v>88200000</v>
      </c>
      <c r="BS77" s="139">
        <f>'Capital Structure'!$H$13-SUM($E75:BS$75)</f>
        <v>88200000</v>
      </c>
      <c r="BT77" s="139">
        <f>'Capital Structure'!$H$13-SUM($E75:BT$75)</f>
        <v>88200000</v>
      </c>
      <c r="BU77" s="139">
        <f>'Capital Structure'!$H$13-SUM($E75:BU$75)</f>
        <v>88200000</v>
      </c>
      <c r="BV77" s="139">
        <f>'Capital Structure'!$H$13-SUM($E75:BV$75)</f>
        <v>83458658.017940208</v>
      </c>
      <c r="BW77" s="139">
        <f>'Capital Structure'!$H$13-SUM($E75:BW$75)</f>
        <v>62593993.513455175</v>
      </c>
      <c r="BX77" s="139">
        <f>'Capital Structure'!$H$13-SUM($E75:BX$75)</f>
        <v>41729329.008970141</v>
      </c>
      <c r="BY77" s="139">
        <f>'Capital Structure'!$H$13-SUM($E75:BY$75)</f>
        <v>20864664.504485115</v>
      </c>
      <c r="BZ77" s="139">
        <f>'Capital Structure'!$H$13-SUM($E75:BZ$75)</f>
        <v>0</v>
      </c>
      <c r="CA77" s="139">
        <f>'Capital Structure'!$H$13-SUM($E75:CA$75)</f>
        <v>0</v>
      </c>
      <c r="CB77" s="139">
        <f>'Capital Structure'!$H$13-SUM($E75:CB$75)</f>
        <v>0</v>
      </c>
      <c r="CC77" s="139">
        <f>'Capital Structure'!$H$13-SUM($E75:CC$75)</f>
        <v>0</v>
      </c>
      <c r="CD77" s="139">
        <f>'Capital Structure'!$H$13-SUM($E75:CD$75)</f>
        <v>0</v>
      </c>
      <c r="CE77" s="139">
        <f>'Capital Structure'!$H$13-SUM($E75:CE$75)</f>
        <v>0</v>
      </c>
      <c r="CF77" s="139">
        <f>'Capital Structure'!$H$13-SUM($E75:CF$75)</f>
        <v>0</v>
      </c>
      <c r="CG77" s="139">
        <f>'Capital Structure'!$H$13-SUM($E75:CG$75)</f>
        <v>0</v>
      </c>
      <c r="CH77" s="139">
        <f>'Capital Structure'!$H$13-SUM($E75:CH$75)</f>
        <v>0</v>
      </c>
      <c r="CI77" s="139">
        <f>'Capital Structure'!$H$13-SUM($E75:CI$75)</f>
        <v>0</v>
      </c>
      <c r="CJ77" s="139">
        <f>'Capital Structure'!$H$13-SUM($E75:CJ$75)</f>
        <v>0</v>
      </c>
      <c r="CK77" s="139">
        <f>'Capital Structure'!$H$13-SUM($E75:CK$75)</f>
        <v>0</v>
      </c>
      <c r="CL77" s="139">
        <f>'Capital Structure'!$H$13-SUM($E75:CL$75)</f>
        <v>0</v>
      </c>
      <c r="CM77" s="139">
        <f>'Capital Structure'!$H$13-SUM($E75:CM$75)</f>
        <v>0</v>
      </c>
      <c r="CN77" s="139">
        <f>'Capital Structure'!$H$13-SUM($E75:CN$75)</f>
        <v>0</v>
      </c>
      <c r="CO77" s="139">
        <f>'Capital Structure'!$H$13-SUM($E75:CO$75)</f>
        <v>0</v>
      </c>
      <c r="CP77" s="139">
        <f>'Capital Structure'!$H$13-SUM($E75:CP$75)</f>
        <v>0</v>
      </c>
      <c r="CQ77" s="139">
        <f>'Capital Structure'!$H$13-SUM($E75:CQ$75)</f>
        <v>0</v>
      </c>
      <c r="CR77" s="139">
        <f>'Capital Structure'!$H$13-SUM($E75:CR$75)</f>
        <v>0</v>
      </c>
      <c r="CS77" s="139">
        <f>'Capital Structure'!$H$13-SUM($E75:CS$75)</f>
        <v>0</v>
      </c>
      <c r="CT77" s="139">
        <f>'Capital Structure'!$H$13-SUM($E75:CT$75)</f>
        <v>0</v>
      </c>
      <c r="CU77" s="139">
        <f>'Capital Structure'!$H$13-SUM($E75:CU$75)</f>
        <v>0</v>
      </c>
      <c r="CV77" s="139">
        <f>'Capital Structure'!$H$13-SUM($E75:CV$75)</f>
        <v>0</v>
      </c>
      <c r="CW77" s="139">
        <f>'Capital Structure'!$H$13-SUM($E75:CW$75)</f>
        <v>0</v>
      </c>
      <c r="CX77" s="139">
        <f>'Capital Structure'!$H$13-SUM($E75:CX$75)</f>
        <v>0</v>
      </c>
      <c r="CY77" s="139">
        <f>'Capital Structure'!$H$13-SUM($E75:CY$75)</f>
        <v>0</v>
      </c>
      <c r="CZ77" s="139">
        <f>'Capital Structure'!$H$13-SUM($E75:CZ$75)</f>
        <v>0</v>
      </c>
      <c r="DA77" s="139">
        <f>'Capital Structure'!$H$13-SUM($E75:DA$75)</f>
        <v>0</v>
      </c>
      <c r="DB77" s="139">
        <f>'Capital Structure'!$H$13-SUM($E75:DB$75)</f>
        <v>0</v>
      </c>
      <c r="DC77" s="139">
        <f>'Capital Structure'!$H$13-SUM($E75:DC$75)</f>
        <v>0</v>
      </c>
      <c r="DD77" s="139">
        <f>'Capital Structure'!$H$13-SUM($E75:DD$75)</f>
        <v>0</v>
      </c>
      <c r="DE77" s="139">
        <f>'Capital Structure'!$H$13-SUM($E75:DE$75)</f>
        <v>0</v>
      </c>
      <c r="DF77" s="139">
        <f>'Capital Structure'!$H$13-SUM($E75:DF$75)</f>
        <v>0</v>
      </c>
      <c r="DG77" s="139">
        <f>'Capital Structure'!$H$13-SUM($E75:DG$75)</f>
        <v>0</v>
      </c>
      <c r="DH77" s="139">
        <f>'Capital Structure'!$H$13-SUM($E75:DH$75)</f>
        <v>0</v>
      </c>
      <c r="DI77" s="139">
        <f>'Capital Structure'!$H$13-SUM($E75:DI$75)</f>
        <v>0</v>
      </c>
      <c r="DJ77" s="139">
        <f>'Capital Structure'!$H$13-SUM($E75:DJ$75)</f>
        <v>0</v>
      </c>
      <c r="DK77" s="139">
        <f>'Capital Structure'!$H$13-SUM($E75:DK$75)</f>
        <v>0</v>
      </c>
      <c r="DL77" s="139">
        <f>'Capital Structure'!$H$13-SUM($E75:DL$75)</f>
        <v>0</v>
      </c>
      <c r="DM77" s="139">
        <f>'Capital Structure'!$H$13-SUM($E75:DM$75)</f>
        <v>0</v>
      </c>
      <c r="DN77" s="139">
        <f>'Capital Structure'!$H$13-SUM($E75:DN$75)</f>
        <v>0</v>
      </c>
      <c r="DO77" s="139">
        <f>'Capital Structure'!$H$13-SUM($E75:DO$75)</f>
        <v>0</v>
      </c>
      <c r="DP77" s="139">
        <f>'Capital Structure'!$H$13-SUM($E75:DP$75)</f>
        <v>0</v>
      </c>
      <c r="DQ77" s="139">
        <f>'Capital Structure'!$H$13-SUM($E75:DQ$75)</f>
        <v>0</v>
      </c>
      <c r="DR77" s="139">
        <f>'Capital Structure'!$H$13-SUM($E75:DR$75)</f>
        <v>0</v>
      </c>
      <c r="DS77" s="139">
        <f>'Capital Structure'!$H$13-SUM($E75:DS$75)</f>
        <v>0</v>
      </c>
      <c r="DT77" s="139">
        <f>'Capital Structure'!$H$13-SUM($E75:DT$75)</f>
        <v>0</v>
      </c>
      <c r="DU77" s="139">
        <f>'Capital Structure'!$H$13-SUM($E75:DU$75)</f>
        <v>0</v>
      </c>
      <c r="DV77" s="139">
        <f>'Capital Structure'!$H$13-SUM($E75:DV$75)</f>
        <v>0</v>
      </c>
      <c r="DW77" s="139">
        <f>'Capital Structure'!$H$13-SUM($E75:DW$75)</f>
        <v>0</v>
      </c>
      <c r="DX77" s="139">
        <f>'Capital Structure'!$H$13-SUM($E75:DX$75)</f>
        <v>0</v>
      </c>
      <c r="DY77" s="139">
        <f>'Capital Structure'!$H$13-SUM($E75:DY$75)</f>
        <v>0</v>
      </c>
      <c r="DZ77" s="139">
        <f>'Capital Structure'!$H$13-SUM($E75:DZ$75)</f>
        <v>0</v>
      </c>
      <c r="EA77" s="139">
        <f>'Capital Structure'!$H$13-SUM($E75:EA$75)</f>
        <v>0</v>
      </c>
      <c r="EB77" s="139">
        <f>'Capital Structure'!$H$13-SUM($E75:EB$75)</f>
        <v>0</v>
      </c>
      <c r="EC77" s="139">
        <f>'Capital Structure'!$H$13-SUM($E75:EC$75)</f>
        <v>0</v>
      </c>
      <c r="ED77" s="139">
        <f>'Capital Structure'!$H$13-SUM($E75:ED$75)</f>
        <v>0</v>
      </c>
      <c r="EE77" s="139">
        <f>'Capital Structure'!$H$13-SUM($E75:EE$75)</f>
        <v>0</v>
      </c>
      <c r="EF77" s="139">
        <f>'Capital Structure'!$H$13-SUM($E75:EF$75)</f>
        <v>0</v>
      </c>
      <c r="EG77" s="139">
        <f>'Capital Structure'!$H$13-SUM($E75:EG$75)</f>
        <v>0</v>
      </c>
      <c r="EH77" s="139">
        <f>'Capital Structure'!$H$13-SUM($E75:EH$75)</f>
        <v>0</v>
      </c>
      <c r="EI77" s="139">
        <f>'Capital Structure'!$H$13-SUM($E75:EI$75)</f>
        <v>0</v>
      </c>
      <c r="EJ77" s="139">
        <f>'Capital Structure'!$H$13-SUM($E75:EJ$75)</f>
        <v>0</v>
      </c>
      <c r="EK77" s="139">
        <f>'Capital Structure'!$H$13-SUM($E75:EK$75)</f>
        <v>0</v>
      </c>
      <c r="EL77" s="139">
        <f>'Capital Structure'!$H$13-SUM($E75:EL$75)</f>
        <v>0</v>
      </c>
      <c r="EM77" s="139">
        <f>'Capital Structure'!$H$13-SUM($E75:EM$75)</f>
        <v>0</v>
      </c>
      <c r="EN77" s="139">
        <f>'Capital Structure'!$H$13-SUM($E75:EN$75)</f>
        <v>0</v>
      </c>
      <c r="EO77" s="139">
        <f>'Capital Structure'!$H$13-SUM($E75:EO$75)</f>
        <v>0</v>
      </c>
      <c r="EP77" s="139">
        <f>'Capital Structure'!$H$13-SUM($E75:EP$75)</f>
        <v>0</v>
      </c>
      <c r="EQ77" s="139">
        <f>'Capital Structure'!$H$13-SUM($E75:EQ$75)</f>
        <v>0</v>
      </c>
      <c r="ER77" s="139">
        <f>'Capital Structure'!$H$13-SUM($E75:ER$75)</f>
        <v>0</v>
      </c>
      <c r="ES77" s="139">
        <f>'Capital Structure'!$H$13-SUM($E75:ES$75)</f>
        <v>0</v>
      </c>
      <c r="ET77" s="139">
        <f>'Capital Structure'!$H$13-SUM($E75:ET$75)</f>
        <v>0</v>
      </c>
      <c r="EU77" s="139">
        <f>'Capital Structure'!$H$13-SUM($E75:EU$75)</f>
        <v>0</v>
      </c>
      <c r="EV77" s="139">
        <f>'Capital Structure'!$H$13-SUM($E75:EV$75)</f>
        <v>0</v>
      </c>
      <c r="EW77" s="139">
        <f>'Capital Structure'!$H$13-SUM($E75:EW$75)</f>
        <v>0</v>
      </c>
      <c r="EX77" s="139">
        <f>'Capital Structure'!$H$13-SUM($E75:EX$75)</f>
        <v>0</v>
      </c>
      <c r="EY77" s="139">
        <f>'Capital Structure'!$H$13-SUM($E75:EY$75)</f>
        <v>0</v>
      </c>
      <c r="EZ77" s="139">
        <f>'Capital Structure'!$H$13-SUM($E75:EZ$75)</f>
        <v>0</v>
      </c>
      <c r="FA77" s="139">
        <f>'Capital Structure'!$H$13-SUM($E75:FA$75)</f>
        <v>0</v>
      </c>
      <c r="FB77" s="139">
        <f>'Capital Structure'!$H$13-SUM($E75:FB$75)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9" spans="1:16384">
      <c r="B79" s="105" t="s">
        <v>319</v>
      </c>
      <c r="C79" s="105" t="s">
        <v>349</v>
      </c>
      <c r="E79" s="108">
        <f>IF(OR(E73&lt;'Capital Structure'!$G$7,E73&gt;'Capital Structure'!$H$7),0,MIN(MAX('Capital Structure'!$H$10,'Capital Structure'!$H$13)/'Capital Structure'!$I$7,D80))</f>
        <v>0</v>
      </c>
      <c r="F79" s="108">
        <f>IF(OR(F73&lt;'Capital Structure'!$G$7,F73&gt;'Capital Structure'!$H$7),0,MIN(MAX('Capital Structure'!$H$10,'Capital Structure'!$H$13)/'Capital Structure'!$I$7,E80))</f>
        <v>0</v>
      </c>
      <c r="G79" s="108">
        <f>IF(OR(G73&lt;'Capital Structure'!$G$7,G73&gt;'Capital Structure'!$H$7),0,MIN(MAX('Capital Structure'!$H$10,'Capital Structure'!$H$13)/'Capital Structure'!$I$7,F80))</f>
        <v>0</v>
      </c>
      <c r="H79" s="108">
        <f>IF(OR(H73&lt;'Capital Structure'!$G$7,H73&gt;'Capital Structure'!$H$7),0,MIN(MAX('Capital Structure'!$H$10,'Capital Structure'!$H$13)/'Capital Structure'!$I$7,G80))</f>
        <v>0</v>
      </c>
      <c r="I79" s="108">
        <f>IF(OR(I73&lt;'Capital Structure'!$G$7,I73&gt;'Capital Structure'!$H$7),0,MIN(MAX('Capital Structure'!$H$10,'Capital Structure'!$H$13)/'Capital Structure'!$I$7,H80))</f>
        <v>0</v>
      </c>
      <c r="J79" s="108">
        <f>IF(OR(J73&lt;'Capital Structure'!$G$7,J73&gt;'Capital Structure'!$H$7),0,MIN(MAX('Capital Structure'!$H$10,'Capital Structure'!$H$13)/'Capital Structure'!$I$7,I80))</f>
        <v>0</v>
      </c>
      <c r="K79" s="108">
        <f>IF(OR(K73&lt;'Capital Structure'!$G$7,K73&gt;'Capital Structure'!$H$7),0,MIN(MAX('Capital Structure'!$H$10,'Capital Structure'!$H$13)/'Capital Structure'!$I$7,J80))</f>
        <v>0</v>
      </c>
      <c r="L79" s="108">
        <f>IF(OR(L73&lt;'Capital Structure'!$G$7,L73&gt;'Capital Structure'!$H$7),0,MIN(MAX('Capital Structure'!$H$10,'Capital Structure'!$H$13)/'Capital Structure'!$I$7,K80))</f>
        <v>0</v>
      </c>
      <c r="M79" s="108">
        <f>IF(OR(M73&lt;'Capital Structure'!$G$7,M73&gt;'Capital Structure'!$H$7),0,MIN(MAX('Capital Structure'!$H$10,'Capital Structure'!$H$13)/'Capital Structure'!$I$7,L80))</f>
        <v>0</v>
      </c>
      <c r="N79" s="108">
        <f>IF(OR(N73&lt;'Capital Structure'!$G$7,N73&gt;'Capital Structure'!$H$7),0,MIN(MAX('Capital Structure'!$H$10,'Capital Structure'!$H$13)/'Capital Structure'!$I$7,M80))</f>
        <v>0</v>
      </c>
      <c r="O79" s="108">
        <f>IF(OR(O73&lt;'Capital Structure'!$G$7,O73&gt;'Capital Structure'!$H$7),0,MIN(MAX('Capital Structure'!$H$10,'Capital Structure'!$H$13)/'Capital Structure'!$I$7,N80))</f>
        <v>0</v>
      </c>
      <c r="P79" s="108">
        <f>IF(OR(P73&lt;'Capital Structure'!$G$7,P73&gt;'Capital Structure'!$H$7),0,MIN(MAX('Capital Structure'!$H$10,'Capital Structure'!$H$13)/'Capital Structure'!$I$7,O80))</f>
        <v>0</v>
      </c>
      <c r="Q79" s="108">
        <f>IF(OR(Q73&lt;'Capital Structure'!$G$7,Q73&gt;'Capital Structure'!$H$7),0,MIN(MAX('Capital Structure'!$H$10,'Capital Structure'!$H$13)/'Capital Structure'!$I$7,P80))</f>
        <v>0</v>
      </c>
      <c r="R79" s="108">
        <f>IF(OR(R73&lt;'Capital Structure'!$G$7,R73&gt;'Capital Structure'!$H$7),0,MIN(MAX('Capital Structure'!$H$10,'Capital Structure'!$H$13)/'Capital Structure'!$I$7,Q80))</f>
        <v>0</v>
      </c>
      <c r="S79" s="108">
        <f>IF(OR(S73&lt;'Capital Structure'!$G$7,S73&gt;'Capital Structure'!$H$7),0,MIN(MAX('Capital Structure'!$H$10,'Capital Structure'!$H$13)/'Capital Structure'!$I$7,R80))</f>
        <v>0</v>
      </c>
      <c r="T79" s="108">
        <f>IF(OR(T73&lt;'Capital Structure'!$G$7,T73&gt;'Capital Structure'!$H$7),0,MIN(MAX('Capital Structure'!$H$10,'Capital Structure'!$H$13)/'Capital Structure'!$I$7,S80))</f>
        <v>0</v>
      </c>
      <c r="U79" s="108">
        <f>IF(OR(U73&lt;'Capital Structure'!$G$7,U73&gt;'Capital Structure'!$H$7),0,MIN(MAX('Capital Structure'!$H$10,'Capital Structure'!$H$13)/'Capital Structure'!$I$7,T80))</f>
        <v>0</v>
      </c>
      <c r="V79" s="108">
        <f>IF(OR(V73&lt;'Capital Structure'!$G$7,V73&gt;'Capital Structure'!$H$7),0,MIN(MAX('Capital Structure'!$H$10,'Capital Structure'!$H$13)/'Capital Structure'!$I$7,U80))</f>
        <v>0</v>
      </c>
      <c r="W79" s="108">
        <f>IF(OR(W73&lt;'Capital Structure'!$G$7,W73&gt;'Capital Structure'!$H$7),0,MIN(MAX('Capital Structure'!$H$10,'Capital Structure'!$H$13)/'Capital Structure'!$I$7,V80))</f>
        <v>0</v>
      </c>
      <c r="X79" s="108">
        <f>IF(OR(X73&lt;'Capital Structure'!$G$7,X73&gt;'Capital Structure'!$H$7),0,MIN(MAX('Capital Structure'!$H$10,'Capital Structure'!$H$13)/'Capital Structure'!$I$7,W80))</f>
        <v>0</v>
      </c>
      <c r="Y79" s="108">
        <f>IF(OR(Y73&lt;'Capital Structure'!$G$7,Y73&gt;'Capital Structure'!$H$7),0,MIN(MAX('Capital Structure'!$H$10,'Capital Structure'!$H$13)/'Capital Structure'!$I$7,X80))</f>
        <v>0</v>
      </c>
      <c r="Z79" s="108">
        <f>IF(OR(Z73&lt;'Capital Structure'!$G$7,Z73&gt;'Capital Structure'!$H$7),0,MIN(MAX('Capital Structure'!$H$10,'Capital Structure'!$H$13)/'Capital Structure'!$I$7,Y80))</f>
        <v>0</v>
      </c>
      <c r="AA79" s="108">
        <f>IF(OR(AA73&lt;'Capital Structure'!$G$7,AA73&gt;'Capital Structure'!$H$7),0,MIN(MAX('Capital Structure'!$H$10,'Capital Structure'!$H$13)/'Capital Structure'!$I$7,Z80))</f>
        <v>0</v>
      </c>
      <c r="AB79" s="108">
        <f>IF(OR(AB73&lt;'Capital Structure'!$G$7,AB73&gt;'Capital Structure'!$H$7),0,MIN(MAX('Capital Structure'!$H$10,'Capital Structure'!$H$13)/'Capital Structure'!$I$7,AA80))</f>
        <v>0</v>
      </c>
      <c r="AC79" s="108">
        <f>IF(OR(AC73&lt;'Capital Structure'!$G$7,AC73&gt;'Capital Structure'!$H$7),0,MIN(MAX('Capital Structure'!$H$10,'Capital Structure'!$H$13)/'Capital Structure'!$I$7,AB80))</f>
        <v>0</v>
      </c>
      <c r="AD79" s="108">
        <f>IF(OR(AD73&lt;'Capital Structure'!$G$7,AD73&gt;'Capital Structure'!$H$7),0,MIN(MAX('Capital Structure'!$H$10,'Capital Structure'!$H$13)/'Capital Structure'!$I$7,AC80))</f>
        <v>0</v>
      </c>
      <c r="AE79" s="108">
        <f>IF(OR(AE73&lt;'Capital Structure'!$G$7,AE73&gt;'Capital Structure'!$H$7),0,MIN(MAX('Capital Structure'!$H$10,'Capital Structure'!$H$13)/'Capital Structure'!$I$7,AD80))</f>
        <v>0</v>
      </c>
      <c r="AF79" s="108">
        <f>IF(OR(AF73&lt;'Capital Structure'!$G$7,AF73&gt;'Capital Structure'!$H$7),0,MIN(MAX('Capital Structure'!$H$10,'Capital Structure'!$H$13)/'Capital Structure'!$I$7,AE80))</f>
        <v>0</v>
      </c>
      <c r="AG79" s="108">
        <f>IF(OR(AG73&lt;'Capital Structure'!$G$7,AG73&gt;'Capital Structure'!$H$7),0,MIN(MAX('Capital Structure'!$H$10,'Capital Structure'!$H$13)/'Capital Structure'!$I$7,AF80))</f>
        <v>0</v>
      </c>
      <c r="AH79" s="108">
        <f>IF(OR(AH73&lt;'Capital Structure'!$G$7,AH73&gt;'Capital Structure'!$H$7),0,MIN(MAX('Capital Structure'!$H$10,'Capital Structure'!$H$13)/'Capital Structure'!$I$7,AG80))</f>
        <v>0</v>
      </c>
      <c r="AI79" s="108">
        <f>IF(OR(AI73&lt;'Capital Structure'!$G$7,AI73&gt;'Capital Structure'!$H$7),0,MIN(MAX('Capital Structure'!$H$10,'Capital Structure'!$H$13)/'Capital Structure'!$I$7,AH80))</f>
        <v>0</v>
      </c>
      <c r="AJ79" s="108">
        <f>IF(OR(AJ73&lt;'Capital Structure'!$G$7,AJ73&gt;'Capital Structure'!$H$7),0,MIN(MAX('Capital Structure'!$H$10,'Capital Structure'!$H$13)/'Capital Structure'!$I$7,AI80))</f>
        <v>0</v>
      </c>
      <c r="AK79" s="108">
        <f>IF(OR(AK73&lt;'Capital Structure'!$G$7,AK73&gt;'Capital Structure'!$H$7),0,MIN(MAX('Capital Structure'!$H$10,'Capital Structure'!$H$13)/'Capital Structure'!$I$7,AJ80))</f>
        <v>0</v>
      </c>
      <c r="AL79" s="108">
        <f>IF(OR(AL73&lt;'Capital Structure'!$G$7,AL73&gt;'Capital Structure'!$H$7),0,MIN(MAX('Capital Structure'!$H$10,'Capital Structure'!$H$13)/'Capital Structure'!$I$7,AK80))</f>
        <v>0</v>
      </c>
      <c r="AM79" s="108">
        <f>IF(OR(AM73&lt;'Capital Structure'!$G$7,AM73&gt;'Capital Structure'!$H$7),0,MIN(MAX('Capital Structure'!$H$10,'Capital Structure'!$H$13)/'Capital Structure'!$I$7,AL80))</f>
        <v>0</v>
      </c>
      <c r="AN79" s="108">
        <f>IF(OR(AN73&lt;'Capital Structure'!$G$7,AN73&gt;'Capital Structure'!$H$7),0,MIN(MAX('Capital Structure'!$H$10,'Capital Structure'!$H$13)/'Capital Structure'!$I$7,AM80))</f>
        <v>0</v>
      </c>
      <c r="AO79" s="108">
        <f>IF(OR(AO73&lt;'Capital Structure'!$G$7,AO73&gt;'Capital Structure'!$H$7),0,MIN(MAX('Capital Structure'!$H$10,'Capital Structure'!$H$13)/'Capital Structure'!$I$7,AN80))</f>
        <v>0</v>
      </c>
      <c r="AP79" s="108">
        <f>IF(OR(AP73&lt;'Capital Structure'!$G$7,AP73&gt;'Capital Structure'!$H$7),0,MIN(MAX('Capital Structure'!$H$10,'Capital Structure'!$H$13)/'Capital Structure'!$I$7,AO80))</f>
        <v>0</v>
      </c>
      <c r="AQ79" s="108">
        <f>IF(OR(AQ73&lt;'Capital Structure'!$G$7,AQ73&gt;'Capital Structure'!$H$7),0,MIN(MAX('Capital Structure'!$H$10,'Capital Structure'!$H$13)/'Capital Structure'!$I$7,AP80))</f>
        <v>0</v>
      </c>
      <c r="AR79" s="108">
        <f>IF(OR(AR73&lt;'Capital Structure'!$G$7,AR73&gt;'Capital Structure'!$H$7),0,MIN(MAX('Capital Structure'!$H$10,'Capital Structure'!$H$13)/'Capital Structure'!$I$7,AQ80))</f>
        <v>0</v>
      </c>
      <c r="AS79" s="108">
        <f>IF(OR(AS73&lt;'Capital Structure'!$G$7,AS73&gt;'Capital Structure'!$H$7),0,MIN(MAX('Capital Structure'!$H$10,'Capital Structure'!$H$13)/'Capital Structure'!$I$7,AR80))</f>
        <v>0</v>
      </c>
      <c r="AT79" s="108">
        <f>IF(OR(AT73&lt;'Capital Structure'!$G$7,AT73&gt;'Capital Structure'!$H$7),0,MIN(MAX('Capital Structure'!$H$10,'Capital Structure'!$H$13)/'Capital Structure'!$I$7,AS80))</f>
        <v>0</v>
      </c>
      <c r="AU79" s="108">
        <f>IF(OR(AU73&lt;'Capital Structure'!$G$7,AU73&gt;'Capital Structure'!$H$7),0,MIN(MAX('Capital Structure'!$H$10,'Capital Structure'!$H$13)/'Capital Structure'!$I$7,AT80))</f>
        <v>0</v>
      </c>
      <c r="AV79" s="108">
        <f>IF(OR(AV73&lt;'Capital Structure'!$G$7,AV73&gt;'Capital Structure'!$H$7),0,MIN(MAX('Capital Structure'!$H$10,'Capital Structure'!$H$13)/'Capital Structure'!$I$7,AU80))</f>
        <v>0</v>
      </c>
      <c r="AW79" s="108">
        <f>IF(OR(AW73&lt;'Capital Structure'!$G$7,AW73&gt;'Capital Structure'!$H$7),0,MIN(MAX('Capital Structure'!$H$10,'Capital Structure'!$H$13)/'Capital Structure'!$I$7,AV80))</f>
        <v>0</v>
      </c>
      <c r="AX79" s="108">
        <f>IF(OR(AX73&lt;'Capital Structure'!$G$7,AX73&gt;'Capital Structure'!$H$7),0,MIN(MAX('Capital Structure'!$H$10,'Capital Structure'!$H$13)/'Capital Structure'!$I$7,AW80))</f>
        <v>0</v>
      </c>
      <c r="AY79" s="108">
        <f>IF(OR(AY73&lt;'Capital Structure'!$G$7,AY73&gt;'Capital Structure'!$H$7),0,MIN(MAX('Capital Structure'!$H$10,'Capital Structure'!$H$13)/'Capital Structure'!$I$7,AX80))</f>
        <v>0</v>
      </c>
      <c r="AZ79" s="108">
        <f>IF(OR(AZ73&lt;'Capital Structure'!$G$7,AZ73&gt;'Capital Structure'!$H$7),0,MIN(MAX('Capital Structure'!$H$10,'Capital Structure'!$H$13)/'Capital Structure'!$I$7,AY80))</f>
        <v>0</v>
      </c>
      <c r="BA79" s="108">
        <f>IF(OR(BA73&lt;'Capital Structure'!$G$7,BA73&gt;'Capital Structure'!$H$7),0,MIN(MAX('Capital Structure'!$H$10,'Capital Structure'!$H$13)/'Capital Structure'!$I$7,AZ80))</f>
        <v>20864664.50448503</v>
      </c>
      <c r="BB79" s="108">
        <f>IF(OR(BB73&lt;'Capital Structure'!$G$7,BB73&gt;'Capital Structure'!$H$7),0,MIN(MAX('Capital Structure'!$H$10,'Capital Structure'!$H$13)/'Capital Structure'!$I$7,BA80))</f>
        <v>20864664.50448503</v>
      </c>
      <c r="BC79" s="108">
        <f>IF(OR(BC73&lt;'Capital Structure'!$G$7,BC73&gt;'Capital Structure'!$H$7),0,MIN(MAX('Capital Structure'!$H$10,'Capital Structure'!$H$13)/'Capital Structure'!$I$7,BB80))</f>
        <v>20864664.50448503</v>
      </c>
      <c r="BD79" s="108">
        <f>IF(OR(BD73&lt;'Capital Structure'!$G$7,BD73&gt;'Capital Structure'!$H$7),0,MIN(MAX('Capital Structure'!$H$10,'Capital Structure'!$H$13)/'Capital Structure'!$I$7,BC80))</f>
        <v>20864664.50448503</v>
      </c>
      <c r="BE79" s="108">
        <f>IF(OR(BE73&lt;'Capital Structure'!$G$7,BE73&gt;'Capital Structure'!$H$7),0,MIN(MAX('Capital Structure'!$H$10,'Capital Structure'!$H$13)/'Capital Structure'!$I$7,BD80))</f>
        <v>4741341.9820598811</v>
      </c>
      <c r="BF79" s="108">
        <f>IF(OR(BF73&lt;'Capital Structure'!$G$7,BF73&gt;'Capital Structure'!$H$7),0,MIN(MAX('Capital Structure'!$H$10,'Capital Structure'!$H$13)/'Capital Structure'!$I$7,BE80))</f>
        <v>0</v>
      </c>
      <c r="BG79" s="108">
        <f>IF(OR(BG73&lt;'Capital Structure'!$G$7,BG73&gt;'Capital Structure'!$H$7),0,MIN(MAX('Capital Structure'!$H$10,'Capital Structure'!$H$13)/'Capital Structure'!$I$7,BF80))</f>
        <v>0</v>
      </c>
      <c r="BH79" s="108">
        <f>IF(OR(BH73&lt;'Capital Structure'!$G$7,BH73&gt;'Capital Structure'!$H$7),0,MIN(MAX('Capital Structure'!$H$10,'Capital Structure'!$H$13)/'Capital Structure'!$I$7,BG80))</f>
        <v>0</v>
      </c>
      <c r="BI79" s="108">
        <f>IF(OR(BI73&lt;'Capital Structure'!$G$7,BI73&gt;'Capital Structure'!$H$7),0,MIN(MAX('Capital Structure'!$H$10,'Capital Structure'!$H$13)/'Capital Structure'!$I$7,BH80))</f>
        <v>0</v>
      </c>
      <c r="BJ79" s="108">
        <f>IF(OR(BJ73&lt;'Capital Structure'!$G$7,BJ73&gt;'Capital Structure'!$H$7),0,MIN(MAX('Capital Structure'!$H$10,'Capital Structure'!$H$13)/'Capital Structure'!$I$7,BI80))</f>
        <v>0</v>
      </c>
      <c r="BK79" s="108">
        <f>IF(OR(BK73&lt;'Capital Structure'!$G$7,BK73&gt;'Capital Structure'!$H$7),0,MIN(MAX('Capital Structure'!$H$10,'Capital Structure'!$H$13)/'Capital Structure'!$I$7,BJ80))</f>
        <v>0</v>
      </c>
      <c r="BL79" s="108">
        <f>IF(OR(BL73&lt;'Capital Structure'!$G$7,BL73&gt;'Capital Structure'!$H$7),0,MIN(MAX('Capital Structure'!$H$10,'Capital Structure'!$H$13)/'Capital Structure'!$I$7,BK80))</f>
        <v>0</v>
      </c>
      <c r="BM79" s="108">
        <f>IF(OR(BM73&lt;'Capital Structure'!$G$7,BM73&gt;'Capital Structure'!$H$7),0,MIN(MAX('Capital Structure'!$H$10,'Capital Structure'!$H$13)/'Capital Structure'!$I$7,BL80))</f>
        <v>0</v>
      </c>
      <c r="BN79" s="108">
        <f>IF(OR(BN73&lt;'Capital Structure'!$G$7,BN73&gt;'Capital Structure'!$H$7),0,MIN(MAX('Capital Structure'!$H$10,'Capital Structure'!$H$13)/'Capital Structure'!$I$7,BM80))</f>
        <v>0</v>
      </c>
      <c r="BO79" s="108">
        <f>IF(OR(BO73&lt;'Capital Structure'!$G$7,BO73&gt;'Capital Structure'!$H$7),0,MIN(MAX('Capital Structure'!$H$10,'Capital Structure'!$H$13)/'Capital Structure'!$I$7,BN80))</f>
        <v>0</v>
      </c>
      <c r="BP79" s="108">
        <f>IF(OR(BP73&lt;'Capital Structure'!$G$7,BP73&gt;'Capital Structure'!$H$7),0,MIN(MAX('Capital Structure'!$H$10,'Capital Structure'!$H$13)/'Capital Structure'!$I$7,BO80))</f>
        <v>0</v>
      </c>
      <c r="BQ79" s="108">
        <f>IF(OR(BQ73&lt;'Capital Structure'!$G$7,BQ73&gt;'Capital Structure'!$H$7),0,MIN(MAX('Capital Structure'!$H$10,'Capital Structure'!$H$13)/'Capital Structure'!$I$7,BP80))</f>
        <v>0</v>
      </c>
      <c r="BR79" s="108">
        <f>IF(OR(BR73&lt;'Capital Structure'!$G$7,BR73&gt;'Capital Structure'!$H$7),0,MIN(MAX('Capital Structure'!$H$10,'Capital Structure'!$H$13)/'Capital Structure'!$I$7,BQ80))</f>
        <v>0</v>
      </c>
      <c r="BS79" s="108">
        <f>IF(OR(BS73&lt;'Capital Structure'!$G$7,BS73&gt;'Capital Structure'!$H$7),0,MIN(MAX('Capital Structure'!$H$10,'Capital Structure'!$H$13)/'Capital Structure'!$I$7,BR80))</f>
        <v>0</v>
      </c>
      <c r="BT79" s="108">
        <f>IF(OR(BT73&lt;'Capital Structure'!$G$7,BT73&gt;'Capital Structure'!$H$7),0,MIN(MAX('Capital Structure'!$H$10,'Capital Structure'!$H$13)/'Capital Structure'!$I$7,BS80))</f>
        <v>0</v>
      </c>
      <c r="BU79" s="108">
        <f>IF(OR(BU73&lt;'Capital Structure'!$G$7,BU73&gt;'Capital Structure'!$H$7),0,MIN(MAX('Capital Structure'!$H$10,'Capital Structure'!$H$13)/'Capital Structure'!$I$7,BT80))</f>
        <v>0</v>
      </c>
      <c r="BV79" s="108">
        <f>IF(OR(BV73&lt;'Capital Structure'!$G$7,BV73&gt;'Capital Structure'!$H$7),0,MIN(MAX('Capital Structure'!$H$10,'Capital Structure'!$H$13)/'Capital Structure'!$I$7,BU80))</f>
        <v>0</v>
      </c>
      <c r="BW79" s="108">
        <f>IF(OR(BW73&lt;'Capital Structure'!$G$7,BW73&gt;'Capital Structure'!$H$7),0,MIN(MAX('Capital Structure'!$H$10,'Capital Structure'!$H$13)/'Capital Structure'!$I$7,BV80))</f>
        <v>0</v>
      </c>
      <c r="BX79" s="108">
        <f>IF(OR(BX73&lt;'Capital Structure'!$G$7,BX73&gt;'Capital Structure'!$H$7),0,MIN(MAX('Capital Structure'!$H$10,'Capital Structure'!$H$13)/'Capital Structure'!$I$7,BW80))</f>
        <v>0</v>
      </c>
      <c r="BY79" s="108">
        <f>IF(OR(BY73&lt;'Capital Structure'!$G$7,BY73&gt;'Capital Structure'!$H$7),0,MIN(MAX('Capital Structure'!$H$10,'Capital Structure'!$H$13)/'Capital Structure'!$I$7,BX80))</f>
        <v>0</v>
      </c>
      <c r="BZ79" s="108">
        <f>IF(OR(BZ73&lt;'Capital Structure'!$G$7,BZ73&gt;'Capital Structure'!$H$7),0,MIN(MAX('Capital Structure'!$H$10,'Capital Structure'!$H$13)/'Capital Structure'!$I$7,BY80))</f>
        <v>0</v>
      </c>
      <c r="CA79" s="108">
        <f>IF(OR(CA73&lt;'Capital Structure'!$G$7,CA73&gt;'Capital Structure'!$H$7),0,MIN(MAX('Capital Structure'!$H$10,'Capital Structure'!$H$13)/'Capital Structure'!$I$7,BZ80))</f>
        <v>0</v>
      </c>
      <c r="CB79" s="108">
        <f>IF(OR(CB73&lt;'Capital Structure'!$G$7,CB73&gt;'Capital Structure'!$H$7),0,MIN(MAX('Capital Structure'!$H$10,'Capital Structure'!$H$13)/'Capital Structure'!$I$7,CA80))</f>
        <v>0</v>
      </c>
      <c r="CC79" s="108">
        <f>IF(OR(CC73&lt;'Capital Structure'!$G$7,CC73&gt;'Capital Structure'!$H$7),0,MIN(MAX('Capital Structure'!$H$10,'Capital Structure'!$H$13)/'Capital Structure'!$I$7,CB80))</f>
        <v>0</v>
      </c>
      <c r="CD79" s="108">
        <f>IF(OR(CD73&lt;'Capital Structure'!$G$7,CD73&gt;'Capital Structure'!$H$7),0,MIN(MAX('Capital Structure'!$H$10,'Capital Structure'!$H$13)/'Capital Structure'!$I$7,CC80))</f>
        <v>0</v>
      </c>
      <c r="CE79" s="108">
        <f>IF(OR(CE73&lt;'Capital Structure'!$G$7,CE73&gt;'Capital Structure'!$H$7),0,MIN(MAX('Capital Structure'!$H$10,'Capital Structure'!$H$13)/'Capital Structure'!$I$7,CD80))</f>
        <v>0</v>
      </c>
      <c r="CF79" s="108">
        <f>IF(OR(CF73&lt;'Capital Structure'!$G$7,CF73&gt;'Capital Structure'!$H$7),0,MIN(MAX('Capital Structure'!$H$10,'Capital Structure'!$H$13)/'Capital Structure'!$I$7,CE80))</f>
        <v>0</v>
      </c>
      <c r="CG79" s="108">
        <f>IF(OR(CG73&lt;'Capital Structure'!$G$7,CG73&gt;'Capital Structure'!$H$7),0,MIN(MAX('Capital Structure'!$H$10,'Capital Structure'!$H$13)/'Capital Structure'!$I$7,CF80))</f>
        <v>0</v>
      </c>
      <c r="CH79" s="108">
        <f>IF(OR(CH73&lt;'Capital Structure'!$G$7,CH73&gt;'Capital Structure'!$H$7),0,MIN(MAX('Capital Structure'!$H$10,'Capital Structure'!$H$13)/'Capital Structure'!$I$7,CG80))</f>
        <v>0</v>
      </c>
      <c r="CI79" s="108">
        <f>IF(OR(CI73&lt;'Capital Structure'!$G$7,CI73&gt;'Capital Structure'!$H$7),0,MIN(MAX('Capital Structure'!$H$10,'Capital Structure'!$H$13)/'Capital Structure'!$I$7,CH80))</f>
        <v>0</v>
      </c>
      <c r="CJ79" s="108">
        <f>IF(OR(CJ73&lt;'Capital Structure'!$G$7,CJ73&gt;'Capital Structure'!$H$7),0,MIN(MAX('Capital Structure'!$H$10,'Capital Structure'!$H$13)/'Capital Structure'!$I$7,CI80))</f>
        <v>0</v>
      </c>
      <c r="CK79" s="108">
        <f>IF(OR(CK73&lt;'Capital Structure'!$G$7,CK73&gt;'Capital Structure'!$H$7),0,MIN(MAX('Capital Structure'!$H$10,'Capital Structure'!$H$13)/'Capital Structure'!$I$7,CJ80))</f>
        <v>0</v>
      </c>
      <c r="CL79" s="108">
        <f>IF(OR(CL73&lt;'Capital Structure'!$G$7,CL73&gt;'Capital Structure'!$H$7),0,MIN(MAX('Capital Structure'!$H$10,'Capital Structure'!$H$13)/'Capital Structure'!$I$7,CK80))</f>
        <v>0</v>
      </c>
      <c r="CM79" s="108">
        <f>IF(OR(CM73&lt;'Capital Structure'!$G$7,CM73&gt;'Capital Structure'!$H$7),0,MIN(MAX('Capital Structure'!$H$10,'Capital Structure'!$H$13)/'Capital Structure'!$I$7,CL80))</f>
        <v>0</v>
      </c>
      <c r="CN79" s="108">
        <f>IF(OR(CN73&lt;'Capital Structure'!$G$7,CN73&gt;'Capital Structure'!$H$7),0,MIN(MAX('Capital Structure'!$H$10,'Capital Structure'!$H$13)/'Capital Structure'!$I$7,CM80))</f>
        <v>0</v>
      </c>
      <c r="CO79" s="108">
        <f>IF(OR(CO73&lt;'Capital Structure'!$G$7,CO73&gt;'Capital Structure'!$H$7),0,MIN(MAX('Capital Structure'!$H$10,'Capital Structure'!$H$13)/'Capital Structure'!$I$7,CN80))</f>
        <v>0</v>
      </c>
      <c r="CP79" s="108">
        <f>IF(OR(CP73&lt;'Capital Structure'!$G$7,CP73&gt;'Capital Structure'!$H$7),0,MIN(MAX('Capital Structure'!$H$10,'Capital Structure'!$H$13)/'Capital Structure'!$I$7,CO80))</f>
        <v>0</v>
      </c>
      <c r="CQ79" s="108">
        <f>IF(OR(CQ73&lt;'Capital Structure'!$G$7,CQ73&gt;'Capital Structure'!$H$7),0,MIN(MAX('Capital Structure'!$H$10,'Capital Structure'!$H$13)/'Capital Structure'!$I$7,CP80))</f>
        <v>0</v>
      </c>
      <c r="CR79" s="108">
        <f>IF(OR(CR73&lt;'Capital Structure'!$G$7,CR73&gt;'Capital Structure'!$H$7),0,MIN(MAX('Capital Structure'!$H$10,'Capital Structure'!$H$13)/'Capital Structure'!$I$7,CQ80))</f>
        <v>0</v>
      </c>
      <c r="CS79" s="108">
        <f>IF(OR(CS73&lt;'Capital Structure'!$G$7,CS73&gt;'Capital Structure'!$H$7),0,MIN(MAX('Capital Structure'!$H$10,'Capital Structure'!$H$13)/'Capital Structure'!$I$7,CR80))</f>
        <v>0</v>
      </c>
      <c r="CT79" s="108">
        <f>IF(OR(CT73&lt;'Capital Structure'!$G$7,CT73&gt;'Capital Structure'!$H$7),0,MIN(MAX('Capital Structure'!$H$10,'Capital Structure'!$H$13)/'Capital Structure'!$I$7,CS80))</f>
        <v>0</v>
      </c>
      <c r="CU79" s="108">
        <f>IF(OR(CU73&lt;'Capital Structure'!$G$7,CU73&gt;'Capital Structure'!$H$7),0,MIN(MAX('Capital Structure'!$H$10,'Capital Structure'!$H$13)/'Capital Structure'!$I$7,CT80))</f>
        <v>0</v>
      </c>
      <c r="CV79" s="108">
        <f>IF(OR(CV73&lt;'Capital Structure'!$G$7,CV73&gt;'Capital Structure'!$H$7),0,MIN(MAX('Capital Structure'!$H$10,'Capital Structure'!$H$13)/'Capital Structure'!$I$7,CU80))</f>
        <v>0</v>
      </c>
      <c r="CW79" s="108">
        <f>IF(OR(CW73&lt;'Capital Structure'!$G$7,CW73&gt;'Capital Structure'!$H$7),0,MIN(MAX('Capital Structure'!$H$10,'Capital Structure'!$H$13)/'Capital Structure'!$I$7,CV80))</f>
        <v>0</v>
      </c>
      <c r="CX79" s="108">
        <f>IF(OR(CX73&lt;'Capital Structure'!$G$7,CX73&gt;'Capital Structure'!$H$7),0,MIN(MAX('Capital Structure'!$H$10,'Capital Structure'!$H$13)/'Capital Structure'!$I$7,CW80))</f>
        <v>0</v>
      </c>
      <c r="CY79" s="108">
        <f>IF(OR(CY73&lt;'Capital Structure'!$G$7,CY73&gt;'Capital Structure'!$H$7),0,MIN(MAX('Capital Structure'!$H$10,'Capital Structure'!$H$13)/'Capital Structure'!$I$7,CX80))</f>
        <v>0</v>
      </c>
      <c r="CZ79" s="108">
        <f>IF(OR(CZ73&lt;'Capital Structure'!$G$7,CZ73&gt;'Capital Structure'!$H$7),0,MIN(MAX('Capital Structure'!$H$10,'Capital Structure'!$H$13)/'Capital Structure'!$I$7,CY80))</f>
        <v>0</v>
      </c>
      <c r="DA79" s="108">
        <f>IF(OR(DA73&lt;'Capital Structure'!$G$7,DA73&gt;'Capital Structure'!$H$7),0,MIN(MAX('Capital Structure'!$H$10,'Capital Structure'!$H$13)/'Capital Structure'!$I$7,CZ80))</f>
        <v>0</v>
      </c>
      <c r="DB79" s="108">
        <f>IF(OR(DB73&lt;'Capital Structure'!$G$7,DB73&gt;'Capital Structure'!$H$7),0,MIN(MAX('Capital Structure'!$H$10,'Capital Structure'!$H$13)/'Capital Structure'!$I$7,DA80))</f>
        <v>0</v>
      </c>
      <c r="DC79" s="108">
        <f>IF(OR(DC73&lt;'Capital Structure'!$G$7,DC73&gt;'Capital Structure'!$H$7),0,MIN(MAX('Capital Structure'!$H$10,'Capital Structure'!$H$13)/'Capital Structure'!$I$7,DB80))</f>
        <v>0</v>
      </c>
      <c r="DD79" s="108">
        <f>IF(OR(DD73&lt;'Capital Structure'!$G$7,DD73&gt;'Capital Structure'!$H$7),0,MIN(MAX('Capital Structure'!$H$10,'Capital Structure'!$H$13)/'Capital Structure'!$I$7,DC80))</f>
        <v>0</v>
      </c>
      <c r="DE79" s="108">
        <f>IF(OR(DE73&lt;'Capital Structure'!$G$7,DE73&gt;'Capital Structure'!$H$7),0,MIN(MAX('Capital Structure'!$H$10,'Capital Structure'!$H$13)/'Capital Structure'!$I$7,DD80))</f>
        <v>0</v>
      </c>
      <c r="DF79" s="108">
        <f>IF(OR(DF73&lt;'Capital Structure'!$G$7,DF73&gt;'Capital Structure'!$H$7),0,MIN(MAX('Capital Structure'!$H$10,'Capital Structure'!$H$13)/'Capital Structure'!$I$7,DE80))</f>
        <v>0</v>
      </c>
      <c r="DG79" s="108">
        <f>IF(OR(DG73&lt;'Capital Structure'!$G$7,DG73&gt;'Capital Structure'!$H$7),0,MIN(MAX('Capital Structure'!$H$10,'Capital Structure'!$H$13)/'Capital Structure'!$I$7,DF80))</f>
        <v>0</v>
      </c>
      <c r="DH79" s="108">
        <f>IF(OR(DH73&lt;'Capital Structure'!$G$7,DH73&gt;'Capital Structure'!$H$7),0,MIN(MAX('Capital Structure'!$H$10,'Capital Structure'!$H$13)/'Capital Structure'!$I$7,DG80))</f>
        <v>0</v>
      </c>
      <c r="DI79" s="108">
        <f>IF(OR(DI73&lt;'Capital Structure'!$G$7,DI73&gt;'Capital Structure'!$H$7),0,MIN(MAX('Capital Structure'!$H$10,'Capital Structure'!$H$13)/'Capital Structure'!$I$7,DH80))</f>
        <v>0</v>
      </c>
      <c r="DJ79" s="108">
        <f>IF(OR(DJ73&lt;'Capital Structure'!$G$7,DJ73&gt;'Capital Structure'!$H$7),0,MIN(MAX('Capital Structure'!$H$10,'Capital Structure'!$H$13)/'Capital Structure'!$I$7,DI80))</f>
        <v>0</v>
      </c>
      <c r="DK79" s="108">
        <f>IF(OR(DK73&lt;'Capital Structure'!$G$7,DK73&gt;'Capital Structure'!$H$7),0,MIN(MAX('Capital Structure'!$H$10,'Capital Structure'!$H$13)/'Capital Structure'!$I$7,DJ80))</f>
        <v>0</v>
      </c>
      <c r="DL79" s="108">
        <f>IF(OR(DL73&lt;'Capital Structure'!$G$7,DL73&gt;'Capital Structure'!$H$7),0,MIN(MAX('Capital Structure'!$H$10,'Capital Structure'!$H$13)/'Capital Structure'!$I$7,DK80))</f>
        <v>0</v>
      </c>
      <c r="DM79" s="108">
        <f>IF(OR(DM73&lt;'Capital Structure'!$G$7,DM73&gt;'Capital Structure'!$H$7),0,MIN(MAX('Capital Structure'!$H$10,'Capital Structure'!$H$13)/'Capital Structure'!$I$7,DL80))</f>
        <v>0</v>
      </c>
      <c r="DN79" s="108">
        <f>IF(OR(DN73&lt;'Capital Structure'!$G$7,DN73&gt;'Capital Structure'!$H$7),0,MIN(MAX('Capital Structure'!$H$10,'Capital Structure'!$H$13)/'Capital Structure'!$I$7,DM80))</f>
        <v>0</v>
      </c>
      <c r="DO79" s="108">
        <f>IF(OR(DO73&lt;'Capital Structure'!$G$7,DO73&gt;'Capital Structure'!$H$7),0,MIN(MAX('Capital Structure'!$H$10,'Capital Structure'!$H$13)/'Capital Structure'!$I$7,DN80))</f>
        <v>0</v>
      </c>
      <c r="DP79" s="108">
        <f>IF(OR(DP73&lt;'Capital Structure'!$G$7,DP73&gt;'Capital Structure'!$H$7),0,MIN(MAX('Capital Structure'!$H$10,'Capital Structure'!$H$13)/'Capital Structure'!$I$7,DO80))</f>
        <v>0</v>
      </c>
      <c r="DQ79" s="108">
        <f>IF(OR(DQ73&lt;'Capital Structure'!$G$7,DQ73&gt;'Capital Structure'!$H$7),0,MIN(MAX('Capital Structure'!$H$10,'Capital Structure'!$H$13)/'Capital Structure'!$I$7,DP80))</f>
        <v>0</v>
      </c>
      <c r="DR79" s="108">
        <f>IF(OR(DR73&lt;'Capital Structure'!$G$7,DR73&gt;'Capital Structure'!$H$7),0,MIN(MAX('Capital Structure'!$H$10,'Capital Structure'!$H$13)/'Capital Structure'!$I$7,DQ80))</f>
        <v>0</v>
      </c>
      <c r="DS79" s="108">
        <f>IF(OR(DS73&lt;'Capital Structure'!$G$7,DS73&gt;'Capital Structure'!$H$7),0,MIN(MAX('Capital Structure'!$H$10,'Capital Structure'!$H$13)/'Capital Structure'!$I$7,DR80))</f>
        <v>0</v>
      </c>
      <c r="DT79" s="108">
        <f>IF(OR(DT73&lt;'Capital Structure'!$G$7,DT73&gt;'Capital Structure'!$H$7),0,MIN(MAX('Capital Structure'!$H$10,'Capital Structure'!$H$13)/'Capital Structure'!$I$7,DS80))</f>
        <v>0</v>
      </c>
      <c r="DU79" s="108">
        <f>IF(OR(DU73&lt;'Capital Structure'!$G$7,DU73&gt;'Capital Structure'!$H$7),0,MIN(MAX('Capital Structure'!$H$10,'Capital Structure'!$H$13)/'Capital Structure'!$I$7,DT80))</f>
        <v>0</v>
      </c>
      <c r="DV79" s="108">
        <f>IF(OR(DV73&lt;'Capital Structure'!$G$7,DV73&gt;'Capital Structure'!$H$7),0,MIN(MAX('Capital Structure'!$H$10,'Capital Structure'!$H$13)/'Capital Structure'!$I$7,DU80))</f>
        <v>0</v>
      </c>
      <c r="DW79" s="108">
        <f>IF(OR(DW73&lt;'Capital Structure'!$G$7,DW73&gt;'Capital Structure'!$H$7),0,MIN(MAX('Capital Structure'!$H$10,'Capital Structure'!$H$13)/'Capital Structure'!$I$7,DV80))</f>
        <v>0</v>
      </c>
      <c r="DX79" s="108">
        <f>IF(OR(DX73&lt;'Capital Structure'!$G$7,DX73&gt;'Capital Structure'!$H$7),0,MIN(MAX('Capital Structure'!$H$10,'Capital Structure'!$H$13)/'Capital Structure'!$I$7,DW80))</f>
        <v>0</v>
      </c>
      <c r="DY79" s="108">
        <f>IF(OR(DY73&lt;'Capital Structure'!$G$7,DY73&gt;'Capital Structure'!$H$7),0,MIN(MAX('Capital Structure'!$H$10,'Capital Structure'!$H$13)/'Capital Structure'!$I$7,DX80))</f>
        <v>0</v>
      </c>
      <c r="DZ79" s="108">
        <f>IF(OR(DZ73&lt;'Capital Structure'!$G$7,DZ73&gt;'Capital Structure'!$H$7),0,MIN(MAX('Capital Structure'!$H$10,'Capital Structure'!$H$13)/'Capital Structure'!$I$7,DY80))</f>
        <v>0</v>
      </c>
      <c r="EA79" s="108">
        <f>IF(OR(EA73&lt;'Capital Structure'!$G$7,EA73&gt;'Capital Structure'!$H$7),0,MIN(MAX('Capital Structure'!$H$10,'Capital Structure'!$H$13)/'Capital Structure'!$I$7,DZ80))</f>
        <v>0</v>
      </c>
      <c r="EB79" s="108">
        <f>IF(OR(EB73&lt;'Capital Structure'!$G$7,EB73&gt;'Capital Structure'!$H$7),0,MIN(MAX('Capital Structure'!$H$10,'Capital Structure'!$H$13)/'Capital Structure'!$I$7,EA80))</f>
        <v>0</v>
      </c>
      <c r="EC79" s="108">
        <f>IF(OR(EC73&lt;'Capital Structure'!$G$7,EC73&gt;'Capital Structure'!$H$7),0,MIN(MAX('Capital Structure'!$H$10,'Capital Structure'!$H$13)/'Capital Structure'!$I$7,EB80))</f>
        <v>0</v>
      </c>
      <c r="ED79" s="108">
        <f>IF(OR(ED73&lt;'Capital Structure'!$G$7,ED73&gt;'Capital Structure'!$H$7),0,MIN(MAX('Capital Structure'!$H$10,'Capital Structure'!$H$13)/'Capital Structure'!$I$7,EC80))</f>
        <v>0</v>
      </c>
      <c r="EE79" s="108">
        <f>IF(OR(EE73&lt;'Capital Structure'!$G$7,EE73&gt;'Capital Structure'!$H$7),0,MIN(MAX('Capital Structure'!$H$10,'Capital Structure'!$H$13)/'Capital Structure'!$I$7,ED80))</f>
        <v>0</v>
      </c>
      <c r="EF79" s="108">
        <f>IF(OR(EF73&lt;'Capital Structure'!$G$7,EF73&gt;'Capital Structure'!$H$7),0,MIN(MAX('Capital Structure'!$H$10,'Capital Structure'!$H$13)/'Capital Structure'!$I$7,EE80))</f>
        <v>0</v>
      </c>
      <c r="EG79" s="108">
        <f>IF(OR(EG73&lt;'Capital Structure'!$G$7,EG73&gt;'Capital Structure'!$H$7),0,MIN(MAX('Capital Structure'!$H$10,'Capital Structure'!$H$13)/'Capital Structure'!$I$7,EF80))</f>
        <v>0</v>
      </c>
      <c r="EH79" s="108">
        <f>IF(OR(EH73&lt;'Capital Structure'!$G$7,EH73&gt;'Capital Structure'!$H$7),0,MIN(MAX('Capital Structure'!$H$10,'Capital Structure'!$H$13)/'Capital Structure'!$I$7,EG80))</f>
        <v>0</v>
      </c>
      <c r="EI79" s="108">
        <f>IF(OR(EI73&lt;'Capital Structure'!$G$7,EI73&gt;'Capital Structure'!$H$7),0,MIN(MAX('Capital Structure'!$H$10,'Capital Structure'!$H$13)/'Capital Structure'!$I$7,EH80))</f>
        <v>0</v>
      </c>
      <c r="EJ79" s="108">
        <f>IF(OR(EJ73&lt;'Capital Structure'!$G$7,EJ73&gt;'Capital Structure'!$H$7),0,MIN(MAX('Capital Structure'!$H$10,'Capital Structure'!$H$13)/'Capital Structure'!$I$7,EI80))</f>
        <v>0</v>
      </c>
      <c r="EK79" s="108">
        <f>IF(OR(EK73&lt;'Capital Structure'!$G$7,EK73&gt;'Capital Structure'!$H$7),0,MIN(MAX('Capital Structure'!$H$10,'Capital Structure'!$H$13)/'Capital Structure'!$I$7,EJ80))</f>
        <v>0</v>
      </c>
      <c r="EL79" s="108">
        <f>IF(OR(EL73&lt;'Capital Structure'!$G$7,EL73&gt;'Capital Structure'!$H$7),0,MIN(MAX('Capital Structure'!$H$10,'Capital Structure'!$H$13)/'Capital Structure'!$I$7,EK80))</f>
        <v>0</v>
      </c>
      <c r="EM79" s="108">
        <f>IF(OR(EM73&lt;'Capital Structure'!$G$7,EM73&gt;'Capital Structure'!$H$7),0,MIN(MAX('Capital Structure'!$H$10,'Capital Structure'!$H$13)/'Capital Structure'!$I$7,EL80))</f>
        <v>0</v>
      </c>
      <c r="EN79" s="108">
        <f>IF(OR(EN73&lt;'Capital Structure'!$G$7,EN73&gt;'Capital Structure'!$H$7),0,MIN(MAX('Capital Structure'!$H$10,'Capital Structure'!$H$13)/'Capital Structure'!$I$7,EM80))</f>
        <v>0</v>
      </c>
      <c r="EO79" s="108">
        <f>IF(OR(EO73&lt;'Capital Structure'!$G$7,EO73&gt;'Capital Structure'!$H$7),0,MIN(MAX('Capital Structure'!$H$10,'Capital Structure'!$H$13)/'Capital Structure'!$I$7,EN80))</f>
        <v>0</v>
      </c>
      <c r="EP79" s="108">
        <f>IF(OR(EP73&lt;'Capital Structure'!$G$7,EP73&gt;'Capital Structure'!$H$7),0,MIN(MAX('Capital Structure'!$H$10,'Capital Structure'!$H$13)/'Capital Structure'!$I$7,EO80))</f>
        <v>0</v>
      </c>
      <c r="EQ79" s="108">
        <f>IF(OR(EQ73&lt;'Capital Structure'!$G$7,EQ73&gt;'Capital Structure'!$H$7),0,MIN(MAX('Capital Structure'!$H$10,'Capital Structure'!$H$13)/'Capital Structure'!$I$7,EP80))</f>
        <v>0</v>
      </c>
      <c r="ER79" s="108">
        <f>IF(OR(ER73&lt;'Capital Structure'!$G$7,ER73&gt;'Capital Structure'!$H$7),0,MIN(MAX('Capital Structure'!$H$10,'Capital Structure'!$H$13)/'Capital Structure'!$I$7,EQ80))</f>
        <v>0</v>
      </c>
      <c r="ES79" s="108">
        <f>IF(OR(ES73&lt;'Capital Structure'!$G$7,ES73&gt;'Capital Structure'!$H$7),0,MIN(MAX('Capital Structure'!$H$10,'Capital Structure'!$H$13)/'Capital Structure'!$I$7,ER80))</f>
        <v>0</v>
      </c>
      <c r="ET79" s="108">
        <f>IF(OR(ET73&lt;'Capital Structure'!$G$7,ET73&gt;'Capital Structure'!$H$7),0,MIN(MAX('Capital Structure'!$H$10,'Capital Structure'!$H$13)/'Capital Structure'!$I$7,ES80))</f>
        <v>0</v>
      </c>
      <c r="EU79" s="108">
        <f>IF(OR(EU73&lt;'Capital Structure'!$G$7,EU73&gt;'Capital Structure'!$H$7),0,MIN(MAX('Capital Structure'!$H$10,'Capital Structure'!$H$13)/'Capital Structure'!$I$7,ET80))</f>
        <v>0</v>
      </c>
      <c r="EV79" s="108">
        <f>IF(OR(EV73&lt;'Capital Structure'!$G$7,EV73&gt;'Capital Structure'!$H$7),0,MIN(MAX('Capital Structure'!$H$10,'Capital Structure'!$H$13)/'Capital Structure'!$I$7,EU80))</f>
        <v>0</v>
      </c>
      <c r="EW79" s="108">
        <f>IF(OR(EW73&lt;'Capital Structure'!$G$7,EW73&gt;'Capital Structure'!$H$7),0,MIN(MAX('Capital Structure'!$H$10,'Capital Structure'!$H$13)/'Capital Structure'!$I$7,EV80))</f>
        <v>0</v>
      </c>
      <c r="EX79" s="108">
        <f>IF(OR(EX73&lt;'Capital Structure'!$G$7,EX73&gt;'Capital Structure'!$H$7),0,MIN(MAX('Capital Structure'!$H$10,'Capital Structure'!$H$13)/'Capital Structure'!$I$7,EW80))</f>
        <v>0</v>
      </c>
      <c r="EY79" s="108">
        <f>IF(OR(EY73&lt;'Capital Structure'!$G$7,EY73&gt;'Capital Structure'!$H$7),0,MIN(MAX('Capital Structure'!$H$10,'Capital Structure'!$H$13)/'Capital Structure'!$I$7,EX80))</f>
        <v>0</v>
      </c>
      <c r="EZ79" s="108">
        <f>IF(OR(EZ73&lt;'Capital Structure'!$G$7,EZ73&gt;'Capital Structure'!$H$7),0,MIN(MAX('Capital Structure'!$H$10,'Capital Structure'!$H$13)/'Capital Structure'!$I$7,EY80))</f>
        <v>0</v>
      </c>
      <c r="FA79" s="108">
        <f>IF(OR(FA73&lt;'Capital Structure'!$G$7,FA73&gt;'Capital Structure'!$H$7),0,MIN(MAX('Capital Structure'!$H$10,'Capital Structure'!$H$13)/'Capital Structure'!$I$7,EZ80))</f>
        <v>0</v>
      </c>
      <c r="FB79" s="108">
        <f>IF(OR(FB73&lt;'Capital Structure'!$G$7,FB73&gt;'Capital Structure'!$H$7),0,MIN(MAX('Capital Structure'!$H$10,'Capital Structure'!$H$13)/'Capital Structure'!$I$7,FA80))</f>
        <v>0</v>
      </c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</row>
    <row r="80" spans="1:16384">
      <c r="C80" s="105" t="s">
        <v>351</v>
      </c>
      <c r="E80" s="139">
        <f>'Capital Structure'!$H$13-SUM($E$79:E79)</f>
        <v>88200000</v>
      </c>
      <c r="F80" s="139">
        <f>'Capital Structure'!$H$13-SUM($E$79:F79)</f>
        <v>88200000</v>
      </c>
      <c r="G80" s="139">
        <f>'Capital Structure'!$H$13-SUM($E$79:G79)</f>
        <v>88200000</v>
      </c>
      <c r="H80" s="139">
        <f>'Capital Structure'!$H$13-SUM($E$79:H79)</f>
        <v>88200000</v>
      </c>
      <c r="I80" s="139">
        <f>'Capital Structure'!$H$13-SUM($E$79:I79)</f>
        <v>88200000</v>
      </c>
      <c r="J80" s="139">
        <f>'Capital Structure'!$H$13-SUM($E$79:J79)</f>
        <v>88200000</v>
      </c>
      <c r="K80" s="139">
        <f>'Capital Structure'!$H$13-SUM($E$79:K79)</f>
        <v>88200000</v>
      </c>
      <c r="L80" s="139">
        <f>'Capital Structure'!$H$13-SUM($E$79:L79)</f>
        <v>88200000</v>
      </c>
      <c r="M80" s="139">
        <f>'Capital Structure'!$H$13-SUM($E$79:M79)</f>
        <v>88200000</v>
      </c>
      <c r="N80" s="139">
        <f>'Capital Structure'!$H$13-SUM($E$79:N79)</f>
        <v>88200000</v>
      </c>
      <c r="O80" s="139">
        <f>'Capital Structure'!$H$13-SUM($E$79:O79)</f>
        <v>88200000</v>
      </c>
      <c r="P80" s="139">
        <f>'Capital Structure'!$H$13-SUM($E$79:P79)</f>
        <v>88200000</v>
      </c>
      <c r="Q80" s="139">
        <f>'Capital Structure'!$H$13-SUM($E$79:Q79)</f>
        <v>88200000</v>
      </c>
      <c r="R80" s="139">
        <f>'Capital Structure'!$H$13-SUM($E$79:R79)</f>
        <v>88200000</v>
      </c>
      <c r="S80" s="139">
        <f>'Capital Structure'!$H$13-SUM($E$79:S79)</f>
        <v>88200000</v>
      </c>
      <c r="T80" s="139">
        <f>'Capital Structure'!$H$13-SUM($E$79:T79)</f>
        <v>88200000</v>
      </c>
      <c r="U80" s="139">
        <f>'Capital Structure'!$H$13-SUM($E$79:U79)</f>
        <v>88200000</v>
      </c>
      <c r="V80" s="139">
        <f>'Capital Structure'!$H$13-SUM($E$79:V79)</f>
        <v>88200000</v>
      </c>
      <c r="W80" s="139">
        <f>'Capital Structure'!$H$13-SUM($E$79:W79)</f>
        <v>88200000</v>
      </c>
      <c r="X80" s="139">
        <f>'Capital Structure'!$H$13-SUM($E$79:X79)</f>
        <v>88200000</v>
      </c>
      <c r="Y80" s="139">
        <f>'Capital Structure'!$H$13-SUM($E$79:Y79)</f>
        <v>88200000</v>
      </c>
      <c r="Z80" s="139">
        <f>'Capital Structure'!$H$13-SUM($E$79:Z79)</f>
        <v>88200000</v>
      </c>
      <c r="AA80" s="139">
        <f>'Capital Structure'!$H$13-SUM($E$79:AA79)</f>
        <v>88200000</v>
      </c>
      <c r="AB80" s="139">
        <f>'Capital Structure'!$H$13-SUM($E$79:AB79)</f>
        <v>88200000</v>
      </c>
      <c r="AC80" s="139">
        <f>'Capital Structure'!$H$13-SUM($E$79:AC79)</f>
        <v>88200000</v>
      </c>
      <c r="AD80" s="139">
        <f>'Capital Structure'!$H$13-SUM($E$79:AD79)</f>
        <v>88200000</v>
      </c>
      <c r="AE80" s="139">
        <f>'Capital Structure'!$H$13-SUM($E$79:AE79)</f>
        <v>88200000</v>
      </c>
      <c r="AF80" s="139">
        <f>'Capital Structure'!$H$13-SUM($E$79:AF79)</f>
        <v>88200000</v>
      </c>
      <c r="AG80" s="139">
        <f>'Capital Structure'!$H$13-SUM($E$79:AG79)</f>
        <v>88200000</v>
      </c>
      <c r="AH80" s="139">
        <f>'Capital Structure'!$H$13-SUM($E$79:AH79)</f>
        <v>88200000</v>
      </c>
      <c r="AI80" s="139">
        <f>'Capital Structure'!$H$13-SUM($E$79:AI79)</f>
        <v>88200000</v>
      </c>
      <c r="AJ80" s="139">
        <f>'Capital Structure'!$H$13-SUM($E$79:AJ79)</f>
        <v>88200000</v>
      </c>
      <c r="AK80" s="139">
        <f>'Capital Structure'!$H$13-SUM($E$79:AK79)</f>
        <v>88200000</v>
      </c>
      <c r="AL80" s="139">
        <f>'Capital Structure'!$H$13-SUM($E$79:AL79)</f>
        <v>88200000</v>
      </c>
      <c r="AM80" s="139">
        <f>'Capital Structure'!$H$13-SUM($E$79:AM79)</f>
        <v>88200000</v>
      </c>
      <c r="AN80" s="139">
        <f>'Capital Structure'!$H$13-SUM($E$79:AN79)</f>
        <v>88200000</v>
      </c>
      <c r="AO80" s="139">
        <f>'Capital Structure'!$H$13-SUM($E$79:AO79)</f>
        <v>88200000</v>
      </c>
      <c r="AP80" s="139">
        <f>'Capital Structure'!$H$13-SUM($E$79:AP79)</f>
        <v>88200000</v>
      </c>
      <c r="AQ80" s="139">
        <f>'Capital Structure'!$H$13-SUM($E$79:AQ79)</f>
        <v>88200000</v>
      </c>
      <c r="AR80" s="139">
        <f>'Capital Structure'!$H$13-SUM($E$79:AR79)</f>
        <v>88200000</v>
      </c>
      <c r="AS80" s="139">
        <f>'Capital Structure'!$H$13-SUM($E$79:AS79)</f>
        <v>88200000</v>
      </c>
      <c r="AT80" s="139">
        <f>'Capital Structure'!$H$13-SUM($E$79:AT79)</f>
        <v>88200000</v>
      </c>
      <c r="AU80" s="139">
        <f>'Capital Structure'!$H$13-SUM($E$79:AU79)</f>
        <v>88200000</v>
      </c>
      <c r="AV80" s="139">
        <f>'Capital Structure'!$H$13-SUM($E$79:AV79)</f>
        <v>88200000</v>
      </c>
      <c r="AW80" s="139">
        <f>'Capital Structure'!$H$13-SUM($E$79:AW79)</f>
        <v>88200000</v>
      </c>
      <c r="AX80" s="139">
        <f>'Capital Structure'!$H$13-SUM($E$79:AX79)</f>
        <v>88200000</v>
      </c>
      <c r="AY80" s="139">
        <f>'Capital Structure'!$H$13-SUM($E$79:AY79)</f>
        <v>88200000</v>
      </c>
      <c r="AZ80" s="139">
        <f>'Capital Structure'!$H$13-SUM($E$79:AZ79)</f>
        <v>88200000</v>
      </c>
      <c r="BA80" s="139">
        <f>'Capital Structure'!$H$13-SUM($E$79:BA79)</f>
        <v>67335335.495514974</v>
      </c>
      <c r="BB80" s="139">
        <f>'Capital Structure'!$H$13-SUM($E$79:BB79)</f>
        <v>46470670.991029941</v>
      </c>
      <c r="BC80" s="139">
        <f>'Capital Structure'!$H$13-SUM($E$79:BC79)</f>
        <v>25606006.486544907</v>
      </c>
      <c r="BD80" s="139">
        <f>'Capital Structure'!$H$13-SUM($E$79:BD79)</f>
        <v>4741341.9820598811</v>
      </c>
      <c r="BE80" s="139">
        <f>'Capital Structure'!$H$13-SUM($E$79:BE79)</f>
        <v>0</v>
      </c>
      <c r="BF80" s="139">
        <f>'Capital Structure'!$H$13-SUM($E$79:BF79)</f>
        <v>0</v>
      </c>
      <c r="BG80" s="139">
        <f>'Capital Structure'!$H$13-SUM($E$79:BG79)</f>
        <v>0</v>
      </c>
      <c r="BH80" s="139">
        <f>'Capital Structure'!$H$13-SUM($E$79:BH79)</f>
        <v>0</v>
      </c>
      <c r="BI80" s="139">
        <f>'Capital Structure'!$H$13-SUM($E$79:BI79)</f>
        <v>0</v>
      </c>
      <c r="BJ80" s="139">
        <f>'Capital Structure'!$H$13-SUM($E$79:BJ79)</f>
        <v>0</v>
      </c>
      <c r="BK80" s="139">
        <f>'Capital Structure'!$H$13-SUM($E$79:BK79)</f>
        <v>0</v>
      </c>
      <c r="BL80" s="139">
        <f>'Capital Structure'!$H$13-SUM($E$79:BL79)</f>
        <v>0</v>
      </c>
      <c r="BM80" s="139">
        <f>'Capital Structure'!$H$13-SUM($E$79:BM79)</f>
        <v>0</v>
      </c>
      <c r="BN80" s="139">
        <f>'Capital Structure'!$H$13-SUM($E$79:BN79)</f>
        <v>0</v>
      </c>
      <c r="BO80" s="139">
        <f>'Capital Structure'!$H$13-SUM($E$79:BO79)</f>
        <v>0</v>
      </c>
      <c r="BP80" s="139">
        <f>'Capital Structure'!$H$13-SUM($E$79:BP79)</f>
        <v>0</v>
      </c>
      <c r="BQ80" s="139">
        <f>'Capital Structure'!$H$13-SUM($E$79:BQ79)</f>
        <v>0</v>
      </c>
      <c r="BR80" s="139">
        <f>'Capital Structure'!$H$13-SUM($E$79:BR79)</f>
        <v>0</v>
      </c>
      <c r="BS80" s="139">
        <f>'Capital Structure'!$H$13-SUM($E$79:BS79)</f>
        <v>0</v>
      </c>
      <c r="BT80" s="139">
        <f>'Capital Structure'!$H$13-SUM($E$79:BT79)</f>
        <v>0</v>
      </c>
      <c r="BU80" s="139">
        <f>'Capital Structure'!$H$13-SUM($E$79:BU79)</f>
        <v>0</v>
      </c>
      <c r="BV80" s="139">
        <f>'Capital Structure'!$H$13-SUM($E$79:BV79)</f>
        <v>0</v>
      </c>
      <c r="BW80" s="139">
        <f>'Capital Structure'!$H$13-SUM($E$79:BW79)</f>
        <v>0</v>
      </c>
      <c r="BX80" s="139">
        <f>'Capital Structure'!$H$13-SUM($E$79:BX79)</f>
        <v>0</v>
      </c>
      <c r="BY80" s="139">
        <f>'Capital Structure'!$H$13-SUM($E$79:BY79)</f>
        <v>0</v>
      </c>
      <c r="BZ80" s="139">
        <f>'Capital Structure'!$H$13-SUM($E$79:BZ79)</f>
        <v>0</v>
      </c>
      <c r="CA80" s="139">
        <f>'Capital Structure'!$H$13-SUM($E$79:CA79)</f>
        <v>0</v>
      </c>
      <c r="CB80" s="139">
        <f>'Capital Structure'!$H$13-SUM($E$79:CB79)</f>
        <v>0</v>
      </c>
      <c r="CC80" s="139">
        <f>'Capital Structure'!$H$13-SUM($E$79:CC79)</f>
        <v>0</v>
      </c>
      <c r="CD80" s="139">
        <f>'Capital Structure'!$H$13-SUM($E$79:CD79)</f>
        <v>0</v>
      </c>
      <c r="CE80" s="139">
        <f>'Capital Structure'!$H$13-SUM($E$79:CE79)</f>
        <v>0</v>
      </c>
      <c r="CF80" s="139">
        <f>'Capital Structure'!$H$13-SUM($E$79:CF79)</f>
        <v>0</v>
      </c>
      <c r="CG80" s="139">
        <f>'Capital Structure'!$H$13-SUM($E$79:CG79)</f>
        <v>0</v>
      </c>
      <c r="CH80" s="139">
        <f>'Capital Structure'!$H$13-SUM($E$79:CH79)</f>
        <v>0</v>
      </c>
      <c r="CI80" s="139">
        <f>'Capital Structure'!$H$13-SUM($E$79:CI79)</f>
        <v>0</v>
      </c>
      <c r="CJ80" s="139">
        <f>'Capital Structure'!$H$13-SUM($E$79:CJ79)</f>
        <v>0</v>
      </c>
      <c r="CK80" s="139">
        <f>'Capital Structure'!$H$13-SUM($E$79:CK79)</f>
        <v>0</v>
      </c>
      <c r="CL80" s="139">
        <f>'Capital Structure'!$H$13-SUM($E$79:CL79)</f>
        <v>0</v>
      </c>
      <c r="CM80" s="139">
        <f>'Capital Structure'!$H$13-SUM($E$79:CM79)</f>
        <v>0</v>
      </c>
      <c r="CN80" s="139">
        <f>'Capital Structure'!$H$13-SUM($E$79:CN79)</f>
        <v>0</v>
      </c>
      <c r="CO80" s="139">
        <f>'Capital Structure'!$H$13-SUM($E$79:CO79)</f>
        <v>0</v>
      </c>
      <c r="CP80" s="139">
        <f>'Capital Structure'!$H$13-SUM($E$79:CP79)</f>
        <v>0</v>
      </c>
      <c r="CQ80" s="139">
        <f>'Capital Structure'!$H$13-SUM($E$79:CQ79)</f>
        <v>0</v>
      </c>
      <c r="CR80" s="139">
        <f>'Capital Structure'!$H$13-SUM($E$79:CR79)</f>
        <v>0</v>
      </c>
      <c r="CS80" s="139">
        <f>'Capital Structure'!$H$13-SUM($E$79:CS79)</f>
        <v>0</v>
      </c>
      <c r="CT80" s="139">
        <f>'Capital Structure'!$H$13-SUM($E$79:CT79)</f>
        <v>0</v>
      </c>
      <c r="CU80" s="139">
        <f>'Capital Structure'!$H$13-SUM($E$79:CU79)</f>
        <v>0</v>
      </c>
      <c r="CV80" s="139">
        <f>'Capital Structure'!$H$13-SUM($E$79:CV79)</f>
        <v>0</v>
      </c>
      <c r="CW80" s="139">
        <f>'Capital Structure'!$H$13-SUM($E$79:CW79)</f>
        <v>0</v>
      </c>
      <c r="CX80" s="139">
        <f>'Capital Structure'!$H$13-SUM($E$79:CX79)</f>
        <v>0</v>
      </c>
      <c r="CY80" s="139">
        <f>'Capital Structure'!$H$13-SUM($E$79:CY79)</f>
        <v>0</v>
      </c>
      <c r="CZ80" s="139">
        <f>'Capital Structure'!$H$13-SUM($E$79:CZ79)</f>
        <v>0</v>
      </c>
      <c r="DA80" s="139">
        <f>'Capital Structure'!$H$13-SUM($E$79:DA79)</f>
        <v>0</v>
      </c>
      <c r="DB80" s="139">
        <f>'Capital Structure'!$H$13-SUM($E$79:DB79)</f>
        <v>0</v>
      </c>
      <c r="DC80" s="139">
        <f>'Capital Structure'!$H$13-SUM($E$79:DC79)</f>
        <v>0</v>
      </c>
      <c r="DD80" s="139">
        <f>'Capital Structure'!$H$13-SUM($E$79:DD79)</f>
        <v>0</v>
      </c>
      <c r="DE80" s="139">
        <f>'Capital Structure'!$H$13-SUM($E$79:DE79)</f>
        <v>0</v>
      </c>
      <c r="DF80" s="139">
        <f>'Capital Structure'!$H$13-SUM($E$79:DF79)</f>
        <v>0</v>
      </c>
      <c r="DG80" s="139">
        <f>'Capital Structure'!$H$13-SUM($E$79:DG79)</f>
        <v>0</v>
      </c>
      <c r="DH80" s="139">
        <f>'Capital Structure'!$H$13-SUM($E$79:DH79)</f>
        <v>0</v>
      </c>
      <c r="DI80" s="139">
        <f>'Capital Structure'!$H$13-SUM($E$79:DI79)</f>
        <v>0</v>
      </c>
      <c r="DJ80" s="139">
        <f>'Capital Structure'!$H$13-SUM($E$79:DJ79)</f>
        <v>0</v>
      </c>
      <c r="DK80" s="139">
        <f>'Capital Structure'!$H$13-SUM($E$79:DK79)</f>
        <v>0</v>
      </c>
      <c r="DL80" s="139">
        <f>'Capital Structure'!$H$13-SUM($E$79:DL79)</f>
        <v>0</v>
      </c>
      <c r="DM80" s="139">
        <f>'Capital Structure'!$H$13-SUM($E$79:DM79)</f>
        <v>0</v>
      </c>
      <c r="DN80" s="139">
        <f>'Capital Structure'!$H$13-SUM($E$79:DN79)</f>
        <v>0</v>
      </c>
      <c r="DO80" s="139">
        <f>'Capital Structure'!$H$13-SUM($E$79:DO79)</f>
        <v>0</v>
      </c>
      <c r="DP80" s="139">
        <f>'Capital Structure'!$H$13-SUM($E$79:DP79)</f>
        <v>0</v>
      </c>
      <c r="DQ80" s="139">
        <f>'Capital Structure'!$H$13-SUM($E$79:DQ79)</f>
        <v>0</v>
      </c>
      <c r="DR80" s="139">
        <f>'Capital Structure'!$H$13-SUM($E$79:DR79)</f>
        <v>0</v>
      </c>
      <c r="DS80" s="139">
        <f>'Capital Structure'!$H$13-SUM($E$79:DS79)</f>
        <v>0</v>
      </c>
      <c r="DT80" s="139">
        <f>'Capital Structure'!$H$13-SUM($E$79:DT79)</f>
        <v>0</v>
      </c>
      <c r="DU80" s="139">
        <f>'Capital Structure'!$H$13-SUM($E$79:DU79)</f>
        <v>0</v>
      </c>
      <c r="DV80" s="139">
        <f>'Capital Structure'!$H$13-SUM($E$79:DV79)</f>
        <v>0</v>
      </c>
      <c r="DW80" s="139">
        <f>'Capital Structure'!$H$13-SUM($E$79:DW79)</f>
        <v>0</v>
      </c>
      <c r="DX80" s="139">
        <f>'Capital Structure'!$H$13-SUM($E$79:DX79)</f>
        <v>0</v>
      </c>
      <c r="DY80" s="139">
        <f>'Capital Structure'!$H$13-SUM($E$79:DY79)</f>
        <v>0</v>
      </c>
      <c r="DZ80" s="139">
        <f>'Capital Structure'!$H$13-SUM($E$79:DZ79)</f>
        <v>0</v>
      </c>
      <c r="EA80" s="139">
        <f>'Capital Structure'!$H$13-SUM($E$79:EA79)</f>
        <v>0</v>
      </c>
      <c r="EB80" s="139">
        <f>'Capital Structure'!$H$13-SUM($E$79:EB79)</f>
        <v>0</v>
      </c>
      <c r="EC80" s="139">
        <f>'Capital Structure'!$H$13-SUM($E$79:EC79)</f>
        <v>0</v>
      </c>
      <c r="ED80" s="139">
        <f>'Capital Structure'!$H$13-SUM($E$79:ED79)</f>
        <v>0</v>
      </c>
      <c r="EE80" s="139">
        <f>'Capital Structure'!$H$13-SUM($E$79:EE79)</f>
        <v>0</v>
      </c>
      <c r="EF80" s="139">
        <f>'Capital Structure'!$H$13-SUM($E$79:EF79)</f>
        <v>0</v>
      </c>
      <c r="EG80" s="139">
        <f>'Capital Structure'!$H$13-SUM($E$79:EG79)</f>
        <v>0</v>
      </c>
      <c r="EH80" s="139">
        <f>'Capital Structure'!$H$13-SUM($E$79:EH79)</f>
        <v>0</v>
      </c>
      <c r="EI80" s="139">
        <f>'Capital Structure'!$H$13-SUM($E$79:EI79)</f>
        <v>0</v>
      </c>
      <c r="EJ80" s="139">
        <f>'Capital Structure'!$H$13-SUM($E$79:EJ79)</f>
        <v>0</v>
      </c>
      <c r="EK80" s="139">
        <f>'Capital Structure'!$H$13-SUM($E$79:EK79)</f>
        <v>0</v>
      </c>
      <c r="EL80" s="139">
        <f>'Capital Structure'!$H$13-SUM($E$79:EL79)</f>
        <v>0</v>
      </c>
      <c r="EM80" s="139">
        <f>'Capital Structure'!$H$13-SUM($E$79:EM79)</f>
        <v>0</v>
      </c>
      <c r="EN80" s="139">
        <f>'Capital Structure'!$H$13-SUM($E$79:EN79)</f>
        <v>0</v>
      </c>
      <c r="EO80" s="139">
        <f>'Capital Structure'!$H$13-SUM($E$79:EO79)</f>
        <v>0</v>
      </c>
      <c r="EP80" s="139">
        <f>'Capital Structure'!$H$13-SUM($E$79:EP79)</f>
        <v>0</v>
      </c>
      <c r="EQ80" s="139">
        <f>'Capital Structure'!$H$13-SUM($E$79:EQ79)</f>
        <v>0</v>
      </c>
      <c r="ER80" s="139">
        <f>'Capital Structure'!$H$13-SUM($E$79:ER79)</f>
        <v>0</v>
      </c>
      <c r="ES80" s="139">
        <f>'Capital Structure'!$H$13-SUM($E$79:ES79)</f>
        <v>0</v>
      </c>
      <c r="ET80" s="139">
        <f>'Capital Structure'!$H$13-SUM($E$79:ET79)</f>
        <v>0</v>
      </c>
      <c r="EU80" s="139">
        <f>'Capital Structure'!$H$13-SUM($E$79:EU79)</f>
        <v>0</v>
      </c>
      <c r="EV80" s="139">
        <f>'Capital Structure'!$H$13-SUM($E$79:EV79)</f>
        <v>0</v>
      </c>
      <c r="EW80" s="139">
        <f>'Capital Structure'!$H$13-SUM($E$79:EW79)</f>
        <v>0</v>
      </c>
      <c r="EX80" s="139">
        <f>'Capital Structure'!$H$13-SUM($E$79:EX79)</f>
        <v>0</v>
      </c>
      <c r="EY80" s="139">
        <f>'Capital Structure'!$H$13-SUM($E$79:EY79)</f>
        <v>0</v>
      </c>
      <c r="EZ80" s="139">
        <f>'Capital Structure'!$H$13-SUM($E$79:EZ79)</f>
        <v>0</v>
      </c>
      <c r="FA80" s="139">
        <f>'Capital Structure'!$H$13-SUM($E$79:FA79)</f>
        <v>0</v>
      </c>
      <c r="FB80" s="139">
        <f>'Capital Structure'!$H$13-SUM($E$79:FB79)</f>
        <v>0</v>
      </c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</row>
    <row r="82" spans="2:206">
      <c r="B82" s="105" t="s">
        <v>314</v>
      </c>
      <c r="C82" s="105" t="s">
        <v>349</v>
      </c>
      <c r="E82" s="108">
        <f>IF(OR(E73&lt;'Capital Structure'!$G$7,E73&gt;'Capital Structure'!$H$7),0,MIN('Capital Structure'!$H$13/'Capital Structure'!$I$7,D83))</f>
        <v>0</v>
      </c>
      <c r="F82" s="108">
        <f>IF(OR(F73&lt;'Capital Structure'!$G$7,F73&gt;'Capital Structure'!$H$7),0,MIN('Capital Structure'!$H$13/'Capital Structure'!$I$7,E83))</f>
        <v>0</v>
      </c>
      <c r="G82" s="108">
        <f>IF(OR(G73&lt;'Capital Structure'!$G$7,G73&gt;'Capital Structure'!$H$7),0,MIN('Capital Structure'!$H$13/'Capital Structure'!$I$7,F83))</f>
        <v>0</v>
      </c>
      <c r="H82" s="108">
        <f>IF(OR(H73&lt;'Capital Structure'!$G$7,H73&gt;'Capital Structure'!$H$7),0,MIN('Capital Structure'!$H$13/'Capital Structure'!$I$7,G83))</f>
        <v>0</v>
      </c>
      <c r="I82" s="108">
        <f>IF(OR(I73&lt;'Capital Structure'!$G$7,I73&gt;'Capital Structure'!$H$7),0,MIN('Capital Structure'!$H$13/'Capital Structure'!$I$7,H83))</f>
        <v>0</v>
      </c>
      <c r="J82" s="108">
        <f>IF(OR(J73&lt;'Capital Structure'!$G$7,J73&gt;'Capital Structure'!$H$7),0,MIN('Capital Structure'!$H$13/'Capital Structure'!$I$7,I83))</f>
        <v>0</v>
      </c>
      <c r="K82" s="108">
        <f>IF(OR(K73&lt;'Capital Structure'!$G$7,K73&gt;'Capital Structure'!$H$7),0,MIN('Capital Structure'!$H$13/'Capital Structure'!$I$7,J83))</f>
        <v>0</v>
      </c>
      <c r="L82" s="108">
        <f>IF(OR(L73&lt;'Capital Structure'!$G$7,L73&gt;'Capital Structure'!$H$7),0,MIN('Capital Structure'!$H$13/'Capital Structure'!$I$7,K83))</f>
        <v>0</v>
      </c>
      <c r="M82" s="108">
        <f>IF(OR(M73&lt;'Capital Structure'!$G$7,M73&gt;'Capital Structure'!$H$7),0,MIN('Capital Structure'!$H$13/'Capital Structure'!$I$7,L83))</f>
        <v>0</v>
      </c>
      <c r="N82" s="108">
        <f>IF(OR(N73&lt;'Capital Structure'!$G$7,N73&gt;'Capital Structure'!$H$7),0,MIN('Capital Structure'!$H$13/'Capital Structure'!$I$7,M83))</f>
        <v>0</v>
      </c>
      <c r="O82" s="108">
        <f>IF(OR(O73&lt;'Capital Structure'!$G$7,O73&gt;'Capital Structure'!$H$7),0,MIN('Capital Structure'!$H$13/'Capital Structure'!$I$7,N83))</f>
        <v>0</v>
      </c>
      <c r="P82" s="108">
        <f>IF(OR(P73&lt;'Capital Structure'!$G$7,P73&gt;'Capital Structure'!$H$7),0,MIN('Capital Structure'!$H$13/'Capital Structure'!$I$7,O83))</f>
        <v>0</v>
      </c>
      <c r="Q82" s="108">
        <f>IF(OR(Q73&lt;'Capital Structure'!$G$7,Q73&gt;'Capital Structure'!$H$7),0,MIN('Capital Structure'!$H$13/'Capital Structure'!$I$7,P83))</f>
        <v>0</v>
      </c>
      <c r="R82" s="108">
        <f>IF(OR(R73&lt;'Capital Structure'!$G$7,R73&gt;'Capital Structure'!$H$7),0,MIN('Capital Structure'!$H$13/'Capital Structure'!$I$7,Q83))</f>
        <v>0</v>
      </c>
      <c r="S82" s="108">
        <f>IF(OR(S73&lt;'Capital Structure'!$G$7,S73&gt;'Capital Structure'!$H$7),0,MIN('Capital Structure'!$H$13/'Capital Structure'!$I$7,R83))</f>
        <v>0</v>
      </c>
      <c r="T82" s="108">
        <f>IF(OR(T73&lt;'Capital Structure'!$G$7,T73&gt;'Capital Structure'!$H$7),0,MIN('Capital Structure'!$H$13/'Capital Structure'!$I$7,S83))</f>
        <v>0</v>
      </c>
      <c r="U82" s="108">
        <f>IF(OR(U73&lt;'Capital Structure'!$G$7,U73&gt;'Capital Structure'!$H$7),0,MIN('Capital Structure'!$H$13/'Capital Structure'!$I$7,T83))</f>
        <v>0</v>
      </c>
      <c r="V82" s="108">
        <f>IF(OR(V73&lt;'Capital Structure'!$G$7,V73&gt;'Capital Structure'!$H$7),0,MIN('Capital Structure'!$H$13/'Capital Structure'!$I$7,U83))</f>
        <v>0</v>
      </c>
      <c r="W82" s="108">
        <f>IF(OR(W73&lt;'Capital Structure'!$G$7,W73&gt;'Capital Structure'!$H$7),0,MIN('Capital Structure'!$H$13/'Capital Structure'!$I$7,V83))</f>
        <v>0</v>
      </c>
      <c r="X82" s="108">
        <f>IF(OR(X73&lt;'Capital Structure'!$G$7,X73&gt;'Capital Structure'!$H$7),0,MIN('Capital Structure'!$H$13/'Capital Structure'!$I$7,W83))</f>
        <v>0</v>
      </c>
      <c r="Y82" s="108">
        <f>IF(OR(Y73&lt;'Capital Structure'!$G$7,Y73&gt;'Capital Structure'!$H$7),0,MIN('Capital Structure'!$H$13/'Capital Structure'!$I$7,X83))</f>
        <v>0</v>
      </c>
      <c r="Z82" s="108">
        <f>IF(OR(Z73&lt;'Capital Structure'!$G$7,Z73&gt;'Capital Structure'!$H$7),0,MIN('Capital Structure'!$H$13/'Capital Structure'!$I$7,Y83))</f>
        <v>0</v>
      </c>
      <c r="AA82" s="108">
        <f>IF(OR(AA73&lt;'Capital Structure'!$G$7,AA73&gt;'Capital Structure'!$H$7),0,MIN('Capital Structure'!$H$13/'Capital Structure'!$I$7,Z83))</f>
        <v>0</v>
      </c>
      <c r="AB82" s="108">
        <f>IF(OR(AB73&lt;'Capital Structure'!$G$7,AB73&gt;'Capital Structure'!$H$7),0,MIN('Capital Structure'!$H$13/'Capital Structure'!$I$7,AA83))</f>
        <v>0</v>
      </c>
      <c r="AC82" s="108">
        <f>IF(OR(AC73&lt;'Capital Structure'!$G$7,AC73&gt;'Capital Structure'!$H$7),0,MIN('Capital Structure'!$H$13/'Capital Structure'!$I$7,AB83))</f>
        <v>0</v>
      </c>
      <c r="AD82" s="108">
        <f>IF(OR(AD73&lt;'Capital Structure'!$G$7,AD73&gt;'Capital Structure'!$H$7),0,MIN('Capital Structure'!$H$13/'Capital Structure'!$I$7,AC83))</f>
        <v>0</v>
      </c>
      <c r="AE82" s="108">
        <f>IF(OR(AE73&lt;'Capital Structure'!$G$7,AE73&gt;'Capital Structure'!$H$7),0,MIN('Capital Structure'!$H$13/'Capital Structure'!$I$7,AD83))</f>
        <v>0</v>
      </c>
      <c r="AF82" s="108">
        <f>IF(OR(AF73&lt;'Capital Structure'!$G$7,AF73&gt;'Capital Structure'!$H$7),0,MIN('Capital Structure'!$H$13/'Capital Structure'!$I$7,AE83))</f>
        <v>0</v>
      </c>
      <c r="AG82" s="108">
        <f>IF(OR(AG73&lt;'Capital Structure'!$G$7,AG73&gt;'Capital Structure'!$H$7),0,MIN('Capital Structure'!$H$13/'Capital Structure'!$I$7,AF83))</f>
        <v>0</v>
      </c>
      <c r="AH82" s="108">
        <f>IF(OR(AH73&lt;'Capital Structure'!$G$7,AH73&gt;'Capital Structure'!$H$7),0,MIN('Capital Structure'!$H$13/'Capital Structure'!$I$7,AG83))</f>
        <v>0</v>
      </c>
      <c r="AI82" s="108">
        <f>IF(OR(AI73&lt;'Capital Structure'!$G$7,AI73&gt;'Capital Structure'!$H$7),0,MIN('Capital Structure'!$H$13/'Capital Structure'!$I$7,AH83))</f>
        <v>0</v>
      </c>
      <c r="AJ82" s="108">
        <f>IF(OR(AJ73&lt;'Capital Structure'!$G$7,AJ73&gt;'Capital Structure'!$H$7),0,MIN('Capital Structure'!$H$13/'Capital Structure'!$I$7,AI83))</f>
        <v>0</v>
      </c>
      <c r="AK82" s="108">
        <f>IF(OR(AK73&lt;'Capital Structure'!$G$7,AK73&gt;'Capital Structure'!$H$7),0,MIN('Capital Structure'!$H$13/'Capital Structure'!$I$7,AJ83))</f>
        <v>0</v>
      </c>
      <c r="AL82" s="108">
        <f>IF(OR(AL73&lt;'Capital Structure'!$G$7,AL73&gt;'Capital Structure'!$H$7),0,MIN('Capital Structure'!$H$13/'Capital Structure'!$I$7,AK83))</f>
        <v>0</v>
      </c>
      <c r="AM82" s="108">
        <f>IF(OR(AM73&lt;'Capital Structure'!$G$7,AM73&gt;'Capital Structure'!$H$7),0,MIN('Capital Structure'!$H$13/'Capital Structure'!$I$7,AL83))</f>
        <v>0</v>
      </c>
      <c r="AN82" s="108">
        <f>IF(OR(AN73&lt;'Capital Structure'!$G$7,AN73&gt;'Capital Structure'!$H$7),0,MIN('Capital Structure'!$H$13/'Capital Structure'!$I$7,AM83))</f>
        <v>0</v>
      </c>
      <c r="AO82" s="108">
        <f>IF(OR(AO73&lt;'Capital Structure'!$G$7,AO73&gt;'Capital Structure'!$H$7),0,MIN('Capital Structure'!$H$13/'Capital Structure'!$I$7,AN83))</f>
        <v>0</v>
      </c>
      <c r="AP82" s="108">
        <f>IF(OR(AP73&lt;'Capital Structure'!$G$7,AP73&gt;'Capital Structure'!$H$7),0,MIN('Capital Structure'!$H$13/'Capital Structure'!$I$7,AO83))</f>
        <v>0</v>
      </c>
      <c r="AQ82" s="108">
        <f>IF(OR(AQ73&lt;'Capital Structure'!$G$7,AQ73&gt;'Capital Structure'!$H$7),0,MIN('Capital Structure'!$H$13/'Capital Structure'!$I$7,AP83))</f>
        <v>0</v>
      </c>
      <c r="AR82" s="108">
        <f>IF(OR(AR73&lt;'Capital Structure'!$G$7,AR73&gt;'Capital Structure'!$H$7),0,MIN('Capital Structure'!$H$13/'Capital Structure'!$I$7,AQ83))</f>
        <v>0</v>
      </c>
      <c r="AS82" s="108">
        <f>IF(OR(AS73&lt;'Capital Structure'!$G$7,AS73&gt;'Capital Structure'!$H$7),0,MIN('Capital Structure'!$H$13/'Capital Structure'!$I$7,AR83))</f>
        <v>0</v>
      </c>
      <c r="AT82" s="108">
        <f>IF(OR(AT73&lt;'Capital Structure'!$G$7,AT73&gt;'Capital Structure'!$H$7),0,MIN('Capital Structure'!$H$13/'Capital Structure'!$I$7,AS83))</f>
        <v>0</v>
      </c>
      <c r="AU82" s="108">
        <f>IF(OR(AU73&lt;'Capital Structure'!$G$7,AU73&gt;'Capital Structure'!$H$7),0,MIN('Capital Structure'!$H$13/'Capital Structure'!$I$7,AT83))</f>
        <v>0</v>
      </c>
      <c r="AV82" s="108">
        <f>IF(OR(AV73&lt;'Capital Structure'!$G$7,AV73&gt;'Capital Structure'!$H$7),0,MIN('Capital Structure'!$H$13/'Capital Structure'!$I$7,AU83))</f>
        <v>0</v>
      </c>
      <c r="AW82" s="108">
        <f>IF(OR(AW73&lt;'Capital Structure'!$G$7,AW73&gt;'Capital Structure'!$H$7),0,MIN('Capital Structure'!$H$13/'Capital Structure'!$I$7,AV83))</f>
        <v>0</v>
      </c>
      <c r="AX82" s="108">
        <f>IF(OR(AX73&lt;'Capital Structure'!$G$7,AX73&gt;'Capital Structure'!$H$7),0,MIN('Capital Structure'!$H$13/'Capital Structure'!$I$7,AW83))</f>
        <v>0</v>
      </c>
      <c r="AY82" s="108">
        <f>IF(OR(AY73&lt;'Capital Structure'!$G$7,AY73&gt;'Capital Structure'!$H$7),0,MIN('Capital Structure'!$H$13/'Capital Structure'!$I$7,AX83))</f>
        <v>0</v>
      </c>
      <c r="AZ82" s="108">
        <f>IF(OR(AZ73&lt;'Capital Structure'!$G$7,AZ73&gt;'Capital Structure'!$H$7),0,MIN('Capital Structure'!$H$13/'Capital Structure'!$I$7,AY83))</f>
        <v>0</v>
      </c>
      <c r="BA82" s="108">
        <f>IF(OR(BA73&lt;'Capital Structure'!$G$7,BA73&gt;'Capital Structure'!$H$7),0,MIN('Capital Structure'!$H$13/'Capital Structure'!$I$7,AZ83))</f>
        <v>3392307.6923076925</v>
      </c>
      <c r="BB82" s="108">
        <f>IF(OR(BB73&lt;'Capital Structure'!$G$7,BB73&gt;'Capital Structure'!$H$7),0,MIN('Capital Structure'!$H$13/'Capital Structure'!$I$7,BA83))</f>
        <v>3392307.6923076925</v>
      </c>
      <c r="BC82" s="108">
        <f>IF(OR(BC73&lt;'Capital Structure'!$G$7,BC73&gt;'Capital Structure'!$H$7),0,MIN('Capital Structure'!$H$13/'Capital Structure'!$I$7,BB83))</f>
        <v>3392307.6923076925</v>
      </c>
      <c r="BD82" s="108">
        <f>IF(OR(BD73&lt;'Capital Structure'!$G$7,BD73&gt;'Capital Structure'!$H$7),0,MIN('Capital Structure'!$H$13/'Capital Structure'!$I$7,BC83))</f>
        <v>3392307.6923076925</v>
      </c>
      <c r="BE82" s="108">
        <f>IF(OR(BE73&lt;'Capital Structure'!$G$7,BE73&gt;'Capital Structure'!$H$7),0,MIN('Capital Structure'!$H$13/'Capital Structure'!$I$7,BD83))</f>
        <v>3392307.6923076925</v>
      </c>
      <c r="BF82" s="108">
        <f>IF(OR(BF73&lt;'Capital Structure'!$G$7,BF73&gt;'Capital Structure'!$H$7),0,MIN('Capital Structure'!$H$13/'Capital Structure'!$I$7,BE83))</f>
        <v>3392307.6923076925</v>
      </c>
      <c r="BG82" s="108">
        <f>IF(OR(BG73&lt;'Capital Structure'!$G$7,BG73&gt;'Capital Structure'!$H$7),0,MIN('Capital Structure'!$H$13/'Capital Structure'!$I$7,BF83))</f>
        <v>3392307.6923076925</v>
      </c>
      <c r="BH82" s="108">
        <f>IF(OR(BH73&lt;'Capital Structure'!$G$7,BH73&gt;'Capital Structure'!$H$7),0,MIN('Capital Structure'!$H$13/'Capital Structure'!$I$7,BG83))</f>
        <v>3392307.6923076925</v>
      </c>
      <c r="BI82" s="108">
        <f>IF(OR(BI73&lt;'Capital Structure'!$G$7,BI73&gt;'Capital Structure'!$H$7),0,MIN('Capital Structure'!$H$13/'Capital Structure'!$I$7,BH83))</f>
        <v>3392307.6923076925</v>
      </c>
      <c r="BJ82" s="108">
        <f>IF(OR(BJ73&lt;'Capital Structure'!$G$7,BJ73&gt;'Capital Structure'!$H$7),0,MIN('Capital Structure'!$H$13/'Capital Structure'!$I$7,BI83))</f>
        <v>3392307.6923076925</v>
      </c>
      <c r="BK82" s="108">
        <f>IF(OR(BK73&lt;'Capital Structure'!$G$7,BK73&gt;'Capital Structure'!$H$7),0,MIN('Capital Structure'!$H$13/'Capital Structure'!$I$7,BJ83))</f>
        <v>3392307.6923076925</v>
      </c>
      <c r="BL82" s="108">
        <f>IF(OR(BL73&lt;'Capital Structure'!$G$7,BL73&gt;'Capital Structure'!$H$7),0,MIN('Capital Structure'!$H$13/'Capital Structure'!$I$7,BK83))</f>
        <v>3392307.6923076925</v>
      </c>
      <c r="BM82" s="108">
        <f>IF(OR(BM73&lt;'Capital Structure'!$G$7,BM73&gt;'Capital Structure'!$H$7),0,MIN('Capital Structure'!$H$13/'Capital Structure'!$I$7,BL83))</f>
        <v>3392307.6923076925</v>
      </c>
      <c r="BN82" s="108">
        <f>IF(OR(BN73&lt;'Capital Structure'!$G$7,BN73&gt;'Capital Structure'!$H$7),0,MIN('Capital Structure'!$H$13/'Capital Structure'!$I$7,BM83))</f>
        <v>3392307.6923076925</v>
      </c>
      <c r="BO82" s="108">
        <f>IF(OR(BO73&lt;'Capital Structure'!$G$7,BO73&gt;'Capital Structure'!$H$7),0,MIN('Capital Structure'!$H$13/'Capital Structure'!$I$7,BN83))</f>
        <v>3392307.6923076925</v>
      </c>
      <c r="BP82" s="108">
        <f>IF(OR(BP73&lt;'Capital Structure'!$G$7,BP73&gt;'Capital Structure'!$H$7),0,MIN('Capital Structure'!$H$13/'Capital Structure'!$I$7,BO83))</f>
        <v>3392307.6923076925</v>
      </c>
      <c r="BQ82" s="108">
        <f>IF(OR(BQ73&lt;'Capital Structure'!$G$7,BQ73&gt;'Capital Structure'!$H$7),0,MIN('Capital Structure'!$H$13/'Capital Structure'!$I$7,BP83))</f>
        <v>3392307.6923076925</v>
      </c>
      <c r="BR82" s="108">
        <f>IF(OR(BR73&lt;'Capital Structure'!$G$7,BR73&gt;'Capital Structure'!$H$7),0,MIN('Capital Structure'!$H$13/'Capital Structure'!$I$7,BQ83))</f>
        <v>3392307.6923076925</v>
      </c>
      <c r="BS82" s="108">
        <f>IF(OR(BS73&lt;'Capital Structure'!$G$7,BS73&gt;'Capital Structure'!$H$7),0,MIN('Capital Structure'!$H$13/'Capital Structure'!$I$7,BR83))</f>
        <v>3392307.6923076925</v>
      </c>
      <c r="BT82" s="108">
        <f>IF(OR(BT73&lt;'Capital Structure'!$G$7,BT73&gt;'Capital Structure'!$H$7),0,MIN('Capital Structure'!$H$13/'Capital Structure'!$I$7,BS83))</f>
        <v>3392307.6923076925</v>
      </c>
      <c r="BU82" s="108">
        <f>IF(OR(BU73&lt;'Capital Structure'!$G$7,BU73&gt;'Capital Structure'!$H$7),0,MIN('Capital Structure'!$H$13/'Capital Structure'!$I$7,BT83))</f>
        <v>3392307.6923076925</v>
      </c>
      <c r="BV82" s="108">
        <f>IF(OR(BV73&lt;'Capital Structure'!$G$7,BV73&gt;'Capital Structure'!$H$7),0,MIN('Capital Structure'!$H$13/'Capital Structure'!$I$7,BU83))</f>
        <v>3392307.6923076925</v>
      </c>
      <c r="BW82" s="108">
        <f>IF(OR(BW73&lt;'Capital Structure'!$G$7,BW73&gt;'Capital Structure'!$H$7),0,MIN('Capital Structure'!$H$13/'Capital Structure'!$I$7,BV83))</f>
        <v>3392307.6923076925</v>
      </c>
      <c r="BX82" s="108">
        <f>IF(OR(BX73&lt;'Capital Structure'!$G$7,BX73&gt;'Capital Structure'!$H$7),0,MIN('Capital Structure'!$H$13/'Capital Structure'!$I$7,BW83))</f>
        <v>3392307.6923076925</v>
      </c>
      <c r="BY82" s="108">
        <f>IF(OR(BY73&lt;'Capital Structure'!$G$7,BY73&gt;'Capital Structure'!$H$7),0,MIN('Capital Structure'!$H$13/'Capital Structure'!$I$7,BX83))</f>
        <v>3392307.6923076925</v>
      </c>
      <c r="BZ82" s="108">
        <f>IF(OR(BZ73&lt;'Capital Structure'!$G$7,BZ73&gt;'Capital Structure'!$H$7),0,MIN('Capital Structure'!$H$13/'Capital Structure'!$I$7,BY83))</f>
        <v>3392307.6923076361</v>
      </c>
      <c r="CA82" s="108">
        <f>IF(OR(CA73&lt;'Capital Structure'!$G$7,CA73&gt;'Capital Structure'!$H$7),0,MIN('Capital Structure'!$H$13/'Capital Structure'!$I$7,BZ83))</f>
        <v>0</v>
      </c>
      <c r="CB82" s="108">
        <f>IF(OR(CB73&lt;'Capital Structure'!$G$7,CB73&gt;'Capital Structure'!$H$7),0,MIN('Capital Structure'!$H$13/'Capital Structure'!$I$7,CA83))</f>
        <v>0</v>
      </c>
      <c r="CC82" s="108">
        <f>IF(OR(CC73&lt;'Capital Structure'!$G$7,CC73&gt;'Capital Structure'!$H$7),0,MIN('Capital Structure'!$H$13/'Capital Structure'!$I$7,CB83))</f>
        <v>0</v>
      </c>
      <c r="CD82" s="108">
        <f>IF(OR(CD73&lt;'Capital Structure'!$G$7,CD73&gt;'Capital Structure'!$H$7),0,MIN('Capital Structure'!$H$13/'Capital Structure'!$I$7,CC83))</f>
        <v>0</v>
      </c>
      <c r="CE82" s="108">
        <f>IF(OR(CE73&lt;'Capital Structure'!$G$7,CE73&gt;'Capital Structure'!$H$7),0,MIN('Capital Structure'!$H$13/'Capital Structure'!$I$7,CD83))</f>
        <v>0</v>
      </c>
      <c r="CF82" s="108">
        <f>IF(OR(CF73&lt;'Capital Structure'!$G$7,CF73&gt;'Capital Structure'!$H$7),0,MIN('Capital Structure'!$H$13/'Capital Structure'!$I$7,CE83))</f>
        <v>0</v>
      </c>
      <c r="CG82" s="108">
        <f>IF(OR(CG73&lt;'Capital Structure'!$G$7,CG73&gt;'Capital Structure'!$H$7),0,MIN('Capital Structure'!$H$13/'Capital Structure'!$I$7,CF83))</f>
        <v>0</v>
      </c>
      <c r="CH82" s="108">
        <f>IF(OR(CH73&lt;'Capital Structure'!$G$7,CH73&gt;'Capital Structure'!$H$7),0,MIN('Capital Structure'!$H$13/'Capital Structure'!$I$7,CG83))</f>
        <v>0</v>
      </c>
      <c r="CI82" s="108">
        <f>IF(OR(CI73&lt;'Capital Structure'!$G$7,CI73&gt;'Capital Structure'!$H$7),0,MIN('Capital Structure'!$H$13/'Capital Structure'!$I$7,CH83))</f>
        <v>0</v>
      </c>
      <c r="CJ82" s="108">
        <f>IF(OR(CJ73&lt;'Capital Structure'!$G$7,CJ73&gt;'Capital Structure'!$H$7),0,MIN('Capital Structure'!$H$13/'Capital Structure'!$I$7,CI83))</f>
        <v>0</v>
      </c>
      <c r="CK82" s="108">
        <f>IF(OR(CK73&lt;'Capital Structure'!$G$7,CK73&gt;'Capital Structure'!$H$7),0,MIN('Capital Structure'!$H$13/'Capital Structure'!$I$7,CJ83))</f>
        <v>0</v>
      </c>
      <c r="CL82" s="108">
        <f>IF(OR(CL73&lt;'Capital Structure'!$G$7,CL73&gt;'Capital Structure'!$H$7),0,MIN('Capital Structure'!$H$13/'Capital Structure'!$I$7,CK83))</f>
        <v>0</v>
      </c>
      <c r="CM82" s="108">
        <f>IF(OR(CM73&lt;'Capital Structure'!$G$7,CM73&gt;'Capital Structure'!$H$7),0,MIN('Capital Structure'!$H$13/'Capital Structure'!$I$7,CL83))</f>
        <v>0</v>
      </c>
      <c r="CN82" s="108">
        <f>IF(OR(CN73&lt;'Capital Structure'!$G$7,CN73&gt;'Capital Structure'!$H$7),0,MIN('Capital Structure'!$H$13/'Capital Structure'!$I$7,CM83))</f>
        <v>0</v>
      </c>
      <c r="CO82" s="108">
        <f>IF(OR(CO73&lt;'Capital Structure'!$G$7,CO73&gt;'Capital Structure'!$H$7),0,MIN('Capital Structure'!$H$13/'Capital Structure'!$I$7,CN83))</f>
        <v>0</v>
      </c>
      <c r="CP82" s="108">
        <f>IF(OR(CP73&lt;'Capital Structure'!$G$7,CP73&gt;'Capital Structure'!$H$7),0,MIN('Capital Structure'!$H$13/'Capital Structure'!$I$7,CO83))</f>
        <v>0</v>
      </c>
      <c r="CQ82" s="108">
        <f>IF(OR(CQ73&lt;'Capital Structure'!$G$7,CQ73&gt;'Capital Structure'!$H$7),0,MIN('Capital Structure'!$H$13/'Capital Structure'!$I$7,CP83))</f>
        <v>0</v>
      </c>
      <c r="CR82" s="108">
        <f>IF(OR(CR73&lt;'Capital Structure'!$G$7,CR73&gt;'Capital Structure'!$H$7),0,MIN('Capital Structure'!$H$13/'Capital Structure'!$I$7,CQ83))</f>
        <v>0</v>
      </c>
      <c r="CS82" s="108">
        <f>IF(OR(CS73&lt;'Capital Structure'!$G$7,CS73&gt;'Capital Structure'!$H$7),0,MIN('Capital Structure'!$H$13/'Capital Structure'!$I$7,CR83))</f>
        <v>0</v>
      </c>
      <c r="CT82" s="108">
        <f>IF(OR(CT73&lt;'Capital Structure'!$G$7,CT73&gt;'Capital Structure'!$H$7),0,MIN('Capital Structure'!$H$13/'Capital Structure'!$I$7,CS83))</f>
        <v>0</v>
      </c>
      <c r="CU82" s="108">
        <f>IF(OR(CU73&lt;'Capital Structure'!$G$7,CU73&gt;'Capital Structure'!$H$7),0,MIN('Capital Structure'!$H$13/'Capital Structure'!$I$7,CT83))</f>
        <v>0</v>
      </c>
      <c r="CV82" s="108">
        <f>IF(OR(CV73&lt;'Capital Structure'!$G$7,CV73&gt;'Capital Structure'!$H$7),0,MIN('Capital Structure'!$H$13/'Capital Structure'!$I$7,CU83))</f>
        <v>0</v>
      </c>
      <c r="CW82" s="108">
        <f>IF(OR(CW73&lt;'Capital Structure'!$G$7,CW73&gt;'Capital Structure'!$H$7),0,MIN('Capital Structure'!$H$13/'Capital Structure'!$I$7,CV83))</f>
        <v>0</v>
      </c>
      <c r="CX82" s="108">
        <f>IF(OR(CX73&lt;'Capital Structure'!$G$7,CX73&gt;'Capital Structure'!$H$7),0,MIN('Capital Structure'!$H$13/'Capital Structure'!$I$7,CW83))</f>
        <v>0</v>
      </c>
      <c r="CY82" s="108">
        <f>IF(OR(CY73&lt;'Capital Structure'!$G$7,CY73&gt;'Capital Structure'!$H$7),0,MIN('Capital Structure'!$H$13/'Capital Structure'!$I$7,CX83))</f>
        <v>0</v>
      </c>
      <c r="CZ82" s="108">
        <f>IF(OR(CZ73&lt;'Capital Structure'!$G$7,CZ73&gt;'Capital Structure'!$H$7),0,MIN('Capital Structure'!$H$13/'Capital Structure'!$I$7,CY83))</f>
        <v>0</v>
      </c>
      <c r="DA82" s="108">
        <f>IF(OR(DA73&lt;'Capital Structure'!$G$7,DA73&gt;'Capital Structure'!$H$7),0,MIN('Capital Structure'!$H$13/'Capital Structure'!$I$7,CZ83))</f>
        <v>0</v>
      </c>
      <c r="DB82" s="108">
        <f>IF(OR(DB73&lt;'Capital Structure'!$G$7,DB73&gt;'Capital Structure'!$H$7),0,MIN('Capital Structure'!$H$13/'Capital Structure'!$I$7,DA83))</f>
        <v>0</v>
      </c>
      <c r="DC82" s="108">
        <f>IF(OR(DC73&lt;'Capital Structure'!$G$7,DC73&gt;'Capital Structure'!$H$7),0,MIN('Capital Structure'!$H$13/'Capital Structure'!$I$7,DB83))</f>
        <v>0</v>
      </c>
      <c r="DD82" s="108">
        <f>IF(OR(DD73&lt;'Capital Structure'!$G$7,DD73&gt;'Capital Structure'!$H$7),0,MIN('Capital Structure'!$H$13/'Capital Structure'!$I$7,DC83))</f>
        <v>0</v>
      </c>
      <c r="DE82" s="108">
        <f>IF(OR(DE73&lt;'Capital Structure'!$G$7,DE73&gt;'Capital Structure'!$H$7),0,MIN('Capital Structure'!$H$13/'Capital Structure'!$I$7,DD83))</f>
        <v>0</v>
      </c>
      <c r="DF82" s="108">
        <f>IF(OR(DF73&lt;'Capital Structure'!$G$7,DF73&gt;'Capital Structure'!$H$7),0,MIN('Capital Structure'!$H$13/'Capital Structure'!$I$7,DE83))</f>
        <v>0</v>
      </c>
      <c r="DG82" s="108">
        <f>IF(OR(DG73&lt;'Capital Structure'!$G$7,DG73&gt;'Capital Structure'!$H$7),0,MIN('Capital Structure'!$H$13/'Capital Structure'!$I$7,DF83))</f>
        <v>0</v>
      </c>
      <c r="DH82" s="108">
        <f>IF(OR(DH73&lt;'Capital Structure'!$G$7,DH73&gt;'Capital Structure'!$H$7),0,MIN('Capital Structure'!$H$13/'Capital Structure'!$I$7,DG83))</f>
        <v>0</v>
      </c>
      <c r="DI82" s="108">
        <f>IF(OR(DI73&lt;'Capital Structure'!$G$7,DI73&gt;'Capital Structure'!$H$7),0,MIN('Capital Structure'!$H$13/'Capital Structure'!$I$7,DH83))</f>
        <v>0</v>
      </c>
      <c r="DJ82" s="108">
        <f>IF(OR(DJ73&lt;'Capital Structure'!$G$7,DJ73&gt;'Capital Structure'!$H$7),0,MIN('Capital Structure'!$H$13/'Capital Structure'!$I$7,DI83))</f>
        <v>0</v>
      </c>
      <c r="DK82" s="108">
        <f>IF(OR(DK73&lt;'Capital Structure'!$G$7,DK73&gt;'Capital Structure'!$H$7),0,MIN('Capital Structure'!$H$13/'Capital Structure'!$I$7,DJ83))</f>
        <v>0</v>
      </c>
      <c r="DL82" s="108">
        <f>IF(OR(DL73&lt;'Capital Structure'!$G$7,DL73&gt;'Capital Structure'!$H$7),0,MIN('Capital Structure'!$H$13/'Capital Structure'!$I$7,DK83))</f>
        <v>0</v>
      </c>
      <c r="DM82" s="108">
        <f>IF(OR(DM73&lt;'Capital Structure'!$G$7,DM73&gt;'Capital Structure'!$H$7),0,MIN('Capital Structure'!$H$13/'Capital Structure'!$I$7,DL83))</f>
        <v>0</v>
      </c>
      <c r="DN82" s="108">
        <f>IF(OR(DN73&lt;'Capital Structure'!$G$7,DN73&gt;'Capital Structure'!$H$7),0,MIN('Capital Structure'!$H$13/'Capital Structure'!$I$7,DM83))</f>
        <v>0</v>
      </c>
      <c r="DO82" s="108">
        <f>IF(OR(DO73&lt;'Capital Structure'!$G$7,DO73&gt;'Capital Structure'!$H$7),0,MIN('Capital Structure'!$H$13/'Capital Structure'!$I$7,DN83))</f>
        <v>0</v>
      </c>
      <c r="DP82" s="108">
        <f>IF(OR(DP73&lt;'Capital Structure'!$G$7,DP73&gt;'Capital Structure'!$H$7),0,MIN('Capital Structure'!$H$13/'Capital Structure'!$I$7,DO83))</f>
        <v>0</v>
      </c>
      <c r="DQ82" s="108">
        <f>IF(OR(DQ73&lt;'Capital Structure'!$G$7,DQ73&gt;'Capital Structure'!$H$7),0,MIN('Capital Structure'!$H$13/'Capital Structure'!$I$7,DP83))</f>
        <v>0</v>
      </c>
      <c r="DR82" s="108">
        <f>IF(OR(DR73&lt;'Capital Structure'!$G$7,DR73&gt;'Capital Structure'!$H$7),0,MIN('Capital Structure'!$H$13/'Capital Structure'!$I$7,DQ83))</f>
        <v>0</v>
      </c>
      <c r="DS82" s="108">
        <f>IF(OR(DS73&lt;'Capital Structure'!$G$7,DS73&gt;'Capital Structure'!$H$7),0,MIN('Capital Structure'!$H$13/'Capital Structure'!$I$7,DR83))</f>
        <v>0</v>
      </c>
      <c r="DT82" s="108">
        <f>IF(OR(DT73&lt;'Capital Structure'!$G$7,DT73&gt;'Capital Structure'!$H$7),0,MIN('Capital Structure'!$H$13/'Capital Structure'!$I$7,DS83))</f>
        <v>0</v>
      </c>
      <c r="DU82" s="108">
        <f>IF(OR(DU73&lt;'Capital Structure'!$G$7,DU73&gt;'Capital Structure'!$H$7),0,MIN('Capital Structure'!$H$13/'Capital Structure'!$I$7,DT83))</f>
        <v>0</v>
      </c>
      <c r="DV82" s="108">
        <f>IF(OR(DV73&lt;'Capital Structure'!$G$7,DV73&gt;'Capital Structure'!$H$7),0,MIN('Capital Structure'!$H$13/'Capital Structure'!$I$7,DU83))</f>
        <v>0</v>
      </c>
      <c r="DW82" s="108">
        <f>IF(OR(DW73&lt;'Capital Structure'!$G$7,DW73&gt;'Capital Structure'!$H$7),0,MIN('Capital Structure'!$H$13/'Capital Structure'!$I$7,DV83))</f>
        <v>0</v>
      </c>
      <c r="DX82" s="108">
        <f>IF(OR(DX73&lt;'Capital Structure'!$G$7,DX73&gt;'Capital Structure'!$H$7),0,MIN('Capital Structure'!$H$13/'Capital Structure'!$I$7,DW83))</f>
        <v>0</v>
      </c>
      <c r="DY82" s="108">
        <f>IF(OR(DY73&lt;'Capital Structure'!$G$7,DY73&gt;'Capital Structure'!$H$7),0,MIN('Capital Structure'!$H$13/'Capital Structure'!$I$7,DX83))</f>
        <v>0</v>
      </c>
      <c r="DZ82" s="108">
        <f>IF(OR(DZ73&lt;'Capital Structure'!$G$7,DZ73&gt;'Capital Structure'!$H$7),0,MIN('Capital Structure'!$H$13/'Capital Structure'!$I$7,DY83))</f>
        <v>0</v>
      </c>
      <c r="EA82" s="108">
        <f>IF(OR(EA73&lt;'Capital Structure'!$G$7,EA73&gt;'Capital Structure'!$H$7),0,MIN('Capital Structure'!$H$13/'Capital Structure'!$I$7,DZ83))</f>
        <v>0</v>
      </c>
      <c r="EB82" s="108">
        <f>IF(OR(EB73&lt;'Capital Structure'!$G$7,EB73&gt;'Capital Structure'!$H$7),0,MIN('Capital Structure'!$H$13/'Capital Structure'!$I$7,EA83))</f>
        <v>0</v>
      </c>
      <c r="EC82" s="108">
        <f>IF(OR(EC73&lt;'Capital Structure'!$G$7,EC73&gt;'Capital Structure'!$H$7),0,MIN('Capital Structure'!$H$13/'Capital Structure'!$I$7,EB83))</f>
        <v>0</v>
      </c>
      <c r="ED82" s="108">
        <f>IF(OR(ED73&lt;'Capital Structure'!$G$7,ED73&gt;'Capital Structure'!$H$7),0,MIN('Capital Structure'!$H$13/'Capital Structure'!$I$7,EC83))</f>
        <v>0</v>
      </c>
      <c r="EE82" s="108">
        <f>IF(OR(EE73&lt;'Capital Structure'!$G$7,EE73&gt;'Capital Structure'!$H$7),0,MIN('Capital Structure'!$H$13/'Capital Structure'!$I$7,ED83))</f>
        <v>0</v>
      </c>
      <c r="EF82" s="108">
        <f>IF(OR(EF73&lt;'Capital Structure'!$G$7,EF73&gt;'Capital Structure'!$H$7),0,MIN('Capital Structure'!$H$13/'Capital Structure'!$I$7,EE83))</f>
        <v>0</v>
      </c>
      <c r="EG82" s="108">
        <f>IF(OR(EG73&lt;'Capital Structure'!$G$7,EG73&gt;'Capital Structure'!$H$7),0,MIN('Capital Structure'!$H$13/'Capital Structure'!$I$7,EF83))</f>
        <v>0</v>
      </c>
      <c r="EH82" s="108">
        <f>IF(OR(EH73&lt;'Capital Structure'!$G$7,EH73&gt;'Capital Structure'!$H$7),0,MIN('Capital Structure'!$H$13/'Capital Structure'!$I$7,EG83))</f>
        <v>0</v>
      </c>
      <c r="EI82" s="108">
        <f>IF(OR(EI73&lt;'Capital Structure'!$G$7,EI73&gt;'Capital Structure'!$H$7),0,MIN('Capital Structure'!$H$13/'Capital Structure'!$I$7,EH83))</f>
        <v>0</v>
      </c>
      <c r="EJ82" s="108">
        <f>IF(OR(EJ73&lt;'Capital Structure'!$G$7,EJ73&gt;'Capital Structure'!$H$7),0,MIN('Capital Structure'!$H$13/'Capital Structure'!$I$7,EI83))</f>
        <v>0</v>
      </c>
      <c r="EK82" s="108">
        <f>IF(OR(EK73&lt;'Capital Structure'!$G$7,EK73&gt;'Capital Structure'!$H$7),0,MIN('Capital Structure'!$H$13/'Capital Structure'!$I$7,EJ83))</f>
        <v>0</v>
      </c>
      <c r="EL82" s="108">
        <f>IF(OR(EL73&lt;'Capital Structure'!$G$7,EL73&gt;'Capital Structure'!$H$7),0,MIN('Capital Structure'!$H$13/'Capital Structure'!$I$7,EK83))</f>
        <v>0</v>
      </c>
      <c r="EM82" s="108">
        <f>IF(OR(EM73&lt;'Capital Structure'!$G$7,EM73&gt;'Capital Structure'!$H$7),0,MIN('Capital Structure'!$H$13/'Capital Structure'!$I$7,EL83))</f>
        <v>0</v>
      </c>
      <c r="EN82" s="108">
        <f>IF(OR(EN73&lt;'Capital Structure'!$G$7,EN73&gt;'Capital Structure'!$H$7),0,MIN('Capital Structure'!$H$13/'Capital Structure'!$I$7,EM83))</f>
        <v>0</v>
      </c>
      <c r="EO82" s="108">
        <f>IF(OR(EO73&lt;'Capital Structure'!$G$7,EO73&gt;'Capital Structure'!$H$7),0,MIN('Capital Structure'!$H$13/'Capital Structure'!$I$7,EN83))</f>
        <v>0</v>
      </c>
      <c r="EP82" s="108">
        <f>IF(OR(EP73&lt;'Capital Structure'!$G$7,EP73&gt;'Capital Structure'!$H$7),0,MIN('Capital Structure'!$H$13/'Capital Structure'!$I$7,EO83))</f>
        <v>0</v>
      </c>
      <c r="EQ82" s="108">
        <f>IF(OR(EQ73&lt;'Capital Structure'!$G$7,EQ73&gt;'Capital Structure'!$H$7),0,MIN('Capital Structure'!$H$13/'Capital Structure'!$I$7,EP83))</f>
        <v>0</v>
      </c>
      <c r="ER82" s="108">
        <f>IF(OR(ER73&lt;'Capital Structure'!$G$7,ER73&gt;'Capital Structure'!$H$7),0,MIN('Capital Structure'!$H$13/'Capital Structure'!$I$7,EQ83))</f>
        <v>0</v>
      </c>
      <c r="ES82" s="108">
        <f>IF(OR(ES73&lt;'Capital Structure'!$G$7,ES73&gt;'Capital Structure'!$H$7),0,MIN('Capital Structure'!$H$13/'Capital Structure'!$I$7,ER83))</f>
        <v>0</v>
      </c>
      <c r="ET82" s="108">
        <f>IF(OR(ET73&lt;'Capital Structure'!$G$7,ET73&gt;'Capital Structure'!$H$7),0,MIN('Capital Structure'!$H$13/'Capital Structure'!$I$7,ES83))</f>
        <v>0</v>
      </c>
      <c r="EU82" s="108">
        <f>IF(OR(EU73&lt;'Capital Structure'!$G$7,EU73&gt;'Capital Structure'!$H$7),0,MIN('Capital Structure'!$H$13/'Capital Structure'!$I$7,ET83))</f>
        <v>0</v>
      </c>
      <c r="EV82" s="108">
        <f>IF(OR(EV73&lt;'Capital Structure'!$G$7,EV73&gt;'Capital Structure'!$H$7),0,MIN('Capital Structure'!$H$13/'Capital Structure'!$I$7,EU83))</f>
        <v>0</v>
      </c>
      <c r="EW82" s="108">
        <f>IF(OR(EW73&lt;'Capital Structure'!$G$7,EW73&gt;'Capital Structure'!$H$7),0,MIN('Capital Structure'!$H$13/'Capital Structure'!$I$7,EV83))</f>
        <v>0</v>
      </c>
      <c r="EX82" s="108">
        <f>IF(OR(EX73&lt;'Capital Structure'!$G$7,EX73&gt;'Capital Structure'!$H$7),0,MIN('Capital Structure'!$H$13/'Capital Structure'!$I$7,EW83))</f>
        <v>0</v>
      </c>
      <c r="EY82" s="108">
        <f>IF(OR(EY73&lt;'Capital Structure'!$G$7,EY73&gt;'Capital Structure'!$H$7),0,MIN('Capital Structure'!$H$13/'Capital Structure'!$I$7,EX83))</f>
        <v>0</v>
      </c>
      <c r="EZ82" s="108">
        <f>IF(OR(EZ73&lt;'Capital Structure'!$G$7,EZ73&gt;'Capital Structure'!$H$7),0,MIN('Capital Structure'!$H$13/'Capital Structure'!$I$7,EY83))</f>
        <v>0</v>
      </c>
      <c r="FA82" s="108">
        <f>IF(OR(FA73&lt;'Capital Structure'!$G$7,FA73&gt;'Capital Structure'!$H$7),0,MIN('Capital Structure'!$H$13/'Capital Structure'!$I$7,EZ83))</f>
        <v>0</v>
      </c>
      <c r="FB82" s="108">
        <f>IF(OR(FB73&lt;'Capital Structure'!$G$7,FB73&gt;'Capital Structure'!$H$7),0,MIN('Capital Structure'!$H$13/'Capital Structure'!$I$7,FA83))</f>
        <v>0</v>
      </c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</row>
    <row r="83" spans="2:206">
      <c r="E83" s="139">
        <f>'Capital Structure'!$H$13-SUM($E$82:E82)</f>
        <v>88200000</v>
      </c>
      <c r="F83" s="139">
        <f>'Capital Structure'!$H$13-SUM($E$82:F82)</f>
        <v>88200000</v>
      </c>
      <c r="G83" s="139">
        <f>'Capital Structure'!$H$13-SUM($E$82:G82)</f>
        <v>88200000</v>
      </c>
      <c r="H83" s="139">
        <f>'Capital Structure'!$H$13-SUM($E$82:H82)</f>
        <v>88200000</v>
      </c>
      <c r="I83" s="139">
        <f>'Capital Structure'!$H$13-SUM($E$82:I82)</f>
        <v>88200000</v>
      </c>
      <c r="J83" s="139">
        <f>'Capital Structure'!$H$13-SUM($E$82:J82)</f>
        <v>88200000</v>
      </c>
      <c r="K83" s="139">
        <f>'Capital Structure'!$H$13-SUM($E$82:K82)</f>
        <v>88200000</v>
      </c>
      <c r="L83" s="139">
        <f>'Capital Structure'!$H$13-SUM($E$82:L82)</f>
        <v>88200000</v>
      </c>
      <c r="M83" s="139">
        <f>'Capital Structure'!$H$13-SUM($E$82:M82)</f>
        <v>88200000</v>
      </c>
      <c r="N83" s="139">
        <f>'Capital Structure'!$H$13-SUM($E$82:N82)</f>
        <v>88200000</v>
      </c>
      <c r="O83" s="139">
        <f>'Capital Structure'!$H$13-SUM($E$82:O82)</f>
        <v>88200000</v>
      </c>
      <c r="P83" s="139">
        <f>'Capital Structure'!$H$13-SUM($E$82:P82)</f>
        <v>88200000</v>
      </c>
      <c r="Q83" s="139">
        <f>'Capital Structure'!$H$13-SUM($E$82:Q82)</f>
        <v>88200000</v>
      </c>
      <c r="R83" s="139">
        <f>'Capital Structure'!$H$13-SUM($E$82:R82)</f>
        <v>88200000</v>
      </c>
      <c r="S83" s="139">
        <f>'Capital Structure'!$H$13-SUM($E$82:S82)</f>
        <v>88200000</v>
      </c>
      <c r="T83" s="139">
        <f>'Capital Structure'!$H$13-SUM($E$82:T82)</f>
        <v>88200000</v>
      </c>
      <c r="U83" s="139">
        <f>'Capital Structure'!$H$13-SUM($E$82:U82)</f>
        <v>88200000</v>
      </c>
      <c r="V83" s="139">
        <f>'Capital Structure'!$H$13-SUM($E$82:V82)</f>
        <v>88200000</v>
      </c>
      <c r="W83" s="139">
        <f>'Capital Structure'!$H$13-SUM($E$82:W82)</f>
        <v>88200000</v>
      </c>
      <c r="X83" s="139">
        <f>'Capital Structure'!$H$13-SUM($E$82:X82)</f>
        <v>88200000</v>
      </c>
      <c r="Y83" s="139">
        <f>'Capital Structure'!$H$13-SUM($E$82:Y82)</f>
        <v>88200000</v>
      </c>
      <c r="Z83" s="139">
        <f>'Capital Structure'!$H$13-SUM($E$82:Z82)</f>
        <v>88200000</v>
      </c>
      <c r="AA83" s="139">
        <f>'Capital Structure'!$H$13-SUM($E$82:AA82)</f>
        <v>88200000</v>
      </c>
      <c r="AB83" s="139">
        <f>'Capital Structure'!$H$13-SUM($E$82:AB82)</f>
        <v>88200000</v>
      </c>
      <c r="AC83" s="139">
        <f>'Capital Structure'!$H$13-SUM($E$82:AC82)</f>
        <v>88200000</v>
      </c>
      <c r="AD83" s="139">
        <f>'Capital Structure'!$H$13-SUM($E$82:AD82)</f>
        <v>88200000</v>
      </c>
      <c r="AE83" s="139">
        <f>'Capital Structure'!$H$13-SUM($E$82:AE82)</f>
        <v>88200000</v>
      </c>
      <c r="AF83" s="139">
        <f>'Capital Structure'!$H$13-SUM($E$82:AF82)</f>
        <v>88200000</v>
      </c>
      <c r="AG83" s="139">
        <f>'Capital Structure'!$H$13-SUM($E$82:AG82)</f>
        <v>88200000</v>
      </c>
      <c r="AH83" s="139">
        <f>'Capital Structure'!$H$13-SUM($E$82:AH82)</f>
        <v>88200000</v>
      </c>
      <c r="AI83" s="139">
        <f>'Capital Structure'!$H$13-SUM($E$82:AI82)</f>
        <v>88200000</v>
      </c>
      <c r="AJ83" s="139">
        <f>'Capital Structure'!$H$13-SUM($E$82:AJ82)</f>
        <v>88200000</v>
      </c>
      <c r="AK83" s="139">
        <f>'Capital Structure'!$H$13-SUM($E$82:AK82)</f>
        <v>88200000</v>
      </c>
      <c r="AL83" s="139">
        <f>'Capital Structure'!$H$13-SUM($E$82:AL82)</f>
        <v>88200000</v>
      </c>
      <c r="AM83" s="139">
        <f>'Capital Structure'!$H$13-SUM($E$82:AM82)</f>
        <v>88200000</v>
      </c>
      <c r="AN83" s="139">
        <f>'Capital Structure'!$H$13-SUM($E$82:AN82)</f>
        <v>88200000</v>
      </c>
      <c r="AO83" s="139">
        <f>'Capital Structure'!$H$13-SUM($E$82:AO82)</f>
        <v>88200000</v>
      </c>
      <c r="AP83" s="139">
        <f>'Capital Structure'!$H$13-SUM($E$82:AP82)</f>
        <v>88200000</v>
      </c>
      <c r="AQ83" s="139">
        <f>'Capital Structure'!$H$13-SUM($E$82:AQ82)</f>
        <v>88200000</v>
      </c>
      <c r="AR83" s="139">
        <f>'Capital Structure'!$H$13-SUM($E$82:AR82)</f>
        <v>88200000</v>
      </c>
      <c r="AS83" s="139">
        <f>'Capital Structure'!$H$13-SUM($E$82:AS82)</f>
        <v>88200000</v>
      </c>
      <c r="AT83" s="139">
        <f>'Capital Structure'!$H$13-SUM($E$82:AT82)</f>
        <v>88200000</v>
      </c>
      <c r="AU83" s="139">
        <f>'Capital Structure'!$H$13-SUM($E$82:AU82)</f>
        <v>88200000</v>
      </c>
      <c r="AV83" s="139">
        <f>'Capital Structure'!$H$13-SUM($E$82:AV82)</f>
        <v>88200000</v>
      </c>
      <c r="AW83" s="139">
        <f>'Capital Structure'!$H$13-SUM($E$82:AW82)</f>
        <v>88200000</v>
      </c>
      <c r="AX83" s="139">
        <f>'Capital Structure'!$H$13-SUM($E$82:AX82)</f>
        <v>88200000</v>
      </c>
      <c r="AY83" s="139">
        <f>'Capital Structure'!$H$13-SUM($E$82:AY82)</f>
        <v>88200000</v>
      </c>
      <c r="AZ83" s="139">
        <f>'Capital Structure'!$H$13-SUM($E$82:AZ82)</f>
        <v>88200000</v>
      </c>
      <c r="BA83" s="139">
        <f>'Capital Structure'!$H$13-SUM($E$82:BA82)</f>
        <v>84807692.307692304</v>
      </c>
      <c r="BB83" s="139">
        <f>'Capital Structure'!$H$13-SUM($E$82:BB82)</f>
        <v>81415384.615384609</v>
      </c>
      <c r="BC83" s="139">
        <f>'Capital Structure'!$H$13-SUM($E$82:BC82)</f>
        <v>78023076.923076928</v>
      </c>
      <c r="BD83" s="139">
        <f>'Capital Structure'!$H$13-SUM($E$82:BD82)</f>
        <v>74630769.230769232</v>
      </c>
      <c r="BE83" s="139">
        <f>'Capital Structure'!$H$13-SUM($E$82:BE82)</f>
        <v>71238461.538461536</v>
      </c>
      <c r="BF83" s="139">
        <f>'Capital Structure'!$H$13-SUM($E$82:BF82)</f>
        <v>67846153.84615384</v>
      </c>
      <c r="BG83" s="139">
        <f>'Capital Structure'!$H$13-SUM($E$82:BG82)</f>
        <v>64453846.153846152</v>
      </c>
      <c r="BH83" s="139">
        <f>'Capital Structure'!$H$13-SUM($E$82:BH82)</f>
        <v>61061538.461538464</v>
      </c>
      <c r="BI83" s="139">
        <f>'Capital Structure'!$H$13-SUM($E$82:BI82)</f>
        <v>57669230.769230768</v>
      </c>
      <c r="BJ83" s="139">
        <f>'Capital Structure'!$H$13-SUM($E$82:BJ82)</f>
        <v>54276923.076923072</v>
      </c>
      <c r="BK83" s="139">
        <f>'Capital Structure'!$H$13-SUM($E$82:BK82)</f>
        <v>50884615.384615377</v>
      </c>
      <c r="BL83" s="139">
        <f>'Capital Structure'!$H$13-SUM($E$82:BL82)</f>
        <v>47492307.692307681</v>
      </c>
      <c r="BM83" s="139">
        <f>'Capital Structure'!$H$13-SUM($E$82:BM82)</f>
        <v>44099999.999999985</v>
      </c>
      <c r="BN83" s="139">
        <f>'Capital Structure'!$H$13-SUM($E$82:BN82)</f>
        <v>40707692.307692289</v>
      </c>
      <c r="BO83" s="139">
        <f>'Capital Structure'!$H$13-SUM($E$82:BO82)</f>
        <v>37315384.615384594</v>
      </c>
      <c r="BP83" s="139">
        <f>'Capital Structure'!$H$13-SUM($E$82:BP82)</f>
        <v>33923076.923076898</v>
      </c>
      <c r="BQ83" s="139">
        <f>'Capital Structure'!$H$13-SUM($E$82:BQ82)</f>
        <v>30530769.230769202</v>
      </c>
      <c r="BR83" s="139">
        <f>'Capital Structure'!$H$13-SUM($E$82:BR82)</f>
        <v>27138461.538461506</v>
      </c>
      <c r="BS83" s="139">
        <f>'Capital Structure'!$H$13-SUM($E$82:BS82)</f>
        <v>23746153.846153811</v>
      </c>
      <c r="BT83" s="139">
        <f>'Capital Structure'!$H$13-SUM($E$82:BT82)</f>
        <v>20353846.153846115</v>
      </c>
      <c r="BU83" s="139">
        <f>'Capital Structure'!$H$13-SUM($E$82:BU82)</f>
        <v>16961538.461538419</v>
      </c>
      <c r="BV83" s="139">
        <f>'Capital Structure'!$H$13-SUM($E$82:BV82)</f>
        <v>13569230.769230723</v>
      </c>
      <c r="BW83" s="139">
        <f>'Capital Structure'!$H$13-SUM($E$82:BW82)</f>
        <v>10176923.076923028</v>
      </c>
      <c r="BX83" s="139">
        <f>'Capital Structure'!$H$13-SUM($E$82:BX82)</f>
        <v>6784615.3846153319</v>
      </c>
      <c r="BY83" s="139">
        <f>'Capital Structure'!$H$13-SUM($E$82:BY82)</f>
        <v>3392307.6923076361</v>
      </c>
      <c r="BZ83" s="139">
        <f>'Capital Structure'!$H$13-SUM($E$82:BZ82)</f>
        <v>0</v>
      </c>
      <c r="CA83" s="139">
        <f>'Capital Structure'!$H$13-SUM($E$82:CA82)</f>
        <v>0</v>
      </c>
      <c r="CB83" s="139">
        <f>'Capital Structure'!$H$13-SUM($E$82:CB82)</f>
        <v>0</v>
      </c>
      <c r="CC83" s="139">
        <f>'Capital Structure'!$H$13-SUM($E$82:CC82)</f>
        <v>0</v>
      </c>
      <c r="CD83" s="139">
        <f>'Capital Structure'!$H$13-SUM($E$82:CD82)</f>
        <v>0</v>
      </c>
      <c r="CE83" s="139">
        <f>'Capital Structure'!$H$13-SUM($E$82:CE82)</f>
        <v>0</v>
      </c>
      <c r="CF83" s="139">
        <f>'Capital Structure'!$H$13-SUM($E$82:CF82)</f>
        <v>0</v>
      </c>
      <c r="CG83" s="139">
        <f>'Capital Structure'!$H$13-SUM($E$82:CG82)</f>
        <v>0</v>
      </c>
      <c r="CH83" s="139">
        <f>'Capital Structure'!$H$13-SUM($E$82:CH82)</f>
        <v>0</v>
      </c>
      <c r="CI83" s="139">
        <f>'Capital Structure'!$H$13-SUM($E$82:CI82)</f>
        <v>0</v>
      </c>
      <c r="CJ83" s="139">
        <f>'Capital Structure'!$H$13-SUM($E$82:CJ82)</f>
        <v>0</v>
      </c>
      <c r="CK83" s="139">
        <f>'Capital Structure'!$H$13-SUM($E$82:CK82)</f>
        <v>0</v>
      </c>
      <c r="CL83" s="139">
        <f>'Capital Structure'!$H$13-SUM($E$82:CL82)</f>
        <v>0</v>
      </c>
      <c r="CM83" s="139">
        <f>'Capital Structure'!$H$13-SUM($E$82:CM82)</f>
        <v>0</v>
      </c>
      <c r="CN83" s="139">
        <f>'Capital Structure'!$H$13-SUM($E$82:CN82)</f>
        <v>0</v>
      </c>
      <c r="CO83" s="139">
        <f>'Capital Structure'!$H$13-SUM($E$82:CO82)</f>
        <v>0</v>
      </c>
      <c r="CP83" s="139">
        <f>'Capital Structure'!$H$13-SUM($E$82:CP82)</f>
        <v>0</v>
      </c>
      <c r="CQ83" s="139">
        <f>'Capital Structure'!$H$13-SUM($E$82:CQ82)</f>
        <v>0</v>
      </c>
      <c r="CR83" s="139">
        <f>'Capital Structure'!$H$13-SUM($E$82:CR82)</f>
        <v>0</v>
      </c>
      <c r="CS83" s="139">
        <f>'Capital Structure'!$H$13-SUM($E$82:CS82)</f>
        <v>0</v>
      </c>
      <c r="CT83" s="139">
        <f>'Capital Structure'!$H$13-SUM($E$82:CT82)</f>
        <v>0</v>
      </c>
      <c r="CU83" s="139">
        <f>'Capital Structure'!$H$13-SUM($E$82:CU82)</f>
        <v>0</v>
      </c>
      <c r="CV83" s="139">
        <f>'Capital Structure'!$H$13-SUM($E$82:CV82)</f>
        <v>0</v>
      </c>
      <c r="CW83" s="139">
        <f>'Capital Structure'!$H$13-SUM($E$82:CW82)</f>
        <v>0</v>
      </c>
      <c r="CX83" s="139">
        <f>'Capital Structure'!$H$13-SUM($E$82:CX82)</f>
        <v>0</v>
      </c>
      <c r="CY83" s="139">
        <f>'Capital Structure'!$H$13-SUM($E$82:CY82)</f>
        <v>0</v>
      </c>
      <c r="CZ83" s="139">
        <f>'Capital Structure'!$H$13-SUM($E$82:CZ82)</f>
        <v>0</v>
      </c>
      <c r="DA83" s="139">
        <f>'Capital Structure'!$H$13-SUM($E$82:DA82)</f>
        <v>0</v>
      </c>
      <c r="DB83" s="139">
        <f>'Capital Structure'!$H$13-SUM($E$82:DB82)</f>
        <v>0</v>
      </c>
      <c r="DC83" s="139">
        <f>'Capital Structure'!$H$13-SUM($E$82:DC82)</f>
        <v>0</v>
      </c>
      <c r="DD83" s="139">
        <f>'Capital Structure'!$H$13-SUM($E$82:DD82)</f>
        <v>0</v>
      </c>
      <c r="DE83" s="139">
        <f>'Capital Structure'!$H$13-SUM($E$82:DE82)</f>
        <v>0</v>
      </c>
      <c r="DF83" s="139">
        <f>'Capital Structure'!$H$13-SUM($E$82:DF82)</f>
        <v>0</v>
      </c>
      <c r="DG83" s="139">
        <f>'Capital Structure'!$H$13-SUM($E$82:DG82)</f>
        <v>0</v>
      </c>
      <c r="DH83" s="139">
        <f>'Capital Structure'!$H$13-SUM($E$82:DH82)</f>
        <v>0</v>
      </c>
      <c r="DI83" s="139">
        <f>'Capital Structure'!$H$13-SUM($E$82:DI82)</f>
        <v>0</v>
      </c>
      <c r="DJ83" s="139">
        <f>'Capital Structure'!$H$13-SUM($E$82:DJ82)</f>
        <v>0</v>
      </c>
      <c r="DK83" s="139">
        <f>'Capital Structure'!$H$13-SUM($E$82:DK82)</f>
        <v>0</v>
      </c>
      <c r="DL83" s="139">
        <f>'Capital Structure'!$H$13-SUM($E$82:DL82)</f>
        <v>0</v>
      </c>
      <c r="DM83" s="139">
        <f>'Capital Structure'!$H$13-SUM($E$82:DM82)</f>
        <v>0</v>
      </c>
      <c r="DN83" s="139">
        <f>'Capital Structure'!$H$13-SUM($E$82:DN82)</f>
        <v>0</v>
      </c>
      <c r="DO83" s="139">
        <f>'Capital Structure'!$H$13-SUM($E$82:DO82)</f>
        <v>0</v>
      </c>
      <c r="DP83" s="139">
        <f>'Capital Structure'!$H$13-SUM($E$82:DP82)</f>
        <v>0</v>
      </c>
      <c r="DQ83" s="139">
        <f>'Capital Structure'!$H$13-SUM($E$82:DQ82)</f>
        <v>0</v>
      </c>
      <c r="DR83" s="139">
        <f>'Capital Structure'!$H$13-SUM($E$82:DR82)</f>
        <v>0</v>
      </c>
      <c r="DS83" s="139">
        <f>'Capital Structure'!$H$13-SUM($E$82:DS82)</f>
        <v>0</v>
      </c>
      <c r="DT83" s="139">
        <f>'Capital Structure'!$H$13-SUM($E$82:DT82)</f>
        <v>0</v>
      </c>
      <c r="DU83" s="139">
        <f>'Capital Structure'!$H$13-SUM($E$82:DU82)</f>
        <v>0</v>
      </c>
      <c r="DV83" s="139">
        <f>'Capital Structure'!$H$13-SUM($E$82:DV82)</f>
        <v>0</v>
      </c>
      <c r="DW83" s="139">
        <f>'Capital Structure'!$H$13-SUM($E$82:DW82)</f>
        <v>0</v>
      </c>
      <c r="DX83" s="139">
        <f>'Capital Structure'!$H$13-SUM($E$82:DX82)</f>
        <v>0</v>
      </c>
      <c r="DY83" s="139">
        <f>'Capital Structure'!$H$13-SUM($E$82:DY82)</f>
        <v>0</v>
      </c>
      <c r="DZ83" s="139">
        <f>'Capital Structure'!$H$13-SUM($E$82:DZ82)</f>
        <v>0</v>
      </c>
      <c r="EA83" s="139">
        <f>'Capital Structure'!$H$13-SUM($E$82:EA82)</f>
        <v>0</v>
      </c>
      <c r="EB83" s="139">
        <f>'Capital Structure'!$H$13-SUM($E$82:EB82)</f>
        <v>0</v>
      </c>
      <c r="EC83" s="139">
        <f>'Capital Structure'!$H$13-SUM($E$82:EC82)</f>
        <v>0</v>
      </c>
      <c r="ED83" s="139">
        <f>'Capital Structure'!$H$13-SUM($E$82:ED82)</f>
        <v>0</v>
      </c>
      <c r="EE83" s="139">
        <f>'Capital Structure'!$H$13-SUM($E$82:EE82)</f>
        <v>0</v>
      </c>
      <c r="EF83" s="139">
        <f>'Capital Structure'!$H$13-SUM($E$82:EF82)</f>
        <v>0</v>
      </c>
      <c r="EG83" s="139">
        <f>'Capital Structure'!$H$13-SUM($E$82:EG82)</f>
        <v>0</v>
      </c>
      <c r="EH83" s="139">
        <f>'Capital Structure'!$H$13-SUM($E$82:EH82)</f>
        <v>0</v>
      </c>
      <c r="EI83" s="139">
        <f>'Capital Structure'!$H$13-SUM($E$82:EI82)</f>
        <v>0</v>
      </c>
      <c r="EJ83" s="139">
        <f>'Capital Structure'!$H$13-SUM($E$82:EJ82)</f>
        <v>0</v>
      </c>
      <c r="EK83" s="139">
        <f>'Capital Structure'!$H$13-SUM($E$82:EK82)</f>
        <v>0</v>
      </c>
      <c r="EL83" s="139">
        <f>'Capital Structure'!$H$13-SUM($E$82:EL82)</f>
        <v>0</v>
      </c>
      <c r="EM83" s="139">
        <f>'Capital Structure'!$H$13-SUM($E$82:EM82)</f>
        <v>0</v>
      </c>
      <c r="EN83" s="139">
        <f>'Capital Structure'!$H$13-SUM($E$82:EN82)</f>
        <v>0</v>
      </c>
      <c r="EO83" s="139">
        <f>'Capital Structure'!$H$13-SUM($E$82:EO82)</f>
        <v>0</v>
      </c>
      <c r="EP83" s="139">
        <f>'Capital Structure'!$H$13-SUM($E$82:EP82)</f>
        <v>0</v>
      </c>
      <c r="EQ83" s="139">
        <f>'Capital Structure'!$H$13-SUM($E$82:EQ82)</f>
        <v>0</v>
      </c>
      <c r="ER83" s="139">
        <f>'Capital Structure'!$H$13-SUM($E$82:ER82)</f>
        <v>0</v>
      </c>
      <c r="ES83" s="139">
        <f>'Capital Structure'!$H$13-SUM($E$82:ES82)</f>
        <v>0</v>
      </c>
      <c r="ET83" s="139">
        <f>'Capital Structure'!$H$13-SUM($E$82:ET82)</f>
        <v>0</v>
      </c>
      <c r="EU83" s="139">
        <f>'Capital Structure'!$H$13-SUM($E$82:EU82)</f>
        <v>0</v>
      </c>
      <c r="EV83" s="139">
        <f>'Capital Structure'!$H$13-SUM($E$82:EV82)</f>
        <v>0</v>
      </c>
      <c r="EW83" s="139">
        <f>'Capital Structure'!$H$13-SUM($E$82:EW82)</f>
        <v>0</v>
      </c>
      <c r="EX83" s="139">
        <f>'Capital Structure'!$H$13-SUM($E$82:EX82)</f>
        <v>0</v>
      </c>
      <c r="EY83" s="139">
        <f>'Capital Structure'!$H$13-SUM($E$82:EY82)</f>
        <v>0</v>
      </c>
      <c r="EZ83" s="139">
        <f>'Capital Structure'!$H$13-SUM($E$82:EZ82)</f>
        <v>0</v>
      </c>
      <c r="FA83" s="139">
        <f>'Capital Structure'!$H$13-SUM($E$82:FA82)</f>
        <v>0</v>
      </c>
      <c r="FB83" s="139">
        <f>'Capital Structure'!$H$13-SUM($E$82:FB82)</f>
        <v>0</v>
      </c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</row>
    <row r="85" spans="2:206">
      <c r="B85" s="105" t="s">
        <v>323</v>
      </c>
      <c r="C85" s="105" t="s">
        <v>349</v>
      </c>
    </row>
    <row r="87" spans="2:206">
      <c r="B87" s="105" t="s">
        <v>347</v>
      </c>
      <c r="E87" s="107">
        <f t="shared" ref="E87:BP87" si="35">E73</f>
        <v>42278</v>
      </c>
      <c r="F87" s="107">
        <f t="shared" si="35"/>
        <v>42309</v>
      </c>
      <c r="G87" s="107">
        <f t="shared" si="35"/>
        <v>42339</v>
      </c>
      <c r="H87" s="107">
        <f t="shared" si="35"/>
        <v>42370</v>
      </c>
      <c r="I87" s="107">
        <f t="shared" si="35"/>
        <v>42401</v>
      </c>
      <c r="J87" s="107">
        <f t="shared" si="35"/>
        <v>42430</v>
      </c>
      <c r="K87" s="107">
        <f t="shared" si="35"/>
        <v>42461</v>
      </c>
      <c r="L87" s="107">
        <f t="shared" si="35"/>
        <v>42491</v>
      </c>
      <c r="M87" s="107">
        <f t="shared" si="35"/>
        <v>42522</v>
      </c>
      <c r="N87" s="107">
        <f t="shared" si="35"/>
        <v>42552</v>
      </c>
      <c r="O87" s="107">
        <f t="shared" si="35"/>
        <v>42583</v>
      </c>
      <c r="P87" s="107">
        <f t="shared" si="35"/>
        <v>42614</v>
      </c>
      <c r="Q87" s="107">
        <f t="shared" si="35"/>
        <v>42644</v>
      </c>
      <c r="R87" s="107">
        <f t="shared" si="35"/>
        <v>42675</v>
      </c>
      <c r="S87" s="107">
        <f t="shared" si="35"/>
        <v>42705</v>
      </c>
      <c r="T87" s="107">
        <f t="shared" si="35"/>
        <v>42736</v>
      </c>
      <c r="U87" s="107">
        <f t="shared" si="35"/>
        <v>42767</v>
      </c>
      <c r="V87" s="107">
        <f t="shared" si="35"/>
        <v>42795</v>
      </c>
      <c r="W87" s="107">
        <f t="shared" si="35"/>
        <v>42826</v>
      </c>
      <c r="X87" s="107">
        <f t="shared" si="35"/>
        <v>42856</v>
      </c>
      <c r="Y87" s="107">
        <f t="shared" si="35"/>
        <v>42887</v>
      </c>
      <c r="Z87" s="107">
        <f t="shared" si="35"/>
        <v>42917</v>
      </c>
      <c r="AA87" s="107">
        <f t="shared" si="35"/>
        <v>42948</v>
      </c>
      <c r="AB87" s="107">
        <f t="shared" si="35"/>
        <v>42979</v>
      </c>
      <c r="AC87" s="107">
        <f t="shared" si="35"/>
        <v>43009</v>
      </c>
      <c r="AD87" s="107">
        <f t="shared" si="35"/>
        <v>43040</v>
      </c>
      <c r="AE87" s="107">
        <f t="shared" si="35"/>
        <v>43070</v>
      </c>
      <c r="AF87" s="107">
        <f t="shared" si="35"/>
        <v>43101</v>
      </c>
      <c r="AG87" s="107">
        <f t="shared" si="35"/>
        <v>43132</v>
      </c>
      <c r="AH87" s="107">
        <f t="shared" si="35"/>
        <v>43160</v>
      </c>
      <c r="AI87" s="107">
        <f t="shared" si="35"/>
        <v>43191</v>
      </c>
      <c r="AJ87" s="107">
        <f t="shared" si="35"/>
        <v>43221</v>
      </c>
      <c r="AK87" s="107">
        <f t="shared" si="35"/>
        <v>43252</v>
      </c>
      <c r="AL87" s="107">
        <f t="shared" si="35"/>
        <v>43282</v>
      </c>
      <c r="AM87" s="107">
        <f t="shared" si="35"/>
        <v>43313</v>
      </c>
      <c r="AN87" s="107">
        <f t="shared" si="35"/>
        <v>43344</v>
      </c>
      <c r="AO87" s="107">
        <f t="shared" si="35"/>
        <v>43374</v>
      </c>
      <c r="AP87" s="107">
        <f t="shared" si="35"/>
        <v>43405</v>
      </c>
      <c r="AQ87" s="107">
        <f t="shared" si="35"/>
        <v>43435</v>
      </c>
      <c r="AR87" s="107">
        <f t="shared" si="35"/>
        <v>43466</v>
      </c>
      <c r="AS87" s="107">
        <f t="shared" si="35"/>
        <v>43497</v>
      </c>
      <c r="AT87" s="107">
        <f t="shared" si="35"/>
        <v>43525</v>
      </c>
      <c r="AU87" s="107">
        <f t="shared" si="35"/>
        <v>43556</v>
      </c>
      <c r="AV87" s="107">
        <f t="shared" si="35"/>
        <v>43586</v>
      </c>
      <c r="AW87" s="107">
        <f t="shared" si="35"/>
        <v>43617</v>
      </c>
      <c r="AX87" s="107">
        <f t="shared" si="35"/>
        <v>43647</v>
      </c>
      <c r="AY87" s="107">
        <f t="shared" si="35"/>
        <v>43678</v>
      </c>
      <c r="AZ87" s="107">
        <f t="shared" si="35"/>
        <v>43709</v>
      </c>
      <c r="BA87" s="107">
        <f t="shared" si="35"/>
        <v>43739</v>
      </c>
      <c r="BB87" s="107">
        <f t="shared" si="35"/>
        <v>43770</v>
      </c>
      <c r="BC87" s="107">
        <f t="shared" si="35"/>
        <v>43800</v>
      </c>
      <c r="BD87" s="107">
        <f t="shared" si="35"/>
        <v>43831</v>
      </c>
      <c r="BE87" s="107">
        <f t="shared" si="35"/>
        <v>43862</v>
      </c>
      <c r="BF87" s="107">
        <f t="shared" si="35"/>
        <v>43891</v>
      </c>
      <c r="BG87" s="107">
        <f t="shared" si="35"/>
        <v>43922</v>
      </c>
      <c r="BH87" s="107">
        <f t="shared" si="35"/>
        <v>43952</v>
      </c>
      <c r="BI87" s="107">
        <f t="shared" si="35"/>
        <v>43983</v>
      </c>
      <c r="BJ87" s="107">
        <f t="shared" si="35"/>
        <v>44013</v>
      </c>
      <c r="BK87" s="107">
        <f t="shared" si="35"/>
        <v>44044</v>
      </c>
      <c r="BL87" s="107">
        <f t="shared" si="35"/>
        <v>44075</v>
      </c>
      <c r="BM87" s="107">
        <f t="shared" si="35"/>
        <v>44105</v>
      </c>
      <c r="BN87" s="107">
        <f t="shared" si="35"/>
        <v>44136</v>
      </c>
      <c r="BO87" s="107">
        <f t="shared" si="35"/>
        <v>44166</v>
      </c>
      <c r="BP87" s="107">
        <f t="shared" si="35"/>
        <v>44197</v>
      </c>
      <c r="BQ87" s="107">
        <f t="shared" ref="BQ87:EB87" si="36">BQ73</f>
        <v>44228</v>
      </c>
      <c r="BR87" s="107">
        <f t="shared" si="36"/>
        <v>44256</v>
      </c>
      <c r="BS87" s="107">
        <f t="shared" si="36"/>
        <v>44287</v>
      </c>
      <c r="BT87" s="107">
        <f t="shared" si="36"/>
        <v>44317</v>
      </c>
      <c r="BU87" s="107">
        <f t="shared" si="36"/>
        <v>44348</v>
      </c>
      <c r="BV87" s="107">
        <f t="shared" si="36"/>
        <v>44378</v>
      </c>
      <c r="BW87" s="107">
        <f t="shared" si="36"/>
        <v>44409</v>
      </c>
      <c r="BX87" s="107">
        <f t="shared" si="36"/>
        <v>44440</v>
      </c>
      <c r="BY87" s="107">
        <f t="shared" si="36"/>
        <v>44470</v>
      </c>
      <c r="BZ87" s="107">
        <f t="shared" si="36"/>
        <v>44501</v>
      </c>
      <c r="CA87" s="107">
        <f t="shared" si="36"/>
        <v>44531</v>
      </c>
      <c r="CB87" s="107">
        <f t="shared" si="36"/>
        <v>44562</v>
      </c>
      <c r="CC87" s="107">
        <f t="shared" si="36"/>
        <v>44593</v>
      </c>
      <c r="CD87" s="107">
        <f t="shared" si="36"/>
        <v>44621</v>
      </c>
      <c r="CE87" s="107">
        <f t="shared" si="36"/>
        <v>44652</v>
      </c>
      <c r="CF87" s="107">
        <f t="shared" si="36"/>
        <v>44682</v>
      </c>
      <c r="CG87" s="107">
        <f t="shared" si="36"/>
        <v>44713</v>
      </c>
      <c r="CH87" s="107">
        <f t="shared" si="36"/>
        <v>44743</v>
      </c>
      <c r="CI87" s="107">
        <f t="shared" si="36"/>
        <v>44774</v>
      </c>
      <c r="CJ87" s="107">
        <f t="shared" si="36"/>
        <v>44805</v>
      </c>
      <c r="CK87" s="107">
        <f t="shared" si="36"/>
        <v>44835</v>
      </c>
      <c r="CL87" s="107">
        <f t="shared" si="36"/>
        <v>44866</v>
      </c>
      <c r="CM87" s="107">
        <f t="shared" si="36"/>
        <v>44896</v>
      </c>
      <c r="CN87" s="107">
        <f t="shared" si="36"/>
        <v>44927</v>
      </c>
      <c r="CO87" s="107">
        <f t="shared" si="36"/>
        <v>44958</v>
      </c>
      <c r="CP87" s="107">
        <f t="shared" si="36"/>
        <v>44986</v>
      </c>
      <c r="CQ87" s="107">
        <f t="shared" si="36"/>
        <v>45017</v>
      </c>
      <c r="CR87" s="107">
        <f t="shared" si="36"/>
        <v>45047</v>
      </c>
      <c r="CS87" s="107">
        <f t="shared" si="36"/>
        <v>45078</v>
      </c>
      <c r="CT87" s="107">
        <f t="shared" si="36"/>
        <v>45108</v>
      </c>
      <c r="CU87" s="107">
        <f t="shared" si="36"/>
        <v>45139</v>
      </c>
      <c r="CV87" s="107">
        <f t="shared" si="36"/>
        <v>45170</v>
      </c>
      <c r="CW87" s="107">
        <f t="shared" si="36"/>
        <v>45200</v>
      </c>
      <c r="CX87" s="107">
        <f t="shared" si="36"/>
        <v>45231</v>
      </c>
      <c r="CY87" s="107">
        <f t="shared" si="36"/>
        <v>45261</v>
      </c>
      <c r="CZ87" s="107">
        <f t="shared" si="36"/>
        <v>45292</v>
      </c>
      <c r="DA87" s="107">
        <f t="shared" si="36"/>
        <v>45323</v>
      </c>
      <c r="DB87" s="107">
        <f t="shared" si="36"/>
        <v>45352</v>
      </c>
      <c r="DC87" s="107">
        <f t="shared" si="36"/>
        <v>45383</v>
      </c>
      <c r="DD87" s="107">
        <f t="shared" si="36"/>
        <v>45413</v>
      </c>
      <c r="DE87" s="107">
        <f t="shared" si="36"/>
        <v>45444</v>
      </c>
      <c r="DF87" s="107">
        <f t="shared" si="36"/>
        <v>45474</v>
      </c>
      <c r="DG87" s="107">
        <f t="shared" si="36"/>
        <v>45505</v>
      </c>
      <c r="DH87" s="107">
        <f t="shared" si="36"/>
        <v>45536</v>
      </c>
      <c r="DI87" s="107">
        <f t="shared" si="36"/>
        <v>45566</v>
      </c>
      <c r="DJ87" s="107">
        <f t="shared" si="36"/>
        <v>45597</v>
      </c>
      <c r="DK87" s="107">
        <f t="shared" si="36"/>
        <v>45627</v>
      </c>
      <c r="DL87" s="107">
        <f t="shared" si="36"/>
        <v>45658</v>
      </c>
      <c r="DM87" s="107">
        <f t="shared" si="36"/>
        <v>45689</v>
      </c>
      <c r="DN87" s="107">
        <f t="shared" si="36"/>
        <v>45717</v>
      </c>
      <c r="DO87" s="107">
        <f t="shared" si="36"/>
        <v>45748</v>
      </c>
      <c r="DP87" s="107">
        <f t="shared" si="36"/>
        <v>45778</v>
      </c>
      <c r="DQ87" s="107">
        <f t="shared" si="36"/>
        <v>45809</v>
      </c>
      <c r="DR87" s="107">
        <f t="shared" si="36"/>
        <v>45839</v>
      </c>
      <c r="DS87" s="107">
        <f t="shared" si="36"/>
        <v>45870</v>
      </c>
      <c r="DT87" s="107">
        <f t="shared" si="36"/>
        <v>45901</v>
      </c>
      <c r="DU87" s="107">
        <f t="shared" si="36"/>
        <v>45931</v>
      </c>
      <c r="DV87" s="107">
        <f t="shared" si="36"/>
        <v>45962</v>
      </c>
      <c r="DW87" s="107">
        <f t="shared" si="36"/>
        <v>45992</v>
      </c>
      <c r="DX87" s="107">
        <f t="shared" si="36"/>
        <v>46023</v>
      </c>
      <c r="DY87" s="107">
        <f t="shared" si="36"/>
        <v>46054</v>
      </c>
      <c r="DZ87" s="107">
        <f t="shared" si="36"/>
        <v>0</v>
      </c>
      <c r="EA87" s="107">
        <f t="shared" si="36"/>
        <v>0</v>
      </c>
      <c r="EB87" s="107">
        <f t="shared" si="36"/>
        <v>0</v>
      </c>
      <c r="EC87" s="107">
        <f t="shared" ref="EC87:FB87" si="37">EC73</f>
        <v>0</v>
      </c>
      <c r="ED87" s="107">
        <f t="shared" si="37"/>
        <v>0</v>
      </c>
      <c r="EE87" s="107">
        <f t="shared" si="37"/>
        <v>0</v>
      </c>
      <c r="EF87" s="107">
        <f t="shared" si="37"/>
        <v>0</v>
      </c>
      <c r="EG87" s="107">
        <f t="shared" si="37"/>
        <v>0</v>
      </c>
      <c r="EH87" s="107">
        <f t="shared" si="37"/>
        <v>0</v>
      </c>
      <c r="EI87" s="107">
        <f t="shared" si="37"/>
        <v>0</v>
      </c>
      <c r="EJ87" s="107">
        <f t="shared" si="37"/>
        <v>0</v>
      </c>
      <c r="EK87" s="107">
        <f t="shared" si="37"/>
        <v>0</v>
      </c>
      <c r="EL87" s="107">
        <f t="shared" si="37"/>
        <v>0</v>
      </c>
      <c r="EM87" s="107">
        <f t="shared" si="37"/>
        <v>0</v>
      </c>
      <c r="EN87" s="107">
        <f t="shared" si="37"/>
        <v>0</v>
      </c>
      <c r="EO87" s="107">
        <f t="shared" si="37"/>
        <v>0</v>
      </c>
      <c r="EP87" s="107">
        <f t="shared" si="37"/>
        <v>0</v>
      </c>
      <c r="EQ87" s="107">
        <f t="shared" si="37"/>
        <v>0</v>
      </c>
      <c r="ER87" s="107">
        <f t="shared" si="37"/>
        <v>0</v>
      </c>
      <c r="ES87" s="107">
        <f t="shared" si="37"/>
        <v>0</v>
      </c>
      <c r="ET87" s="107">
        <f t="shared" si="37"/>
        <v>0</v>
      </c>
      <c r="EU87" s="107">
        <f t="shared" si="37"/>
        <v>0</v>
      </c>
      <c r="EV87" s="107">
        <f t="shared" si="37"/>
        <v>0</v>
      </c>
      <c r="EW87" s="107">
        <f t="shared" si="37"/>
        <v>0</v>
      </c>
      <c r="EX87" s="107">
        <f t="shared" si="37"/>
        <v>0</v>
      </c>
      <c r="EY87" s="107">
        <f t="shared" si="37"/>
        <v>0</v>
      </c>
      <c r="EZ87" s="107">
        <f t="shared" si="37"/>
        <v>0</v>
      </c>
      <c r="FA87" s="107">
        <f t="shared" si="37"/>
        <v>0</v>
      </c>
      <c r="FB87" s="107">
        <f t="shared" si="37"/>
        <v>0</v>
      </c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107"/>
      <c r="FP87" s="107"/>
      <c r="FQ87" s="107"/>
      <c r="FR87" s="107"/>
      <c r="FS87" s="107"/>
      <c r="FT87" s="107"/>
      <c r="FU87" s="107"/>
      <c r="FV87" s="107"/>
      <c r="FW87" s="107"/>
      <c r="FX87" s="107"/>
      <c r="FY87" s="107"/>
      <c r="FZ87" s="107"/>
      <c r="GA87" s="107"/>
      <c r="GB87" s="107"/>
      <c r="GC87" s="107"/>
      <c r="GD87" s="107"/>
      <c r="GE87" s="107"/>
      <c r="GF87" s="107"/>
      <c r="GG87" s="107"/>
      <c r="GH87" s="107"/>
      <c r="GI87" s="107"/>
      <c r="GJ87" s="107"/>
      <c r="GK87" s="107"/>
      <c r="GL87" s="107"/>
      <c r="GM87" s="107"/>
      <c r="GN87" s="107"/>
      <c r="GO87" s="107"/>
      <c r="GP87" s="107"/>
      <c r="GQ87" s="107"/>
      <c r="GR87" s="107"/>
      <c r="GS87" s="107"/>
      <c r="GT87" s="107"/>
      <c r="GU87" s="107"/>
      <c r="GV87" s="107"/>
      <c r="GW87" s="107"/>
      <c r="GX87" s="107"/>
    </row>
    <row r="88" spans="2:206" s="110" customFormat="1">
      <c r="B88" s="142" t="s">
        <v>352</v>
      </c>
      <c r="E88" s="143">
        <f t="shared" ref="E88:BP88" si="38">E75</f>
        <v>0</v>
      </c>
      <c r="F88" s="143">
        <f t="shared" si="38"/>
        <v>0</v>
      </c>
      <c r="G88" s="143">
        <f t="shared" si="38"/>
        <v>0</v>
      </c>
      <c r="H88" s="143">
        <f t="shared" si="38"/>
        <v>0</v>
      </c>
      <c r="I88" s="143">
        <f t="shared" si="38"/>
        <v>0</v>
      </c>
      <c r="J88" s="143">
        <f t="shared" si="38"/>
        <v>0</v>
      </c>
      <c r="K88" s="143">
        <f t="shared" si="38"/>
        <v>0</v>
      </c>
      <c r="L88" s="143">
        <f t="shared" si="38"/>
        <v>0</v>
      </c>
      <c r="M88" s="143">
        <f t="shared" si="38"/>
        <v>0</v>
      </c>
      <c r="N88" s="143">
        <f t="shared" si="38"/>
        <v>0</v>
      </c>
      <c r="O88" s="143">
        <f t="shared" si="38"/>
        <v>0</v>
      </c>
      <c r="P88" s="143">
        <f t="shared" si="38"/>
        <v>0</v>
      </c>
      <c r="Q88" s="143">
        <f t="shared" si="38"/>
        <v>0</v>
      </c>
      <c r="R88" s="143">
        <f t="shared" si="38"/>
        <v>0</v>
      </c>
      <c r="S88" s="143">
        <f t="shared" si="38"/>
        <v>0</v>
      </c>
      <c r="T88" s="143">
        <f t="shared" si="38"/>
        <v>0</v>
      </c>
      <c r="U88" s="143">
        <f t="shared" si="38"/>
        <v>0</v>
      </c>
      <c r="V88" s="143">
        <f t="shared" si="38"/>
        <v>0</v>
      </c>
      <c r="W88" s="143">
        <f t="shared" si="38"/>
        <v>0</v>
      </c>
      <c r="X88" s="143">
        <f t="shared" si="38"/>
        <v>0</v>
      </c>
      <c r="Y88" s="143">
        <f t="shared" si="38"/>
        <v>0</v>
      </c>
      <c r="Z88" s="143">
        <f t="shared" si="38"/>
        <v>0</v>
      </c>
      <c r="AA88" s="143">
        <f t="shared" si="38"/>
        <v>0</v>
      </c>
      <c r="AB88" s="143">
        <f t="shared" si="38"/>
        <v>0</v>
      </c>
      <c r="AC88" s="143">
        <f t="shared" si="38"/>
        <v>0</v>
      </c>
      <c r="AD88" s="143">
        <f t="shared" si="38"/>
        <v>0</v>
      </c>
      <c r="AE88" s="143">
        <f t="shared" si="38"/>
        <v>0</v>
      </c>
      <c r="AF88" s="143">
        <f t="shared" si="38"/>
        <v>0</v>
      </c>
      <c r="AG88" s="143">
        <f t="shared" si="38"/>
        <v>0</v>
      </c>
      <c r="AH88" s="143">
        <f t="shared" si="38"/>
        <v>0</v>
      </c>
      <c r="AI88" s="143">
        <f t="shared" si="38"/>
        <v>0</v>
      </c>
      <c r="AJ88" s="143">
        <f t="shared" si="38"/>
        <v>0</v>
      </c>
      <c r="AK88" s="143">
        <f t="shared" si="38"/>
        <v>0</v>
      </c>
      <c r="AL88" s="143">
        <f t="shared" si="38"/>
        <v>0</v>
      </c>
      <c r="AM88" s="143">
        <f t="shared" si="38"/>
        <v>0</v>
      </c>
      <c r="AN88" s="143">
        <f t="shared" si="38"/>
        <v>0</v>
      </c>
      <c r="AO88" s="143">
        <f t="shared" si="38"/>
        <v>0</v>
      </c>
      <c r="AP88" s="143">
        <f t="shared" si="38"/>
        <v>0</v>
      </c>
      <c r="AQ88" s="143">
        <f t="shared" si="38"/>
        <v>0</v>
      </c>
      <c r="AR88" s="143">
        <f t="shared" si="38"/>
        <v>0</v>
      </c>
      <c r="AS88" s="143">
        <f t="shared" si="38"/>
        <v>0</v>
      </c>
      <c r="AT88" s="143">
        <f t="shared" si="38"/>
        <v>0</v>
      </c>
      <c r="AU88" s="143">
        <f t="shared" si="38"/>
        <v>0</v>
      </c>
      <c r="AV88" s="143">
        <f t="shared" si="38"/>
        <v>0</v>
      </c>
      <c r="AW88" s="143">
        <f t="shared" si="38"/>
        <v>0</v>
      </c>
      <c r="AX88" s="143">
        <f t="shared" si="38"/>
        <v>0</v>
      </c>
      <c r="AY88" s="143">
        <f t="shared" si="38"/>
        <v>0</v>
      </c>
      <c r="AZ88" s="143">
        <f t="shared" si="38"/>
        <v>0</v>
      </c>
      <c r="BA88" s="143">
        <f t="shared" si="38"/>
        <v>0</v>
      </c>
      <c r="BB88" s="143">
        <f t="shared" si="38"/>
        <v>0</v>
      </c>
      <c r="BC88" s="143">
        <f t="shared" si="38"/>
        <v>0</v>
      </c>
      <c r="BD88" s="143">
        <f t="shared" si="38"/>
        <v>0</v>
      </c>
      <c r="BE88" s="143">
        <f t="shared" si="38"/>
        <v>0</v>
      </c>
      <c r="BF88" s="143">
        <f t="shared" si="38"/>
        <v>0</v>
      </c>
      <c r="BG88" s="143">
        <f t="shared" si="38"/>
        <v>0</v>
      </c>
      <c r="BH88" s="143">
        <f t="shared" si="38"/>
        <v>0</v>
      </c>
      <c r="BI88" s="143">
        <f t="shared" si="38"/>
        <v>0</v>
      </c>
      <c r="BJ88" s="143">
        <f t="shared" si="38"/>
        <v>0</v>
      </c>
      <c r="BK88" s="143">
        <f t="shared" si="38"/>
        <v>0</v>
      </c>
      <c r="BL88" s="143">
        <f t="shared" si="38"/>
        <v>0</v>
      </c>
      <c r="BM88" s="143">
        <f t="shared" si="38"/>
        <v>0</v>
      </c>
      <c r="BN88" s="143">
        <f t="shared" si="38"/>
        <v>0</v>
      </c>
      <c r="BO88" s="143">
        <f t="shared" si="38"/>
        <v>0</v>
      </c>
      <c r="BP88" s="143">
        <f t="shared" si="38"/>
        <v>0</v>
      </c>
      <c r="BQ88" s="143">
        <f t="shared" ref="BQ88:EB88" si="39">BQ75</f>
        <v>0</v>
      </c>
      <c r="BR88" s="143">
        <f t="shared" si="39"/>
        <v>0</v>
      </c>
      <c r="BS88" s="143">
        <f t="shared" si="39"/>
        <v>0</v>
      </c>
      <c r="BT88" s="143">
        <f t="shared" si="39"/>
        <v>0</v>
      </c>
      <c r="BU88" s="143">
        <f t="shared" si="39"/>
        <v>0</v>
      </c>
      <c r="BV88" s="143">
        <f t="shared" si="39"/>
        <v>4741341.9820597954</v>
      </c>
      <c r="BW88" s="143">
        <f t="shared" si="39"/>
        <v>20864664.50448503</v>
      </c>
      <c r="BX88" s="143">
        <f t="shared" si="39"/>
        <v>20864664.50448503</v>
      </c>
      <c r="BY88" s="143">
        <f t="shared" si="39"/>
        <v>20864664.50448503</v>
      </c>
      <c r="BZ88" s="143">
        <f t="shared" si="39"/>
        <v>20864664.50448503</v>
      </c>
      <c r="CA88" s="143">
        <f t="shared" si="39"/>
        <v>0</v>
      </c>
      <c r="CB88" s="143">
        <f t="shared" si="39"/>
        <v>0</v>
      </c>
      <c r="CC88" s="143">
        <f t="shared" si="39"/>
        <v>0</v>
      </c>
      <c r="CD88" s="143">
        <f t="shared" si="39"/>
        <v>0</v>
      </c>
      <c r="CE88" s="143">
        <f t="shared" si="39"/>
        <v>0</v>
      </c>
      <c r="CF88" s="143">
        <f t="shared" si="39"/>
        <v>0</v>
      </c>
      <c r="CG88" s="143">
        <f t="shared" si="39"/>
        <v>0</v>
      </c>
      <c r="CH88" s="143">
        <f t="shared" si="39"/>
        <v>0</v>
      </c>
      <c r="CI88" s="143">
        <f t="shared" si="39"/>
        <v>0</v>
      </c>
      <c r="CJ88" s="143">
        <f t="shared" si="39"/>
        <v>0</v>
      </c>
      <c r="CK88" s="143">
        <f t="shared" si="39"/>
        <v>0</v>
      </c>
      <c r="CL88" s="143">
        <f t="shared" si="39"/>
        <v>0</v>
      </c>
      <c r="CM88" s="143">
        <f t="shared" si="39"/>
        <v>0</v>
      </c>
      <c r="CN88" s="143">
        <f t="shared" si="39"/>
        <v>0</v>
      </c>
      <c r="CO88" s="143">
        <f t="shared" si="39"/>
        <v>0</v>
      </c>
      <c r="CP88" s="143">
        <f t="shared" si="39"/>
        <v>0</v>
      </c>
      <c r="CQ88" s="143">
        <f t="shared" si="39"/>
        <v>0</v>
      </c>
      <c r="CR88" s="143">
        <f t="shared" si="39"/>
        <v>0</v>
      </c>
      <c r="CS88" s="143">
        <f t="shared" si="39"/>
        <v>0</v>
      </c>
      <c r="CT88" s="143">
        <f t="shared" si="39"/>
        <v>0</v>
      </c>
      <c r="CU88" s="143">
        <f t="shared" si="39"/>
        <v>0</v>
      </c>
      <c r="CV88" s="143">
        <f t="shared" si="39"/>
        <v>0</v>
      </c>
      <c r="CW88" s="143">
        <f t="shared" si="39"/>
        <v>0</v>
      </c>
      <c r="CX88" s="143">
        <f t="shared" si="39"/>
        <v>0</v>
      </c>
      <c r="CY88" s="143">
        <f t="shared" si="39"/>
        <v>0</v>
      </c>
      <c r="CZ88" s="143">
        <f t="shared" si="39"/>
        <v>0</v>
      </c>
      <c r="DA88" s="143">
        <f t="shared" si="39"/>
        <v>0</v>
      </c>
      <c r="DB88" s="143">
        <f t="shared" si="39"/>
        <v>0</v>
      </c>
      <c r="DC88" s="143">
        <f t="shared" si="39"/>
        <v>0</v>
      </c>
      <c r="DD88" s="143">
        <f t="shared" si="39"/>
        <v>0</v>
      </c>
      <c r="DE88" s="143">
        <f t="shared" si="39"/>
        <v>0</v>
      </c>
      <c r="DF88" s="143">
        <f t="shared" si="39"/>
        <v>0</v>
      </c>
      <c r="DG88" s="143">
        <f t="shared" si="39"/>
        <v>0</v>
      </c>
      <c r="DH88" s="143">
        <f t="shared" si="39"/>
        <v>0</v>
      </c>
      <c r="DI88" s="143">
        <f t="shared" si="39"/>
        <v>0</v>
      </c>
      <c r="DJ88" s="143">
        <f t="shared" si="39"/>
        <v>0</v>
      </c>
      <c r="DK88" s="143">
        <f t="shared" si="39"/>
        <v>0</v>
      </c>
      <c r="DL88" s="143">
        <f t="shared" si="39"/>
        <v>0</v>
      </c>
      <c r="DM88" s="143">
        <f t="shared" si="39"/>
        <v>0</v>
      </c>
      <c r="DN88" s="143">
        <f t="shared" si="39"/>
        <v>0</v>
      </c>
      <c r="DO88" s="143">
        <f t="shared" si="39"/>
        <v>0</v>
      </c>
      <c r="DP88" s="143">
        <f t="shared" si="39"/>
        <v>0</v>
      </c>
      <c r="DQ88" s="143">
        <f t="shared" si="39"/>
        <v>0</v>
      </c>
      <c r="DR88" s="143">
        <f t="shared" si="39"/>
        <v>0</v>
      </c>
      <c r="DS88" s="143">
        <f t="shared" si="39"/>
        <v>0</v>
      </c>
      <c r="DT88" s="143">
        <f t="shared" si="39"/>
        <v>0</v>
      </c>
      <c r="DU88" s="143">
        <f t="shared" si="39"/>
        <v>0</v>
      </c>
      <c r="DV88" s="143">
        <f t="shared" si="39"/>
        <v>0</v>
      </c>
      <c r="DW88" s="143">
        <f t="shared" si="39"/>
        <v>0</v>
      </c>
      <c r="DX88" s="143">
        <f t="shared" si="39"/>
        <v>0</v>
      </c>
      <c r="DY88" s="143">
        <f t="shared" si="39"/>
        <v>0</v>
      </c>
      <c r="DZ88" s="143">
        <f t="shared" si="39"/>
        <v>0</v>
      </c>
      <c r="EA88" s="143">
        <f t="shared" si="39"/>
        <v>0</v>
      </c>
      <c r="EB88" s="143">
        <f t="shared" si="39"/>
        <v>0</v>
      </c>
      <c r="EC88" s="143">
        <f t="shared" ref="EC88:FB88" si="40">EC75</f>
        <v>0</v>
      </c>
      <c r="ED88" s="143">
        <f t="shared" si="40"/>
        <v>0</v>
      </c>
      <c r="EE88" s="143">
        <f t="shared" si="40"/>
        <v>0</v>
      </c>
      <c r="EF88" s="143">
        <f t="shared" si="40"/>
        <v>0</v>
      </c>
      <c r="EG88" s="143">
        <f t="shared" si="40"/>
        <v>0</v>
      </c>
      <c r="EH88" s="143">
        <f t="shared" si="40"/>
        <v>0</v>
      </c>
      <c r="EI88" s="143">
        <f t="shared" si="40"/>
        <v>0</v>
      </c>
      <c r="EJ88" s="143">
        <f t="shared" si="40"/>
        <v>0</v>
      </c>
      <c r="EK88" s="143">
        <f t="shared" si="40"/>
        <v>0</v>
      </c>
      <c r="EL88" s="143">
        <f t="shared" si="40"/>
        <v>0</v>
      </c>
      <c r="EM88" s="143">
        <f t="shared" si="40"/>
        <v>0</v>
      </c>
      <c r="EN88" s="143">
        <f t="shared" si="40"/>
        <v>0</v>
      </c>
      <c r="EO88" s="143">
        <f t="shared" si="40"/>
        <v>0</v>
      </c>
      <c r="EP88" s="143">
        <f t="shared" si="40"/>
        <v>0</v>
      </c>
      <c r="EQ88" s="143">
        <f t="shared" si="40"/>
        <v>0</v>
      </c>
      <c r="ER88" s="143">
        <f t="shared" si="40"/>
        <v>0</v>
      </c>
      <c r="ES88" s="143">
        <f t="shared" si="40"/>
        <v>0</v>
      </c>
      <c r="ET88" s="143">
        <f t="shared" si="40"/>
        <v>0</v>
      </c>
      <c r="EU88" s="143">
        <f t="shared" si="40"/>
        <v>0</v>
      </c>
      <c r="EV88" s="143">
        <f t="shared" si="40"/>
        <v>0</v>
      </c>
      <c r="EW88" s="143">
        <f t="shared" si="40"/>
        <v>0</v>
      </c>
      <c r="EX88" s="143">
        <f t="shared" si="40"/>
        <v>0</v>
      </c>
      <c r="EY88" s="143">
        <f t="shared" si="40"/>
        <v>0</v>
      </c>
      <c r="EZ88" s="143">
        <f t="shared" si="40"/>
        <v>0</v>
      </c>
      <c r="FA88" s="143">
        <f t="shared" si="40"/>
        <v>0</v>
      </c>
      <c r="FB88" s="143">
        <f t="shared" si="40"/>
        <v>0</v>
      </c>
      <c r="FC88" s="143"/>
      <c r="FD88" s="143"/>
      <c r="FE88" s="143"/>
      <c r="FF88" s="143"/>
      <c r="FG88" s="143"/>
      <c r="FH88" s="143"/>
      <c r="FI88" s="143"/>
      <c r="FJ88" s="143"/>
      <c r="FK88" s="143"/>
      <c r="FL88" s="143"/>
      <c r="FM88" s="143"/>
      <c r="FN88" s="143"/>
      <c r="FO88" s="143"/>
      <c r="FP88" s="143"/>
      <c r="FQ88" s="143"/>
      <c r="FR88" s="143"/>
      <c r="FS88" s="143"/>
      <c r="FT88" s="143"/>
      <c r="FU88" s="143"/>
      <c r="FV88" s="143"/>
      <c r="FW88" s="143"/>
      <c r="FX88" s="143"/>
      <c r="FY88" s="143"/>
      <c r="FZ88" s="143"/>
      <c r="GA88" s="143"/>
      <c r="GB88" s="143"/>
      <c r="GC88" s="143"/>
      <c r="GD88" s="143"/>
      <c r="GE88" s="143"/>
      <c r="GF88" s="143"/>
      <c r="GG88" s="143"/>
      <c r="GH88" s="143"/>
      <c r="GI88" s="143"/>
      <c r="GJ88" s="143"/>
      <c r="GK88" s="143"/>
      <c r="GL88" s="143"/>
      <c r="GM88" s="143"/>
      <c r="GN88" s="143"/>
      <c r="GO88" s="143"/>
      <c r="GP88" s="143"/>
      <c r="GQ88" s="143"/>
      <c r="GR88" s="143"/>
      <c r="GS88" s="143"/>
      <c r="GT88" s="143"/>
      <c r="GU88" s="143"/>
      <c r="GV88" s="143"/>
      <c r="GW88" s="143"/>
      <c r="GX88" s="143"/>
    </row>
    <row r="89" spans="2:206">
      <c r="B89" s="139" t="s">
        <v>353</v>
      </c>
      <c r="E89" s="136">
        <f>MAX((E91-E93)*'Capital Structure'!$H$21/12,0)</f>
        <v>0</v>
      </c>
      <c r="F89" s="136">
        <f>MAX((F91-F93)*'Capital Structure'!$H$21/12,0)</f>
        <v>0</v>
      </c>
      <c r="G89" s="136">
        <f>MAX((G91-G93)*'Capital Structure'!$H$21/12,0)</f>
        <v>0</v>
      </c>
      <c r="H89" s="136">
        <f>MAX((H91-H93)*'Capital Structure'!$H$21/12,0)</f>
        <v>0</v>
      </c>
      <c r="I89" s="136">
        <f>MAX((I91-I93)*'Capital Structure'!$H$21/12,0)</f>
        <v>0</v>
      </c>
      <c r="J89" s="136">
        <f>MAX((J91-J93)*'Capital Structure'!$H$21/12,0)</f>
        <v>0</v>
      </c>
      <c r="K89" s="136">
        <f>MAX((K91-K93)*'Capital Structure'!$H$21/12,0)</f>
        <v>0</v>
      </c>
      <c r="L89" s="136">
        <f>MAX((L91-L93)*'Capital Structure'!$H$21/12,0)</f>
        <v>0</v>
      </c>
      <c r="M89" s="136">
        <f>MAX((M91-M93)*'Capital Structure'!$H$21/12,0)</f>
        <v>0</v>
      </c>
      <c r="N89" s="136">
        <f>MAX((N91-N93)*'Capital Structure'!$H$21/12,0)</f>
        <v>0</v>
      </c>
      <c r="O89" s="136">
        <f>MAX((O91-O93)*'Capital Structure'!$H$21/12,0)</f>
        <v>0</v>
      </c>
      <c r="P89" s="136">
        <f>MAX((P91-P93)*'Capital Structure'!$H$21/12,0)</f>
        <v>0</v>
      </c>
      <c r="Q89" s="136">
        <f>MAX((Q91-Q93)*'Capital Structure'!$H$21/12,0)</f>
        <v>0</v>
      </c>
      <c r="R89" s="136">
        <f>MAX((R91-R93)*'Capital Structure'!$H$21/12,0)</f>
        <v>0</v>
      </c>
      <c r="S89" s="136">
        <f>MAX((S91-S93)*'Capital Structure'!$H$21/12,0)</f>
        <v>0</v>
      </c>
      <c r="T89" s="136">
        <f>MAX((T91-T93)*'Capital Structure'!$H$21/12,0)</f>
        <v>0</v>
      </c>
      <c r="U89" s="136">
        <f>MAX((U91-U93)*'Capital Structure'!$H$21/12,0)</f>
        <v>0</v>
      </c>
      <c r="V89" s="136">
        <f>MAX((V91-V93)*'Capital Structure'!$H$21/12,0)</f>
        <v>0</v>
      </c>
      <c r="W89" s="136">
        <f>MAX((W91-W93)*'Capital Structure'!$H$21/12,0)</f>
        <v>0</v>
      </c>
      <c r="X89" s="136">
        <f>MAX((X91-X93)*'Capital Structure'!$H$21/12,0)</f>
        <v>0</v>
      </c>
      <c r="Y89" s="136">
        <f>MAX((Y91-Y93)*'Capital Structure'!$H$21/12,0)</f>
        <v>0</v>
      </c>
      <c r="Z89" s="136">
        <f>MAX((Z91-Z93)*'Capital Structure'!$H$21/12,0)</f>
        <v>0</v>
      </c>
      <c r="AA89" s="136">
        <f>MAX((AA91-AA93)*'Capital Structure'!$H$21/12,0)</f>
        <v>0</v>
      </c>
      <c r="AB89" s="136">
        <f>MAX((AB91-AB93)*'Capital Structure'!$H$21/12,0)</f>
        <v>0</v>
      </c>
      <c r="AC89" s="136">
        <f>MAX((AC91-AC93)*'Capital Structure'!$H$21/12,0)</f>
        <v>0</v>
      </c>
      <c r="AD89" s="136">
        <f>MAX((AD91-AD93)*'Capital Structure'!$H$21/12,0)</f>
        <v>0</v>
      </c>
      <c r="AE89" s="136">
        <f>MAX((AE91-AE93)*'Capital Structure'!$H$21/12,0)</f>
        <v>0</v>
      </c>
      <c r="AF89" s="136">
        <f>MAX((AF91-AF93)*'Capital Structure'!$H$21/12,0)</f>
        <v>0</v>
      </c>
      <c r="AG89" s="136">
        <f>MAX((AG91-AG93)*'Capital Structure'!$H$21/12,0)</f>
        <v>0</v>
      </c>
      <c r="AH89" s="136">
        <f>MAX((AH91-AH93)*'Capital Structure'!$H$21/12,0)</f>
        <v>0</v>
      </c>
      <c r="AI89" s="136">
        <f>MAX((AI91-AI93)*'Capital Structure'!$H$21/12,0)</f>
        <v>0</v>
      </c>
      <c r="AJ89" s="136">
        <f>MAX((AJ91-AJ93)*'Capital Structure'!$H$21/12,0)</f>
        <v>0</v>
      </c>
      <c r="AK89" s="136">
        <f>MAX((AK91-AK93)*'Capital Structure'!$H$21/12,0)</f>
        <v>0</v>
      </c>
      <c r="AL89" s="136">
        <f>MAX((AL91-AL93)*'Capital Structure'!$H$21/12,0)</f>
        <v>0</v>
      </c>
      <c r="AM89" s="136">
        <f>MAX((AM91-AM93)*'Capital Structure'!$H$21/12,0)</f>
        <v>0</v>
      </c>
      <c r="AN89" s="136">
        <f>MAX((AN91-AN93)*'Capital Structure'!$H$21/12,0)</f>
        <v>0</v>
      </c>
      <c r="AO89" s="136">
        <f>MAX((AO91-AO93)*'Capital Structure'!$H$21/12,0)</f>
        <v>0</v>
      </c>
      <c r="AP89" s="136">
        <f>MAX((AP91-AP93)*'Capital Structure'!$H$21/12,0)</f>
        <v>0</v>
      </c>
      <c r="AQ89" s="136">
        <f>MAX((AQ91-AQ93)*'Capital Structure'!$H$21/12,0)</f>
        <v>0</v>
      </c>
      <c r="AR89" s="136">
        <f>MAX((AR91-AR93)*'Capital Structure'!$H$21/12,0)</f>
        <v>0</v>
      </c>
      <c r="AS89" s="136">
        <f>MAX((AS91-AS93)*'Capital Structure'!$H$21/12,0)</f>
        <v>0</v>
      </c>
      <c r="AT89" s="136">
        <f>MAX((AT91-AT93)*'Capital Structure'!$H$21/12,0)</f>
        <v>0</v>
      </c>
      <c r="AU89" s="136">
        <f>MAX((AU91-AU93)*'Capital Structure'!$H$21/12,0)</f>
        <v>0</v>
      </c>
      <c r="AV89" s="136">
        <f>MAX((AV91-AV93)*'Capital Structure'!$H$21/12,0)</f>
        <v>0</v>
      </c>
      <c r="AW89" s="136">
        <f>MAX((AW91-AW93)*'Capital Structure'!$H$21/12,0)</f>
        <v>0</v>
      </c>
      <c r="AX89" s="136">
        <f>MAX((AX91-AX93)*'Capital Structure'!$H$21/12,0)</f>
        <v>0</v>
      </c>
      <c r="AY89" s="136">
        <f>MAX((AY91-AY93)*'Capital Structure'!$H$21/12,0)</f>
        <v>0</v>
      </c>
      <c r="AZ89" s="136">
        <f>MAX((AZ91-AZ93)*'Capital Structure'!$H$21/12,0)</f>
        <v>0</v>
      </c>
      <c r="BA89" s="136">
        <f>MAX((BA91-BA93)*'Capital Structure'!$H$21/12,0)</f>
        <v>0</v>
      </c>
      <c r="BB89" s="136">
        <f>MAX((BB91-BB93)*'Capital Structure'!$H$21/12,0)</f>
        <v>0</v>
      </c>
      <c r="BC89" s="136">
        <f>MAX((BC91-BC93)*'Capital Structure'!$H$21/12,0)</f>
        <v>0</v>
      </c>
      <c r="BD89" s="136">
        <f>MAX((BD91-BD93)*'Capital Structure'!$H$21/12,0)</f>
        <v>0</v>
      </c>
      <c r="BE89" s="136">
        <f>MAX((BE91-BE93)*'Capital Structure'!$H$21/12,0)</f>
        <v>0</v>
      </c>
      <c r="BF89" s="136">
        <f>MAX((BF91-BF93)*'Capital Structure'!$H$21/12,0)</f>
        <v>0</v>
      </c>
      <c r="BG89" s="136">
        <f>MAX((BG91-BG93)*'Capital Structure'!$H$21/12,0)</f>
        <v>0</v>
      </c>
      <c r="BH89" s="136">
        <f>MAX((BH91-BH93)*'Capital Structure'!$H$21/12,0)</f>
        <v>0</v>
      </c>
      <c r="BI89" s="136">
        <f>MAX((BI91-BI93)*'Capital Structure'!$H$21/12,0)</f>
        <v>0</v>
      </c>
      <c r="BJ89" s="136">
        <f>MAX((BJ91-BJ93)*'Capital Structure'!$H$21/12,0)</f>
        <v>0</v>
      </c>
      <c r="BK89" s="136">
        <f>MAX((BK91-BK93)*'Capital Structure'!$H$21/12,0)</f>
        <v>0</v>
      </c>
      <c r="BL89" s="136">
        <f>MAX((BL91-BL93)*'Capital Structure'!$H$21/12,0)</f>
        <v>0</v>
      </c>
      <c r="BM89" s="136">
        <f>MAX((BM91-BM93)*'Capital Structure'!$H$21/12,0)</f>
        <v>0</v>
      </c>
      <c r="BN89" s="136">
        <f>MAX((BN91-BN93)*'Capital Structure'!$H$21/12,0)</f>
        <v>0</v>
      </c>
      <c r="BO89" s="136">
        <f>MAX((BO91-BO93)*'Capital Structure'!$H$21/12,0)</f>
        <v>0</v>
      </c>
      <c r="BP89" s="136">
        <f>MAX((BP91-BP93)*'Capital Structure'!$H$21/12,0)</f>
        <v>0</v>
      </c>
      <c r="BQ89" s="136">
        <f>MAX((BQ91-BQ93)*'Capital Structure'!$H$21/12,0)</f>
        <v>0</v>
      </c>
      <c r="BR89" s="136">
        <f>MAX((BR91-BR93)*'Capital Structure'!$H$21/12,0)</f>
        <v>0</v>
      </c>
      <c r="BS89" s="136">
        <f>MAX((BS91-BS93)*'Capital Structure'!$H$21/12,0)</f>
        <v>0</v>
      </c>
      <c r="BT89" s="136">
        <f>MAX((BT91-BT93)*'Capital Structure'!$H$21/12,0)</f>
        <v>0</v>
      </c>
      <c r="BU89" s="136">
        <f>MAX((BU91-BU93)*'Capital Structure'!$H$21/12,0)</f>
        <v>0</v>
      </c>
      <c r="BV89" s="136">
        <f>MAX((BV91-BV93)*'Capital Structure'!$H$21/12,0)</f>
        <v>19755.591591915814</v>
      </c>
      <c r="BW89" s="136">
        <f>MAX((BW91-BW93)*'Capital Structure'!$H$21/12,0)</f>
        <v>106774.00865890311</v>
      </c>
      <c r="BX89" s="136">
        <f>MAX((BX91-BX93)*'Capital Structure'!$H$21/12,0)</f>
        <v>194155.00246366949</v>
      </c>
      <c r="BY89" s="136">
        <f>MAX((BY91-BY93)*'Capital Structure'!$H$21/12,0)</f>
        <v>281900.08374262246</v>
      </c>
      <c r="BZ89" s="136">
        <f>MAX((BZ91-BZ93)*'Capital Structure'!$H$21/12,0)</f>
        <v>370010.76952690427</v>
      </c>
      <c r="CA89" s="136">
        <f>MAX((CA91-CA93)*'Capital Structure'!$H$21/12,0)</f>
        <v>0</v>
      </c>
      <c r="CB89" s="136">
        <f>MAX((CB91-CB93)*'Capital Structure'!$H$21/12,0)</f>
        <v>0</v>
      </c>
      <c r="CC89" s="136">
        <f>MAX((CC91-CC93)*'Capital Structure'!$H$21/12,0)</f>
        <v>0</v>
      </c>
      <c r="CD89" s="136">
        <f>MAX((CD91-CD93)*'Capital Structure'!$H$21/12,0)</f>
        <v>0</v>
      </c>
      <c r="CE89" s="136">
        <f>MAX((CE91-CE93)*'Capital Structure'!$H$21/12,0)</f>
        <v>0</v>
      </c>
      <c r="CF89" s="136">
        <f>MAX((CF91-CF93)*'Capital Structure'!$H$21/12,0)</f>
        <v>0</v>
      </c>
      <c r="CG89" s="136">
        <f>MAX((CG91-CG93)*'Capital Structure'!$H$21/12,0)</f>
        <v>0</v>
      </c>
      <c r="CH89" s="136">
        <f>MAX((CH91-CH93)*'Capital Structure'!$H$21/12,0)</f>
        <v>0</v>
      </c>
      <c r="CI89" s="136">
        <f>MAX((CI91-CI93)*'Capital Structure'!$H$21/12,0)</f>
        <v>0</v>
      </c>
      <c r="CJ89" s="136">
        <f>MAX((CJ91-CJ93)*'Capital Structure'!$H$21/12,0)</f>
        <v>0</v>
      </c>
      <c r="CK89" s="136">
        <f>MAX((CK91-CK93)*'Capital Structure'!$H$21/12,0)</f>
        <v>0</v>
      </c>
      <c r="CL89" s="136">
        <f>MAX((CL91-CL93)*'Capital Structure'!$H$21/12,0)</f>
        <v>0</v>
      </c>
      <c r="CM89" s="136">
        <f>MAX((CM91-CM93)*'Capital Structure'!$H$21/12,0)</f>
        <v>0</v>
      </c>
      <c r="CN89" s="136">
        <f>MAX((CN91-CN93)*'Capital Structure'!$H$21/12,0)</f>
        <v>0</v>
      </c>
      <c r="CO89" s="136">
        <f>MAX((CO91-CO93)*'Capital Structure'!$H$21/12,0)</f>
        <v>0</v>
      </c>
      <c r="CP89" s="136">
        <f>MAX((CP91-CP93)*'Capital Structure'!$H$21/12,0)</f>
        <v>0</v>
      </c>
      <c r="CQ89" s="136">
        <f>MAX((CQ91-CQ93)*'Capital Structure'!$H$21/12,0)</f>
        <v>0</v>
      </c>
      <c r="CR89" s="136">
        <f>MAX((CR91-CR93)*'Capital Structure'!$H$21/12,0)</f>
        <v>0</v>
      </c>
      <c r="CS89" s="136">
        <f>MAX((CS91-CS93)*'Capital Structure'!$H$21/12,0)</f>
        <v>0</v>
      </c>
      <c r="CT89" s="136">
        <f>MAX((CT91-CT93)*'Capital Structure'!$H$21/12,0)</f>
        <v>0</v>
      </c>
      <c r="CU89" s="136">
        <f>MAX((CU91-CU93)*'Capital Structure'!$H$21/12,0)</f>
        <v>0</v>
      </c>
      <c r="CV89" s="136">
        <f>MAX((CV91-CV93)*'Capital Structure'!$H$21/12,0)</f>
        <v>0</v>
      </c>
      <c r="CW89" s="136">
        <f>MAX((CW91-CW93)*'Capital Structure'!$H$21/12,0)</f>
        <v>0</v>
      </c>
      <c r="CX89" s="136">
        <f>MAX((CX91-CX93)*'Capital Structure'!$H$21/12,0)</f>
        <v>0</v>
      </c>
      <c r="CY89" s="136">
        <f>MAX((CY91-CY93)*'Capital Structure'!$H$21/12,0)</f>
        <v>0</v>
      </c>
      <c r="CZ89" s="136">
        <f>MAX((CZ91-CZ93)*'Capital Structure'!$H$21/12,0)</f>
        <v>0</v>
      </c>
      <c r="DA89" s="136">
        <f>MAX((DA91-DA93)*'Capital Structure'!$H$21/12,0)</f>
        <v>0</v>
      </c>
      <c r="DB89" s="136">
        <f>MAX((DB91-DB93)*'Capital Structure'!$H$21/12,0)</f>
        <v>0</v>
      </c>
      <c r="DC89" s="136">
        <f>MAX((DC91-DC93)*'Capital Structure'!$H$21/12,0)</f>
        <v>0</v>
      </c>
      <c r="DD89" s="136">
        <f>MAX((DD91-DD93)*'Capital Structure'!$H$21/12,0)</f>
        <v>0</v>
      </c>
      <c r="DE89" s="136">
        <f>MAX((DE91-DE93)*'Capital Structure'!$H$21/12,0)</f>
        <v>0</v>
      </c>
      <c r="DF89" s="136">
        <f>MAX((DF91-DF93)*'Capital Structure'!$H$21/12,0)</f>
        <v>0</v>
      </c>
      <c r="DG89" s="136">
        <f>MAX((DG91-DG93)*'Capital Structure'!$H$21/12,0)</f>
        <v>0</v>
      </c>
      <c r="DH89" s="136">
        <f>MAX((DH91-DH93)*'Capital Structure'!$H$21/12,0)</f>
        <v>0</v>
      </c>
      <c r="DI89" s="136">
        <f>MAX((DI91-DI93)*'Capital Structure'!$H$21/12,0)</f>
        <v>0</v>
      </c>
      <c r="DJ89" s="136">
        <f>MAX((DJ91-DJ93)*'Capital Structure'!$H$21/12,0)</f>
        <v>0</v>
      </c>
      <c r="DK89" s="136">
        <f>MAX((DK91-DK93)*'Capital Structure'!$H$21/12,0)</f>
        <v>0</v>
      </c>
      <c r="DL89" s="136">
        <f>MAX((DL91-DL93)*'Capital Structure'!$H$21/12,0)</f>
        <v>0</v>
      </c>
      <c r="DM89" s="136">
        <f>MAX((DM91-DM93)*'Capital Structure'!$H$21/12,0)</f>
        <v>0</v>
      </c>
      <c r="DN89" s="136">
        <f>MAX((DN91-DN93)*'Capital Structure'!$H$21/12,0)</f>
        <v>0</v>
      </c>
      <c r="DO89" s="136">
        <f>MAX((DO91-DO93)*'Capital Structure'!$H$21/12,0)</f>
        <v>0</v>
      </c>
      <c r="DP89" s="136">
        <f>MAX((DP91-DP93)*'Capital Structure'!$H$21/12,0)</f>
        <v>0</v>
      </c>
      <c r="DQ89" s="136">
        <f>MAX((DQ91-DQ93)*'Capital Structure'!$H$21/12,0)</f>
        <v>0</v>
      </c>
      <c r="DR89" s="136">
        <f>MAX((DR91-DR93)*'Capital Structure'!$H$21/12,0)</f>
        <v>0</v>
      </c>
      <c r="DS89" s="136">
        <f>MAX((DS91-DS93)*'Capital Structure'!$H$21/12,0)</f>
        <v>0</v>
      </c>
      <c r="DT89" s="136">
        <f>MAX((DT91-DT93)*'Capital Structure'!$H$21/12,0)</f>
        <v>0</v>
      </c>
      <c r="DU89" s="136">
        <f>MAX((DU91-DU93)*'Capital Structure'!$H$21/12,0)</f>
        <v>0</v>
      </c>
      <c r="DV89" s="136">
        <f>MAX((DV91-DV93)*'Capital Structure'!$H$21/12,0)</f>
        <v>0</v>
      </c>
      <c r="DW89" s="136">
        <f>MAX((DW91-DW93)*'Capital Structure'!$H$21/12,0)</f>
        <v>0</v>
      </c>
      <c r="DX89" s="136">
        <f>MAX((DX91-DX93)*'Capital Structure'!$H$21/12,0)</f>
        <v>0</v>
      </c>
      <c r="DY89" s="136">
        <f>MAX((DY91-DY93)*'Capital Structure'!$H$21/12,0)</f>
        <v>0</v>
      </c>
      <c r="DZ89" s="136">
        <f>MAX((DZ91-DZ93)*'Capital Structure'!$H$21/12,0)</f>
        <v>0</v>
      </c>
      <c r="EA89" s="136">
        <f>MAX((EA91-EA93)*'Capital Structure'!$H$21/12,0)</f>
        <v>0</v>
      </c>
      <c r="EB89" s="136">
        <f>MAX((EB91-EB93)*'Capital Structure'!$H$21/12,0)</f>
        <v>0</v>
      </c>
      <c r="EC89" s="136">
        <f>MAX((EC91-EC93)*'Capital Structure'!$H$21/12,0)</f>
        <v>0</v>
      </c>
      <c r="ED89" s="136">
        <f>MAX((ED91-ED93)*'Capital Structure'!$H$21/12,0)</f>
        <v>0</v>
      </c>
      <c r="EE89" s="136">
        <f>MAX((EE91-EE93)*'Capital Structure'!$H$21/12,0)</f>
        <v>0</v>
      </c>
      <c r="EF89" s="136">
        <f>MAX((EF91-EF93)*'Capital Structure'!$H$21/12,0)</f>
        <v>0</v>
      </c>
      <c r="EG89" s="136">
        <f>MAX((EG91-EG93)*'Capital Structure'!$H$21/12,0)</f>
        <v>0</v>
      </c>
      <c r="EH89" s="136">
        <f>MAX((EH91-EH93)*'Capital Structure'!$H$21/12,0)</f>
        <v>0</v>
      </c>
      <c r="EI89" s="136">
        <f>MAX((EI91-EI93)*'Capital Structure'!$H$21/12,0)</f>
        <v>0</v>
      </c>
      <c r="EJ89" s="136">
        <f>MAX((EJ91-EJ93)*'Capital Structure'!$H$21/12,0)</f>
        <v>0</v>
      </c>
      <c r="EK89" s="136">
        <f>MAX((EK91-EK93)*'Capital Structure'!$H$21/12,0)</f>
        <v>0</v>
      </c>
      <c r="EL89" s="136">
        <f>MAX((EL91-EL93)*'Capital Structure'!$H$21/12,0)</f>
        <v>0</v>
      </c>
      <c r="EM89" s="136">
        <f>MAX((EM91-EM93)*'Capital Structure'!$H$21/12,0)</f>
        <v>0</v>
      </c>
      <c r="EN89" s="136">
        <f>MAX((EN91-EN93)*'Capital Structure'!$H$21/12,0)</f>
        <v>0</v>
      </c>
      <c r="EO89" s="136">
        <f>MAX((EO91-EO93)*'Capital Structure'!$H$21/12,0)</f>
        <v>0</v>
      </c>
      <c r="EP89" s="136">
        <f>MAX((EP91-EP93)*'Capital Structure'!$H$21/12,0)</f>
        <v>0</v>
      </c>
      <c r="EQ89" s="136">
        <f>MAX((EQ91-EQ93)*'Capital Structure'!$H$21/12,0)</f>
        <v>0</v>
      </c>
      <c r="ER89" s="136">
        <f>MAX((ER91-ER93)*'Capital Structure'!$H$21/12,0)</f>
        <v>0</v>
      </c>
      <c r="ES89" s="136">
        <f>MAX((ES91-ES93)*'Capital Structure'!$H$21/12,0)</f>
        <v>0</v>
      </c>
      <c r="ET89" s="136">
        <f>MAX((ET91-ET93)*'Capital Structure'!$H$21/12,0)</f>
        <v>0</v>
      </c>
      <c r="EU89" s="136">
        <f>MAX((EU91-EU93)*'Capital Structure'!$H$21/12,0)</f>
        <v>0</v>
      </c>
      <c r="EV89" s="136">
        <f>MAX((EV91-EV93)*'Capital Structure'!$H$21/12,0)</f>
        <v>0</v>
      </c>
      <c r="EW89" s="136">
        <f>MAX((EW91-EW93)*'Capital Structure'!$H$21/12,0)</f>
        <v>0</v>
      </c>
      <c r="EX89" s="136">
        <f>MAX((EX91-EX93)*'Capital Structure'!$H$21/12,0)</f>
        <v>0</v>
      </c>
      <c r="EY89" s="136">
        <f>MAX((EY91-EY93)*'Capital Structure'!$H$21/12,0)</f>
        <v>0</v>
      </c>
      <c r="EZ89" s="136">
        <f>MAX((EZ91-EZ93)*'Capital Structure'!$H$21/12,0)</f>
        <v>0</v>
      </c>
      <c r="FA89" s="136">
        <f>MAX((FA91-FA93)*'Capital Structure'!$H$21/12,0)</f>
        <v>0</v>
      </c>
      <c r="FB89" s="136">
        <f>MAX((FB91-FB93)*'Capital Structure'!$H$21/12,0)</f>
        <v>0</v>
      </c>
      <c r="FC89" s="136"/>
      <c r="FD89" s="136"/>
      <c r="FE89" s="136"/>
      <c r="FF89" s="136"/>
      <c r="FG89" s="136"/>
      <c r="FH89" s="136"/>
      <c r="FI89" s="136"/>
      <c r="FJ89" s="136"/>
      <c r="FK89" s="136"/>
      <c r="FL89" s="136"/>
      <c r="FM89" s="136"/>
      <c r="FN89" s="136"/>
      <c r="FO89" s="136"/>
      <c r="FP89" s="136"/>
      <c r="FQ89" s="136"/>
      <c r="FR89" s="136"/>
      <c r="FS89" s="136"/>
      <c r="FT89" s="136"/>
      <c r="FU89" s="136"/>
      <c r="FV89" s="136"/>
      <c r="FW89" s="136"/>
      <c r="FX89" s="136"/>
      <c r="FY89" s="136"/>
      <c r="FZ89" s="136"/>
      <c r="GA89" s="136"/>
      <c r="GB89" s="136"/>
      <c r="GC89" s="136"/>
      <c r="GD89" s="136"/>
      <c r="GE89" s="136"/>
      <c r="GF89" s="136"/>
      <c r="GG89" s="136"/>
      <c r="GH89" s="136"/>
      <c r="GI89" s="136"/>
      <c r="GJ89" s="136"/>
      <c r="GK89" s="136"/>
      <c r="GL89" s="136"/>
      <c r="GM89" s="136"/>
      <c r="GN89" s="136"/>
      <c r="GO89" s="136"/>
      <c r="GP89" s="136"/>
      <c r="GQ89" s="136"/>
      <c r="GR89" s="136"/>
      <c r="GS89" s="136"/>
      <c r="GT89" s="136"/>
      <c r="GU89" s="136"/>
      <c r="GV89" s="136"/>
      <c r="GW89" s="136"/>
      <c r="GX89" s="136"/>
    </row>
    <row r="90" spans="2:206">
      <c r="B90" s="139" t="s">
        <v>354</v>
      </c>
      <c r="E90" s="136">
        <f>IFERROR(VLOOKUP(E$87,'Capital Structure'!$H$27:$I$29,2,FALSE),0)</f>
        <v>0</v>
      </c>
      <c r="F90" s="136">
        <f>IFERROR(VLOOKUP(F$87,'Capital Structure'!$H$27:$I$29,2,FALSE),0)</f>
        <v>0</v>
      </c>
      <c r="G90" s="136">
        <f>IFERROR(VLOOKUP(G$87,'Capital Structure'!$H$27:$I$29,2,FALSE),0)</f>
        <v>0</v>
      </c>
      <c r="H90" s="136">
        <f>IFERROR(VLOOKUP(H$87,'Capital Structure'!$H$27:$I$29,2,FALSE),0)</f>
        <v>0</v>
      </c>
      <c r="I90" s="136">
        <f>IFERROR(VLOOKUP(I$87,'Capital Structure'!$H$27:$I$29,2,FALSE),0)</f>
        <v>0</v>
      </c>
      <c r="J90" s="136">
        <f>IFERROR(VLOOKUP(J$87,'Capital Structure'!$H$27:$I$29,2,FALSE),0)</f>
        <v>0</v>
      </c>
      <c r="K90" s="136">
        <f>IFERROR(VLOOKUP(K$87,'Capital Structure'!$H$27:$I$29,2,FALSE),0)</f>
        <v>0</v>
      </c>
      <c r="L90" s="136">
        <f>IFERROR(VLOOKUP(L$87,'Capital Structure'!$H$27:$I$29,2,FALSE),0)</f>
        <v>0</v>
      </c>
      <c r="M90" s="136">
        <f>IFERROR(VLOOKUP(M$87,'Capital Structure'!$H$27:$I$29,2,FALSE),0)</f>
        <v>0</v>
      </c>
      <c r="N90" s="136">
        <f>IFERROR(VLOOKUP(N$87,'Capital Structure'!$H$27:$I$29,2,FALSE),0)</f>
        <v>0</v>
      </c>
      <c r="O90" s="136">
        <f>IFERROR(VLOOKUP(O$87,'Capital Structure'!$H$27:$I$29,2,FALSE),0)</f>
        <v>0</v>
      </c>
      <c r="P90" s="136">
        <f>IFERROR(VLOOKUP(P$87,'Capital Structure'!$H$27:$I$29,2,FALSE),0)</f>
        <v>0</v>
      </c>
      <c r="Q90" s="136">
        <f>IFERROR(VLOOKUP(Q$87,'Capital Structure'!$H$27:$I$29,2,FALSE),0)</f>
        <v>0</v>
      </c>
      <c r="R90" s="136">
        <f>IFERROR(VLOOKUP(R$87,'Capital Structure'!$H$27:$I$29,2,FALSE),0)</f>
        <v>0</v>
      </c>
      <c r="S90" s="136">
        <f>IFERROR(VLOOKUP(S$87,'Capital Structure'!$H$27:$I$29,2,FALSE),0)</f>
        <v>0</v>
      </c>
      <c r="T90" s="136">
        <f>IFERROR(VLOOKUP(T$87,'Capital Structure'!$H$27:$I$29,2,FALSE),0)</f>
        <v>0</v>
      </c>
      <c r="U90" s="136">
        <f>IFERROR(VLOOKUP(U$87,'Capital Structure'!$H$27:$I$29,2,FALSE),0)</f>
        <v>0</v>
      </c>
      <c r="V90" s="136">
        <f>IFERROR(VLOOKUP(V$87,'Capital Structure'!$H$27:$I$29,2,FALSE),0)</f>
        <v>0</v>
      </c>
      <c r="W90" s="136">
        <f>IFERROR(VLOOKUP(W$87,'Capital Structure'!$H$27:$I$29,2,FALSE),0)</f>
        <v>0</v>
      </c>
      <c r="X90" s="136">
        <f>IFERROR(VLOOKUP(X$87,'Capital Structure'!$H$27:$I$29,2,FALSE),0)</f>
        <v>0</v>
      </c>
      <c r="Y90" s="136">
        <f>IFERROR(VLOOKUP(Y$87,'Capital Structure'!$H$27:$I$29,2,FALSE),0)</f>
        <v>0</v>
      </c>
      <c r="Z90" s="136">
        <f>IFERROR(VLOOKUP(Z$87,'Capital Structure'!$H$27:$I$29,2,FALSE),0)</f>
        <v>0</v>
      </c>
      <c r="AA90" s="136">
        <f>IFERROR(VLOOKUP(AA$87,'Capital Structure'!$H$27:$I$29,2,FALSE),0)</f>
        <v>0</v>
      </c>
      <c r="AB90" s="136">
        <f>IFERROR(VLOOKUP(AB$87,'Capital Structure'!$H$27:$I$29,2,FALSE),0)</f>
        <v>0</v>
      </c>
      <c r="AC90" s="136">
        <f>IFERROR(VLOOKUP(AC$87,'Capital Structure'!$H$27:$I$29,2,FALSE),0)</f>
        <v>0</v>
      </c>
      <c r="AD90" s="136">
        <f>IFERROR(VLOOKUP(AD$87,'Capital Structure'!$H$27:$I$29,2,FALSE),0)</f>
        <v>0</v>
      </c>
      <c r="AE90" s="136">
        <f>IFERROR(VLOOKUP(AE$87,'Capital Structure'!$H$27:$I$29,2,FALSE),0)</f>
        <v>0</v>
      </c>
      <c r="AF90" s="136">
        <f>IFERROR(VLOOKUP(AF$87,'Capital Structure'!$H$27:$I$29,2,FALSE),0)</f>
        <v>0</v>
      </c>
      <c r="AG90" s="136">
        <f>IFERROR(VLOOKUP(AG$87,'Capital Structure'!$H$27:$I$29,2,FALSE),0)</f>
        <v>0</v>
      </c>
      <c r="AH90" s="136">
        <f>IFERROR(VLOOKUP(AH$87,'Capital Structure'!$H$27:$I$29,2,FALSE),0)</f>
        <v>0</v>
      </c>
      <c r="AI90" s="136">
        <f>IFERROR(VLOOKUP(AI$87,'Capital Structure'!$H$27:$I$29,2,FALSE),0)</f>
        <v>0</v>
      </c>
      <c r="AJ90" s="136">
        <f>IFERROR(VLOOKUP(AJ$87,'Capital Structure'!$H$27:$I$29,2,FALSE),0)</f>
        <v>0</v>
      </c>
      <c r="AK90" s="136">
        <f>IFERROR(VLOOKUP(AK$87,'Capital Structure'!$H$27:$I$29,2,FALSE),0)</f>
        <v>0</v>
      </c>
      <c r="AL90" s="136">
        <f>IFERROR(VLOOKUP(AL$87,'Capital Structure'!$H$27:$I$29,2,FALSE),0)</f>
        <v>0</v>
      </c>
      <c r="AM90" s="136">
        <f>IFERROR(VLOOKUP(AM$87,'Capital Structure'!$H$27:$I$29,2,FALSE),0)</f>
        <v>0</v>
      </c>
      <c r="AN90" s="136">
        <f>IFERROR(VLOOKUP(AN$87,'Capital Structure'!$H$27:$I$29,2,FALSE),0)</f>
        <v>0</v>
      </c>
      <c r="AO90" s="136">
        <f>IFERROR(VLOOKUP(AO$87,'Capital Structure'!$H$27:$I$29,2,FALSE),0)</f>
        <v>0</v>
      </c>
      <c r="AP90" s="136">
        <f>IFERROR(VLOOKUP(AP$87,'Capital Structure'!$H$27:$I$29,2,FALSE),0)</f>
        <v>0</v>
      </c>
      <c r="AQ90" s="136">
        <f>IFERROR(VLOOKUP(AQ$87,'Capital Structure'!$H$27:$I$29,2,FALSE),0)</f>
        <v>0</v>
      </c>
      <c r="AR90" s="136">
        <f>IFERROR(VLOOKUP(AR$87,'Capital Structure'!$H$27:$I$29,2,FALSE),0)</f>
        <v>0</v>
      </c>
      <c r="AS90" s="136">
        <f>IFERROR(VLOOKUP(AS$87,'Capital Structure'!$H$27:$I$29,2,FALSE),0)</f>
        <v>0</v>
      </c>
      <c r="AT90" s="136">
        <f>IFERROR(VLOOKUP(AT$87,'Capital Structure'!$H$27:$I$29,2,FALSE),0)</f>
        <v>0</v>
      </c>
      <c r="AU90" s="136">
        <f>IFERROR(VLOOKUP(AU$87,'Capital Structure'!$H$27:$I$29,2,FALSE),0)</f>
        <v>0</v>
      </c>
      <c r="AV90" s="136">
        <f>IFERROR(VLOOKUP(AV$87,'Capital Structure'!$H$27:$I$29,2,FALSE),0)</f>
        <v>0</v>
      </c>
      <c r="AW90" s="136">
        <f>IFERROR(VLOOKUP(AW$87,'Capital Structure'!$H$27:$I$29,2,FALSE),0)</f>
        <v>0</v>
      </c>
      <c r="AX90" s="136">
        <f>IFERROR(VLOOKUP(AX$87,'Capital Structure'!$H$27:$I$29,2,FALSE),0)</f>
        <v>0</v>
      </c>
      <c r="AY90" s="136">
        <f>IFERROR(VLOOKUP(AY$87,'Capital Structure'!$H$27:$I$29,2,FALSE),0)</f>
        <v>0</v>
      </c>
      <c r="AZ90" s="136">
        <f>IFERROR(VLOOKUP(AZ$87,'Capital Structure'!$H$27:$I$29,2,FALSE),0)</f>
        <v>0</v>
      </c>
      <c r="BA90" s="136">
        <f>IFERROR(VLOOKUP(BA$87,'Capital Structure'!$H$27:$I$29,2,FALSE),0)</f>
        <v>0</v>
      </c>
      <c r="BB90" s="136">
        <f>IFERROR(VLOOKUP(BB$87,'Capital Structure'!$H$27:$I$29,2,FALSE),0)</f>
        <v>0</v>
      </c>
      <c r="BC90" s="136">
        <f>IFERROR(VLOOKUP(BC$87,'Capital Structure'!$H$27:$I$29,2,FALSE),0)</f>
        <v>0</v>
      </c>
      <c r="BD90" s="136">
        <f>IFERROR(VLOOKUP(BD$87,'Capital Structure'!$H$27:$I$29,2,FALSE),0)</f>
        <v>0</v>
      </c>
      <c r="BE90" s="136">
        <f>IFERROR(VLOOKUP(BE$87,'Capital Structure'!$H$27:$I$29,2,FALSE),0)</f>
        <v>0</v>
      </c>
      <c r="BF90" s="136">
        <f>IFERROR(VLOOKUP(BF$87,'Capital Structure'!$H$27:$I$29,2,FALSE),0)</f>
        <v>0</v>
      </c>
      <c r="BG90" s="136">
        <f>IFERROR(VLOOKUP(BG$87,'Capital Structure'!$H$27:$I$29,2,FALSE),0)</f>
        <v>0</v>
      </c>
      <c r="BH90" s="136">
        <f>IFERROR(VLOOKUP(BH$87,'Capital Structure'!$H$27:$I$29,2,FALSE),0)</f>
        <v>0</v>
      </c>
      <c r="BI90" s="136">
        <f>IFERROR(VLOOKUP(BI$87,'Capital Structure'!$H$27:$I$29,2,FALSE),0)</f>
        <v>0</v>
      </c>
      <c r="BJ90" s="136">
        <f>IFERROR(VLOOKUP(BJ$87,'Capital Structure'!$H$27:$I$29,2,FALSE),0)</f>
        <v>0</v>
      </c>
      <c r="BK90" s="136">
        <f>IFERROR(VLOOKUP(BK$87,'Capital Structure'!$H$27:$I$29,2,FALSE),0)</f>
        <v>0</v>
      </c>
      <c r="BL90" s="136">
        <f>IFERROR(VLOOKUP(BL$87,'Capital Structure'!$H$27:$I$29,2,FALSE),0)</f>
        <v>0</v>
      </c>
      <c r="BM90" s="136">
        <f>IFERROR(VLOOKUP(BM$87,'Capital Structure'!$H$27:$I$29,2,FALSE),0)</f>
        <v>0</v>
      </c>
      <c r="BN90" s="136">
        <f>IFERROR(VLOOKUP(BN$87,'Capital Structure'!$H$27:$I$29,2,FALSE),0)</f>
        <v>0</v>
      </c>
      <c r="BO90" s="136">
        <f>IFERROR(VLOOKUP(BO$87,'Capital Structure'!$H$27:$I$29,2,FALSE),0)</f>
        <v>0</v>
      </c>
      <c r="BP90" s="136">
        <f>IFERROR(VLOOKUP(BP$87,'Capital Structure'!$H$27:$I$29,2,FALSE),0)</f>
        <v>0</v>
      </c>
      <c r="BQ90" s="136">
        <f>IFERROR(VLOOKUP(BQ$87,'Capital Structure'!$H$27:$I$29,2,FALSE),0)</f>
        <v>0</v>
      </c>
      <c r="BR90" s="136">
        <f>IFERROR(VLOOKUP(BR$87,'Capital Structure'!$H$27:$I$29,2,FALSE),0)</f>
        <v>0</v>
      </c>
      <c r="BS90" s="136">
        <f>IFERROR(VLOOKUP(BS$87,'Capital Structure'!$H$27:$I$29,2,FALSE),0)</f>
        <v>0</v>
      </c>
      <c r="BT90" s="136">
        <f>IFERROR(VLOOKUP(BT$87,'Capital Structure'!$H$27:$I$29,2,FALSE),0)</f>
        <v>0</v>
      </c>
      <c r="BU90" s="136">
        <f>IFERROR(VLOOKUP(BU$87,'Capital Structure'!$H$27:$I$29,2,FALSE),0)</f>
        <v>0</v>
      </c>
      <c r="BV90" s="136">
        <f>IFERROR(VLOOKUP(BV$87,'Capital Structure'!$H$27:$I$29,2,FALSE),0)</f>
        <v>0</v>
      </c>
      <c r="BW90" s="136">
        <f>IFERROR(VLOOKUP(BW$87,'Capital Structure'!$H$27:$I$29,2,FALSE),0)</f>
        <v>0</v>
      </c>
      <c r="BX90" s="136">
        <f>IFERROR(VLOOKUP(BX$87,'Capital Structure'!$H$27:$I$29,2,FALSE),0)</f>
        <v>0</v>
      </c>
      <c r="BY90" s="136">
        <f>IFERROR(VLOOKUP(BY$87,'Capital Structure'!$H$27:$I$29,2,FALSE),0)</f>
        <v>0</v>
      </c>
      <c r="BZ90" s="136">
        <f>IFERROR(VLOOKUP(BZ$87,'Capital Structure'!$H$27:$I$29,2,FALSE),0)</f>
        <v>0</v>
      </c>
      <c r="CA90" s="136">
        <f>IFERROR(VLOOKUP(CA$87,'Capital Structure'!$H$27:$I$29,2,FALSE),0)</f>
        <v>0</v>
      </c>
      <c r="CB90" s="136">
        <f>IFERROR(VLOOKUP(CB$87,'Capital Structure'!$H$27:$I$29,2,FALSE),0)</f>
        <v>0</v>
      </c>
      <c r="CC90" s="136">
        <f>IFERROR(VLOOKUP(CC$87,'Capital Structure'!$H$27:$I$29,2,FALSE),0)</f>
        <v>0</v>
      </c>
      <c r="CD90" s="136">
        <f>IFERROR(VLOOKUP(CD$87,'Capital Structure'!$H$27:$I$29,2,FALSE),0)</f>
        <v>0</v>
      </c>
      <c r="CE90" s="136">
        <f>IFERROR(VLOOKUP(CE$87,'Capital Structure'!$H$27:$I$29,2,FALSE),0)</f>
        <v>0</v>
      </c>
      <c r="CF90" s="136">
        <f>IFERROR(VLOOKUP(CF$87,'Capital Structure'!$H$27:$I$29,2,FALSE),0)</f>
        <v>0</v>
      </c>
      <c r="CG90" s="136">
        <f>IFERROR(VLOOKUP(CG$87,'Capital Structure'!$H$27:$I$29,2,FALSE),0)</f>
        <v>0</v>
      </c>
      <c r="CH90" s="136">
        <f>IFERROR(VLOOKUP(CH$87,'Capital Structure'!$H$27:$I$29,2,FALSE),0)</f>
        <v>0</v>
      </c>
      <c r="CI90" s="136">
        <f>IFERROR(VLOOKUP(CI$87,'Capital Structure'!$H$27:$I$29,2,FALSE),0)</f>
        <v>0</v>
      </c>
      <c r="CJ90" s="136">
        <f>IFERROR(VLOOKUP(CJ$87,'Capital Structure'!$H$27:$I$29,2,FALSE),0)</f>
        <v>0</v>
      </c>
      <c r="CK90" s="136">
        <f>IFERROR(VLOOKUP(CK$87,'Capital Structure'!$H$27:$I$29,2,FALSE),0)</f>
        <v>0</v>
      </c>
      <c r="CL90" s="136">
        <f>IFERROR(VLOOKUP(CL$87,'Capital Structure'!$H$27:$I$29,2,FALSE),0)</f>
        <v>0</v>
      </c>
      <c r="CM90" s="136">
        <f>IFERROR(VLOOKUP(CM$87,'Capital Structure'!$H$27:$I$29,2,FALSE),0)</f>
        <v>0</v>
      </c>
      <c r="CN90" s="136">
        <f>IFERROR(VLOOKUP(CN$87,'Capital Structure'!$H$27:$I$29,2,FALSE),0)</f>
        <v>0</v>
      </c>
      <c r="CO90" s="136">
        <f>IFERROR(VLOOKUP(CO$87,'Capital Structure'!$H$27:$I$29,2,FALSE),0)</f>
        <v>0</v>
      </c>
      <c r="CP90" s="136">
        <f>IFERROR(VLOOKUP(CP$87,'Capital Structure'!$H$27:$I$29,2,FALSE),0)</f>
        <v>0</v>
      </c>
      <c r="CQ90" s="136">
        <f>IFERROR(VLOOKUP(CQ$87,'Capital Structure'!$H$27:$I$29,2,FALSE),0)</f>
        <v>0</v>
      </c>
      <c r="CR90" s="136">
        <f>IFERROR(VLOOKUP(CR$87,'Capital Structure'!$H$27:$I$29,2,FALSE),0)</f>
        <v>0</v>
      </c>
      <c r="CS90" s="136">
        <f>IFERROR(VLOOKUP(CS$87,'Capital Structure'!$H$27:$I$29,2,FALSE),0)</f>
        <v>0</v>
      </c>
      <c r="CT90" s="136">
        <f>IFERROR(VLOOKUP(CT$87,'Capital Structure'!$H$27:$I$29,2,FALSE),0)</f>
        <v>0</v>
      </c>
      <c r="CU90" s="136">
        <f>IFERROR(VLOOKUP(CU$87,'Capital Structure'!$H$27:$I$29,2,FALSE),0)</f>
        <v>0</v>
      </c>
      <c r="CV90" s="136">
        <f>IFERROR(VLOOKUP(CV$87,'Capital Structure'!$H$27:$I$29,2,FALSE),0)</f>
        <v>0</v>
      </c>
      <c r="CW90" s="136">
        <f>IFERROR(VLOOKUP(CW$87,'Capital Structure'!$H$27:$I$29,2,FALSE),0)</f>
        <v>0</v>
      </c>
      <c r="CX90" s="136">
        <f>IFERROR(VLOOKUP(CX$87,'Capital Structure'!$H$27:$I$29,2,FALSE),0)</f>
        <v>0</v>
      </c>
      <c r="CY90" s="136">
        <f>IFERROR(VLOOKUP(CY$87,'Capital Structure'!$H$27:$I$29,2,FALSE),0)</f>
        <v>0</v>
      </c>
      <c r="CZ90" s="136">
        <f>IFERROR(VLOOKUP(CZ$87,'Capital Structure'!$H$27:$I$29,2,FALSE),0)</f>
        <v>0</v>
      </c>
      <c r="DA90" s="136">
        <f>IFERROR(VLOOKUP(DA$87,'Capital Structure'!$H$27:$I$29,2,FALSE),0)</f>
        <v>0</v>
      </c>
      <c r="DB90" s="136">
        <f>IFERROR(VLOOKUP(DB$87,'Capital Structure'!$H$27:$I$29,2,FALSE),0)</f>
        <v>0</v>
      </c>
      <c r="DC90" s="136">
        <f>IFERROR(VLOOKUP(DC$87,'Capital Structure'!$H$27:$I$29,2,FALSE),0)</f>
        <v>0</v>
      </c>
      <c r="DD90" s="136">
        <f>IFERROR(VLOOKUP(DD$87,'Capital Structure'!$H$27:$I$29,2,FALSE),0)</f>
        <v>0</v>
      </c>
      <c r="DE90" s="136">
        <f>IFERROR(VLOOKUP(DE$87,'Capital Structure'!$H$27:$I$29,2,FALSE),0)</f>
        <v>0</v>
      </c>
      <c r="DF90" s="136">
        <f>IFERROR(VLOOKUP(DF$87,'Capital Structure'!$H$27:$I$29,2,FALSE),0)</f>
        <v>0</v>
      </c>
      <c r="DG90" s="136">
        <f>IFERROR(VLOOKUP(DG$87,'Capital Structure'!$H$27:$I$29,2,FALSE),0)</f>
        <v>0</v>
      </c>
      <c r="DH90" s="136">
        <f>IFERROR(VLOOKUP(DH$87,'Capital Structure'!$H$27:$I$29,2,FALSE),0)</f>
        <v>0</v>
      </c>
      <c r="DI90" s="136">
        <f>IFERROR(VLOOKUP(DI$87,'Capital Structure'!$H$27:$I$29,2,FALSE),0)</f>
        <v>0</v>
      </c>
      <c r="DJ90" s="136">
        <f>IFERROR(VLOOKUP(DJ$87,'Capital Structure'!$H$27:$I$29,2,FALSE),0)</f>
        <v>0</v>
      </c>
      <c r="DK90" s="136">
        <f>IFERROR(VLOOKUP(DK$87,'Capital Structure'!$H$27:$I$29,2,FALSE),0)</f>
        <v>0</v>
      </c>
      <c r="DL90" s="136">
        <f>IFERROR(VLOOKUP(DL$87,'Capital Structure'!$H$27:$I$29,2,FALSE),0)</f>
        <v>0</v>
      </c>
      <c r="DM90" s="136">
        <f>IFERROR(VLOOKUP(DM$87,'Capital Structure'!$H$27:$I$29,2,FALSE),0)</f>
        <v>0</v>
      </c>
      <c r="DN90" s="136">
        <f>IFERROR(VLOOKUP(DN$87,'Capital Structure'!$H$27:$I$29,2,FALSE),0)</f>
        <v>0</v>
      </c>
      <c r="DO90" s="136">
        <f>IFERROR(VLOOKUP(DO$87,'Capital Structure'!$H$27:$I$29,2,FALSE),0)</f>
        <v>0</v>
      </c>
      <c r="DP90" s="136">
        <f>IFERROR(VLOOKUP(DP$87,'Capital Structure'!$H$27:$I$29,2,FALSE),0)</f>
        <v>0</v>
      </c>
      <c r="DQ90" s="136">
        <f>IFERROR(VLOOKUP(DQ$87,'Capital Structure'!$H$27:$I$29,2,FALSE),0)</f>
        <v>0</v>
      </c>
      <c r="DR90" s="136">
        <f>IFERROR(VLOOKUP(DR$87,'Capital Structure'!$H$27:$I$29,2,FALSE),0)</f>
        <v>0</v>
      </c>
      <c r="DS90" s="136">
        <f>IFERROR(VLOOKUP(DS$87,'Capital Structure'!$H$27:$I$29,2,FALSE),0)</f>
        <v>0</v>
      </c>
      <c r="DT90" s="136">
        <f>IFERROR(VLOOKUP(DT$87,'Capital Structure'!$H$27:$I$29,2,FALSE),0)</f>
        <v>0</v>
      </c>
      <c r="DU90" s="136">
        <f>IFERROR(VLOOKUP(DU$87,'Capital Structure'!$H$27:$I$29,2,FALSE),0)</f>
        <v>0</v>
      </c>
      <c r="DV90" s="136">
        <f>IFERROR(VLOOKUP(DV$87,'Capital Structure'!$H$27:$I$29,2,FALSE),0)</f>
        <v>0</v>
      </c>
      <c r="DW90" s="136">
        <f>IFERROR(VLOOKUP(DW$87,'Capital Structure'!$H$27:$I$29,2,FALSE),0)</f>
        <v>0</v>
      </c>
      <c r="DX90" s="136">
        <f>IFERROR(VLOOKUP(DX$87,'Capital Structure'!$H$27:$I$29,2,FALSE),0)</f>
        <v>0</v>
      </c>
      <c r="DY90" s="136">
        <f>IFERROR(VLOOKUP(DY$87,'Capital Structure'!$H$27:$I$29,2,FALSE),0)</f>
        <v>0</v>
      </c>
      <c r="DZ90" s="136">
        <f>IFERROR(VLOOKUP(DZ$87,'Capital Structure'!$H$27:$I$29,2,FALSE),0)</f>
        <v>0</v>
      </c>
      <c r="EA90" s="136">
        <f>IFERROR(VLOOKUP(EA$87,'Capital Structure'!$H$27:$I$29,2,FALSE),0)</f>
        <v>0</v>
      </c>
      <c r="EB90" s="136">
        <f>IFERROR(VLOOKUP(EB$87,'Capital Structure'!$H$27:$I$29,2,FALSE),0)</f>
        <v>0</v>
      </c>
      <c r="EC90" s="136">
        <f>IFERROR(VLOOKUP(EC$87,'Capital Structure'!$H$27:$I$29,2,FALSE),0)</f>
        <v>0</v>
      </c>
      <c r="ED90" s="136">
        <f>IFERROR(VLOOKUP(ED$87,'Capital Structure'!$H$27:$I$29,2,FALSE),0)</f>
        <v>0</v>
      </c>
      <c r="EE90" s="136">
        <f>IFERROR(VLOOKUP(EE$87,'Capital Structure'!$H$27:$I$29,2,FALSE),0)</f>
        <v>0</v>
      </c>
      <c r="EF90" s="136">
        <f>IFERROR(VLOOKUP(EF$87,'Capital Structure'!$H$27:$I$29,2,FALSE),0)</f>
        <v>0</v>
      </c>
      <c r="EG90" s="136">
        <f>IFERROR(VLOOKUP(EG$87,'Capital Structure'!$H$27:$I$29,2,FALSE),0)</f>
        <v>0</v>
      </c>
      <c r="EH90" s="136">
        <f>IFERROR(VLOOKUP(EH$87,'Capital Structure'!$H$27:$I$29,2,FALSE),0)</f>
        <v>0</v>
      </c>
      <c r="EI90" s="136">
        <f>IFERROR(VLOOKUP(EI$87,'Capital Structure'!$H$27:$I$29,2,FALSE),0)</f>
        <v>0</v>
      </c>
      <c r="EJ90" s="136">
        <f>IFERROR(VLOOKUP(EJ$87,'Capital Structure'!$H$27:$I$29,2,FALSE),0)</f>
        <v>0</v>
      </c>
      <c r="EK90" s="136">
        <f>IFERROR(VLOOKUP(EK$87,'Capital Structure'!$H$27:$I$29,2,FALSE),0)</f>
        <v>0</v>
      </c>
      <c r="EL90" s="136">
        <f>IFERROR(VLOOKUP(EL$87,'Capital Structure'!$H$27:$I$29,2,FALSE),0)</f>
        <v>0</v>
      </c>
      <c r="EM90" s="136">
        <f>IFERROR(VLOOKUP(EM$87,'Capital Structure'!$H$27:$I$29,2,FALSE),0)</f>
        <v>0</v>
      </c>
      <c r="EN90" s="136">
        <f>IFERROR(VLOOKUP(EN$87,'Capital Structure'!$H$27:$I$29,2,FALSE),0)</f>
        <v>0</v>
      </c>
      <c r="EO90" s="136">
        <f>IFERROR(VLOOKUP(EO$87,'Capital Structure'!$H$27:$I$29,2,FALSE),0)</f>
        <v>0</v>
      </c>
      <c r="EP90" s="136">
        <f>IFERROR(VLOOKUP(EP$87,'Capital Structure'!$H$27:$I$29,2,FALSE),0)</f>
        <v>0</v>
      </c>
      <c r="EQ90" s="136">
        <f>IFERROR(VLOOKUP(EQ$87,'Capital Structure'!$H$27:$I$29,2,FALSE),0)</f>
        <v>0</v>
      </c>
      <c r="ER90" s="136">
        <f>IFERROR(VLOOKUP(ER$87,'Capital Structure'!$H$27:$I$29,2,FALSE),0)</f>
        <v>0</v>
      </c>
      <c r="ES90" s="136">
        <f>IFERROR(VLOOKUP(ES$87,'Capital Structure'!$H$27:$I$29,2,FALSE),0)</f>
        <v>0</v>
      </c>
      <c r="ET90" s="136">
        <f>IFERROR(VLOOKUP(ET$87,'Capital Structure'!$H$27:$I$29,2,FALSE),0)</f>
        <v>0</v>
      </c>
      <c r="EU90" s="136">
        <f>IFERROR(VLOOKUP(EU$87,'Capital Structure'!$H$27:$I$29,2,FALSE),0)</f>
        <v>0</v>
      </c>
      <c r="EV90" s="136">
        <f>IFERROR(VLOOKUP(EV$87,'Capital Structure'!$H$27:$I$29,2,FALSE),0)</f>
        <v>0</v>
      </c>
      <c r="EW90" s="136">
        <f>IFERROR(VLOOKUP(EW$87,'Capital Structure'!$H$27:$I$29,2,FALSE),0)</f>
        <v>0</v>
      </c>
      <c r="EX90" s="136">
        <f>IFERROR(VLOOKUP(EX$87,'Capital Structure'!$H$27:$I$29,2,FALSE),0)</f>
        <v>0</v>
      </c>
      <c r="EY90" s="136">
        <f>IFERROR(VLOOKUP(EY$87,'Capital Structure'!$H$27:$I$29,2,FALSE),0)</f>
        <v>0</v>
      </c>
      <c r="EZ90" s="136">
        <f>IFERROR(VLOOKUP(EZ$87,'Capital Structure'!$H$27:$I$29,2,FALSE),0)</f>
        <v>0</v>
      </c>
      <c r="FA90" s="136">
        <f>IFERROR(VLOOKUP(FA$87,'Capital Structure'!$H$27:$I$29,2,FALSE),0)</f>
        <v>0</v>
      </c>
      <c r="FB90" s="136">
        <f>IFERROR(VLOOKUP(FB$87,'Capital Structure'!$H$27:$I$29,2,FALSE),0)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355</v>
      </c>
      <c r="E91" s="136">
        <f>SUM($E$88:E88)-SUM($E$90:E90)+SUM($D$89:D89)-SUM($D$93:D93)</f>
        <v>0</v>
      </c>
      <c r="F91" s="136">
        <f>SUM($E$88:F88)-SUM($E$90:F90)+SUM($D$89:E89)-SUM($D$93:E93)</f>
        <v>0</v>
      </c>
      <c r="G91" s="136">
        <f>SUM($E$88:G88)-SUM($E$90:G90)+SUM($D$89:F89)-SUM($D$93:F93)</f>
        <v>0</v>
      </c>
      <c r="H91" s="136">
        <f>SUM($E$88:H88)-SUM($E$90:H90)+SUM($D$89:G89)-SUM($D$93:G93)</f>
        <v>0</v>
      </c>
      <c r="I91" s="136">
        <f>SUM($E$88:I88)-SUM($E$90:I90)+SUM($D$89:H89)-SUM($D$93:H93)</f>
        <v>0</v>
      </c>
      <c r="J91" s="136">
        <f>SUM($E$88:J88)-SUM($E$90:J90)+SUM($D$89:I89)-SUM($D$93:I93)</f>
        <v>0</v>
      </c>
      <c r="K91" s="136">
        <f>SUM($E$88:K88)-SUM($E$90:K90)+SUM($D$89:J89)-SUM($D$93:J93)</f>
        <v>0</v>
      </c>
      <c r="L91" s="136">
        <f>SUM($E$88:L88)-SUM($E$90:L90)+SUM($D$89:K89)-SUM($D$93:K93)</f>
        <v>0</v>
      </c>
      <c r="M91" s="136">
        <f>SUM($E$88:M88)-SUM($E$90:M90)+SUM($D$89:L89)-SUM($D$93:L93)</f>
        <v>0</v>
      </c>
      <c r="N91" s="136">
        <f>SUM($E$88:N88)-SUM($E$90:N90)+SUM($D$89:M89)-SUM($D$93:M93)</f>
        <v>0</v>
      </c>
      <c r="O91" s="136">
        <f>SUM($E$88:O88)-SUM($E$90:O90)+SUM($D$89:N89)-SUM($D$93:N93)</f>
        <v>0</v>
      </c>
      <c r="P91" s="136">
        <f>SUM($E$88:P88)-SUM($E$90:P90)+SUM($D$89:O89)-SUM($D$93:O93)</f>
        <v>0</v>
      </c>
      <c r="Q91" s="136">
        <f>SUM($E$88:Q88)-SUM($E$90:Q90)+SUM($D$89:P89)-SUM($D$93:P93)</f>
        <v>0</v>
      </c>
      <c r="R91" s="136">
        <f>SUM($E$88:R88)-SUM($E$90:R90)+SUM($D$89:Q89)-SUM($D$93:Q93)</f>
        <v>0</v>
      </c>
      <c r="S91" s="136">
        <f>SUM($E$88:S88)-SUM($E$90:S90)+SUM($D$89:R89)-SUM($D$93:R93)</f>
        <v>0</v>
      </c>
      <c r="T91" s="136">
        <f>SUM($E$88:T88)-SUM($E$90:T90)+SUM($D$89:S89)-SUM($D$93:S93)</f>
        <v>0</v>
      </c>
      <c r="U91" s="136">
        <f>SUM($E$88:U88)-SUM($E$90:U90)+SUM($D$89:T89)-SUM($D$93:T93)</f>
        <v>0</v>
      </c>
      <c r="V91" s="136">
        <f>SUM($E$88:V88)-SUM($E$90:V90)+SUM($D$89:U89)-SUM($D$93:U93)</f>
        <v>0</v>
      </c>
      <c r="W91" s="136">
        <f>SUM($E$88:W88)-SUM($E$90:W90)+SUM($D$89:V89)-SUM($D$93:V93)</f>
        <v>0</v>
      </c>
      <c r="X91" s="136">
        <f>SUM($E$88:X88)-SUM($E$90:X90)+SUM($D$89:W89)-SUM($D$93:W93)</f>
        <v>0</v>
      </c>
      <c r="Y91" s="136">
        <f>SUM($E$88:Y88)-SUM($E$90:Y90)+SUM($D$89:X89)-SUM($D$93:X93)</f>
        <v>0</v>
      </c>
      <c r="Z91" s="136">
        <f>SUM($E$88:Z88)-SUM($E$90:Z90)+SUM($D$89:Y89)-SUM($D$93:Y93)</f>
        <v>0</v>
      </c>
      <c r="AA91" s="136">
        <f>SUM($E$88:AA88)-SUM($E$90:AA90)+SUM($D$89:Z89)-SUM($D$93:Z93)</f>
        <v>0</v>
      </c>
      <c r="AB91" s="136">
        <f>SUM($E$88:AB88)-SUM($E$90:AB90)+SUM($D$89:AA89)-SUM($D$93:AA93)</f>
        <v>0</v>
      </c>
      <c r="AC91" s="136">
        <f>SUM($E$88:AC88)-SUM($E$90:AC90)+SUM($D$89:AB89)-SUM($D$93:AB93)</f>
        <v>0</v>
      </c>
      <c r="AD91" s="136">
        <f>SUM($E$88:AD88)-SUM($E$90:AD90)+SUM($D$89:AC89)-SUM($D$93:AC93)</f>
        <v>0</v>
      </c>
      <c r="AE91" s="136">
        <f>SUM($E$88:AE88)-SUM($E$90:AE90)+SUM($D$89:AD89)-SUM($D$93:AD93)</f>
        <v>0</v>
      </c>
      <c r="AF91" s="136">
        <f>SUM($E$88:AF88)-SUM($E$90:AF90)+SUM($D$89:AE89)-SUM($D$93:AE93)</f>
        <v>0</v>
      </c>
      <c r="AG91" s="136">
        <f>SUM($E$88:AG88)-SUM($E$90:AG90)+SUM($D$89:AF89)-SUM($D$93:AF93)</f>
        <v>0</v>
      </c>
      <c r="AH91" s="136">
        <f>SUM($E$88:AH88)-SUM($E$90:AH90)+SUM($D$89:AG89)-SUM($D$93:AG93)</f>
        <v>0</v>
      </c>
      <c r="AI91" s="136">
        <f>SUM($E$88:AI88)-SUM($E$90:AI90)+SUM($D$89:AH89)-SUM($D$93:AH93)</f>
        <v>0</v>
      </c>
      <c r="AJ91" s="136">
        <f>SUM($E$88:AJ88)-SUM($E$90:AJ90)+SUM($D$89:AI89)-SUM($D$93:AI93)</f>
        <v>0</v>
      </c>
      <c r="AK91" s="136">
        <f>SUM($E$88:AK88)-SUM($E$90:AK90)+SUM($D$89:AJ89)-SUM($D$93:AJ93)</f>
        <v>0</v>
      </c>
      <c r="AL91" s="136">
        <f>SUM($E$88:AL88)-SUM($E$90:AL90)+SUM($D$89:AK89)-SUM($D$93:AK93)</f>
        <v>0</v>
      </c>
      <c r="AM91" s="136">
        <f>SUM($E$88:AM88)-SUM($E$90:AM90)+SUM($D$89:AL89)-SUM($D$93:AL93)</f>
        <v>0</v>
      </c>
      <c r="AN91" s="136">
        <f>SUM($E$88:AN88)-SUM($E$90:AN90)+SUM($D$89:AM89)-SUM($D$93:AM93)</f>
        <v>0</v>
      </c>
      <c r="AO91" s="136">
        <f>SUM($E$88:AO88)-SUM($E$90:AO90)+SUM($D$89:AN89)-SUM($D$93:AN93)</f>
        <v>0</v>
      </c>
      <c r="AP91" s="136">
        <f>SUM($E$88:AP88)-SUM($E$90:AP90)+SUM($D$89:AO89)-SUM($D$93:AO93)</f>
        <v>0</v>
      </c>
      <c r="AQ91" s="136">
        <f>SUM($E$88:AQ88)-SUM($E$90:AQ90)+SUM($D$89:AP89)-SUM($D$93:AP93)</f>
        <v>0</v>
      </c>
      <c r="AR91" s="136">
        <f>SUM($E$88:AR88)-SUM($E$90:AR90)+SUM($D$89:AQ89)-SUM($D$93:AQ93)</f>
        <v>0</v>
      </c>
      <c r="AS91" s="136">
        <f>SUM($E$88:AS88)-SUM($E$90:AS90)+SUM($D$89:AR89)-SUM($D$93:AR93)</f>
        <v>0</v>
      </c>
      <c r="AT91" s="136">
        <f>SUM($E$88:AT88)-SUM($E$90:AT90)+SUM($D$89:AS89)-SUM($D$93:AS93)</f>
        <v>0</v>
      </c>
      <c r="AU91" s="136">
        <f>SUM($E$88:AU88)-SUM($E$90:AU90)+SUM($D$89:AT89)-SUM($D$93:AT93)</f>
        <v>0</v>
      </c>
      <c r="AV91" s="136">
        <f>SUM($E$88:AV88)-SUM($E$90:AV90)+SUM($D$89:AU89)-SUM($D$93:AU93)</f>
        <v>0</v>
      </c>
      <c r="AW91" s="136">
        <f>SUM($E$88:AW88)-SUM($E$90:AW90)+SUM($D$89:AV89)-SUM($D$93:AV93)</f>
        <v>0</v>
      </c>
      <c r="AX91" s="136">
        <f>SUM($E$88:AX88)-SUM($E$90:AX90)+SUM($D$89:AW89)-SUM($D$93:AW93)</f>
        <v>0</v>
      </c>
      <c r="AY91" s="136">
        <f>SUM($E$88:AY88)-SUM($E$90:AY90)+SUM($D$89:AX89)-SUM($D$93:AX93)</f>
        <v>0</v>
      </c>
      <c r="AZ91" s="136">
        <f>SUM($E$88:AZ88)-SUM($E$90:AZ90)+SUM($D$89:AY89)-SUM($D$93:AY93)</f>
        <v>0</v>
      </c>
      <c r="BA91" s="136">
        <f>SUM($E$88:BA88)-SUM($E$90:BA90)+SUM($D$89:AZ89)-SUM($D$93:AZ93)</f>
        <v>0</v>
      </c>
      <c r="BB91" s="136">
        <f>SUM($E$88:BB88)-SUM($E$90:BB90)+SUM($D$89:BA89)-SUM($D$93:BA93)</f>
        <v>0</v>
      </c>
      <c r="BC91" s="136">
        <f>SUM($E$88:BC88)-SUM($E$90:BC90)+SUM($D$89:BB89)-SUM($D$93:BB93)</f>
        <v>0</v>
      </c>
      <c r="BD91" s="136">
        <f>SUM($E$88:BD88)-SUM($E$90:BD90)+SUM($D$89:BC89)-SUM($D$93:BC93)</f>
        <v>0</v>
      </c>
      <c r="BE91" s="136">
        <f>SUM($E$88:BE88)-SUM($E$90:BE90)+SUM($D$89:BD89)-SUM($D$93:BD93)</f>
        <v>0</v>
      </c>
      <c r="BF91" s="136">
        <f>SUM($E$88:BF88)-SUM($E$90:BF90)+SUM($D$89:BE89)-SUM($D$93:BE93)</f>
        <v>0</v>
      </c>
      <c r="BG91" s="136">
        <f>SUM($E$88:BG88)-SUM($E$90:BG90)+SUM($D$89:BF89)-SUM($D$93:BF93)</f>
        <v>0</v>
      </c>
      <c r="BH91" s="136">
        <f>SUM($E$88:BH88)-SUM($E$90:BH90)+SUM($D$89:BG89)-SUM($D$93:BG93)</f>
        <v>0</v>
      </c>
      <c r="BI91" s="136">
        <f>SUM($E$88:BI88)-SUM($E$90:BI90)+SUM($D$89:BH89)-SUM($D$93:BH93)</f>
        <v>0</v>
      </c>
      <c r="BJ91" s="136">
        <f>SUM($E$88:BJ88)-SUM($E$90:BJ90)+SUM($D$89:BI89)-SUM($D$93:BI93)</f>
        <v>0</v>
      </c>
      <c r="BK91" s="136">
        <f>SUM($E$88:BK88)-SUM($E$90:BK90)+SUM($D$89:BJ89)-SUM($D$93:BJ93)</f>
        <v>0</v>
      </c>
      <c r="BL91" s="136">
        <f>SUM($E$88:BL88)-SUM($E$90:BL90)+SUM($D$89:BK89)-SUM($D$93:BK93)</f>
        <v>0</v>
      </c>
      <c r="BM91" s="136">
        <f>SUM($E$88:BM88)-SUM($E$90:BM90)+SUM($D$89:BL89)-SUM($D$93:BL93)</f>
        <v>0</v>
      </c>
      <c r="BN91" s="136">
        <f>SUM($E$88:BN88)-SUM($E$90:BN90)+SUM($D$89:BM89)-SUM($D$93:BM93)</f>
        <v>0</v>
      </c>
      <c r="BO91" s="136">
        <f>SUM($E$88:BO88)-SUM($E$90:BO90)+SUM($D$89:BN89)-SUM($D$93:BN93)</f>
        <v>0</v>
      </c>
      <c r="BP91" s="136">
        <f>SUM($E$88:BP88)-SUM($E$90:BP90)+SUM($D$89:BO89)-SUM($D$93:BO93)</f>
        <v>0</v>
      </c>
      <c r="BQ91" s="136">
        <f>SUM($E$88:BQ88)-SUM($E$90:BQ90)+SUM($D$89:BP89)-SUM($D$93:BP93)</f>
        <v>0</v>
      </c>
      <c r="BR91" s="136">
        <f>SUM($E$88:BR88)-SUM($E$90:BR90)+SUM($D$89:BQ89)-SUM($D$93:BQ93)</f>
        <v>0</v>
      </c>
      <c r="BS91" s="136">
        <f>SUM($E$88:BS88)-SUM($E$90:BS90)+SUM($D$89:BR89)-SUM($D$93:BR93)</f>
        <v>0</v>
      </c>
      <c r="BT91" s="136">
        <f>SUM($E$88:BT88)-SUM($E$90:BT90)+SUM($D$89:BS89)-SUM($D$93:BS93)</f>
        <v>0</v>
      </c>
      <c r="BU91" s="136">
        <f>SUM($E$88:BU88)-SUM($E$90:BU90)+SUM($D$89:BT89)-SUM($D$93:BT93)</f>
        <v>0</v>
      </c>
      <c r="BV91" s="136">
        <f>SUM($E$88:BV88)-SUM($E$90:BV90)+SUM($D$89:BU89)-SUM($D$93:BU93)</f>
        <v>4741341.9820597954</v>
      </c>
      <c r="BW91" s="136">
        <f>SUM($E$88:BW88)-SUM($E$90:BW90)+SUM($D$89:BV89)-SUM($D$93:BV93)</f>
        <v>25625762.078136742</v>
      </c>
      <c r="BX91" s="136">
        <f>SUM($E$88:BX88)-SUM($E$90:BX90)+SUM($D$89:BW89)-SUM($D$93:BW93)</f>
        <v>46597200.591280676</v>
      </c>
      <c r="BY91" s="136">
        <f>SUM($E$88:BY88)-SUM($E$90:BY90)+SUM($D$89:BX89)-SUM($D$93:BX93)</f>
        <v>67656020.098229378</v>
      </c>
      <c r="BZ91" s="136">
        <f>SUM($E$88:BZ88)-SUM($E$90:BZ90)+SUM($D$89:BY89)-SUM($D$93:BY93)</f>
        <v>88802584.686457023</v>
      </c>
      <c r="CA91" s="136">
        <f>SUM($E$88:CA88)-SUM($E$90:CA90)+SUM($D$89:BZ89)-SUM($D$93:BZ93)</f>
        <v>89172595.455983922</v>
      </c>
      <c r="CB91" s="136">
        <f>SUM($E$88:CB88)-SUM($E$90:CB90)+SUM($D$89:CA89)-SUM($D$93:CA93)</f>
        <v>0</v>
      </c>
      <c r="CC91" s="136">
        <f>SUM($E$88:CC88)-SUM($E$90:CC90)+SUM($D$89:CB89)-SUM($D$93:CB93)</f>
        <v>0</v>
      </c>
      <c r="CD91" s="136">
        <f>SUM($E$88:CD88)-SUM($E$90:CD90)+SUM($D$89:CC89)-SUM($D$93:CC93)</f>
        <v>0</v>
      </c>
      <c r="CE91" s="136">
        <f>SUM($E$88:CE88)-SUM($E$90:CE90)+SUM($D$89:CD89)-SUM($D$93:CD93)</f>
        <v>0</v>
      </c>
      <c r="CF91" s="136">
        <f>SUM($E$88:CF88)-SUM($E$90:CF90)+SUM($D$89:CE89)-SUM($D$93:CE93)</f>
        <v>0</v>
      </c>
      <c r="CG91" s="136">
        <f>SUM($E$88:CG88)-SUM($E$90:CG90)+SUM($D$89:CF89)-SUM($D$93:CF93)</f>
        <v>0</v>
      </c>
      <c r="CH91" s="136">
        <f>SUM($E$88:CH88)-SUM($E$90:CH90)+SUM($D$89:CG89)-SUM($D$93:CG93)</f>
        <v>0</v>
      </c>
      <c r="CI91" s="136">
        <f>SUM($E$88:CI88)-SUM($E$90:CI90)+SUM($D$89:CH89)-SUM($D$93:CH93)</f>
        <v>0</v>
      </c>
      <c r="CJ91" s="136">
        <f>SUM($E$88:CJ88)-SUM($E$90:CJ90)+SUM($D$89:CI89)-SUM($D$93:CI93)</f>
        <v>0</v>
      </c>
      <c r="CK91" s="136">
        <f>SUM($E$88:CK88)-SUM($E$90:CK90)+SUM($D$89:CJ89)-SUM($D$93:CJ93)</f>
        <v>0</v>
      </c>
      <c r="CL91" s="136">
        <f>SUM($E$88:CL88)-SUM($E$90:CL90)+SUM($D$89:CK89)-SUM($D$93:CK93)</f>
        <v>0</v>
      </c>
      <c r="CM91" s="136">
        <f>SUM($E$88:CM88)-SUM($E$90:CM90)+SUM($D$89:CL89)-SUM($D$93:CL93)</f>
        <v>0</v>
      </c>
      <c r="CN91" s="136">
        <f>SUM($E$88:CN88)-SUM($E$90:CN90)+SUM($D$89:CM89)-SUM($D$93:CM93)</f>
        <v>0</v>
      </c>
      <c r="CO91" s="136">
        <f>SUM($E$88:CO88)-SUM($E$90:CO90)+SUM($D$89:CN89)-SUM($D$93:CN93)</f>
        <v>0</v>
      </c>
      <c r="CP91" s="136">
        <f>SUM($E$88:CP88)-SUM($E$90:CP90)+SUM($D$89:CO89)-SUM($D$93:CO93)</f>
        <v>0</v>
      </c>
      <c r="CQ91" s="136">
        <f>SUM($E$88:CQ88)-SUM($E$90:CQ90)+SUM($D$89:CP89)-SUM($D$93:CP93)</f>
        <v>0</v>
      </c>
      <c r="CR91" s="136">
        <f>SUM($E$88:CR88)-SUM($E$90:CR90)+SUM($D$89:CQ89)-SUM($D$93:CQ93)</f>
        <v>0</v>
      </c>
      <c r="CS91" s="136">
        <f>SUM($E$88:CS88)-SUM($E$90:CS90)+SUM($D$89:CR89)-SUM($D$93:CR93)</f>
        <v>0</v>
      </c>
      <c r="CT91" s="136">
        <f>SUM($E$88:CT88)-SUM($E$90:CT90)+SUM($D$89:CS89)-SUM($D$93:CS93)</f>
        <v>0</v>
      </c>
      <c r="CU91" s="136">
        <f>SUM($E$88:CU88)-SUM($E$90:CU90)+SUM($D$89:CT89)-SUM($D$93:CT93)</f>
        <v>0</v>
      </c>
      <c r="CV91" s="136">
        <f>SUM($E$88:CV88)-SUM($E$90:CV90)+SUM($D$89:CU89)-SUM($D$93:CU93)</f>
        <v>0</v>
      </c>
      <c r="CW91" s="136">
        <f>SUM($E$88:CW88)-SUM($E$90:CW90)+SUM($D$89:CV89)-SUM($D$93:CV93)</f>
        <v>0</v>
      </c>
      <c r="CX91" s="136">
        <f>SUM($E$88:CX88)-SUM($E$90:CX90)+SUM($D$89:CW89)-SUM($D$93:CW93)</f>
        <v>0</v>
      </c>
      <c r="CY91" s="136">
        <f>SUM($E$88:CY88)-SUM($E$90:CY90)+SUM($D$89:CX89)-SUM($D$93:CX93)</f>
        <v>0</v>
      </c>
      <c r="CZ91" s="136">
        <f>SUM($E$88:CZ88)-SUM($E$90:CZ90)+SUM($D$89:CY89)-SUM($D$93:CY93)</f>
        <v>0</v>
      </c>
      <c r="DA91" s="136">
        <f>SUM($E$88:DA88)-SUM($E$90:DA90)+SUM($D$89:CZ89)-SUM($D$93:CZ93)</f>
        <v>0</v>
      </c>
      <c r="DB91" s="136">
        <f>SUM($E$88:DB88)-SUM($E$90:DB90)+SUM($D$89:DA89)-SUM($D$93:DA93)</f>
        <v>0</v>
      </c>
      <c r="DC91" s="136">
        <f>SUM($E$88:DC88)-SUM($E$90:DC90)+SUM($D$89:DB89)-SUM($D$93:DB93)</f>
        <v>0</v>
      </c>
      <c r="DD91" s="136">
        <f>SUM($E$88:DD88)-SUM($E$90:DD90)+SUM($D$89:DC89)-SUM($D$93:DC93)</f>
        <v>0</v>
      </c>
      <c r="DE91" s="136">
        <f>SUM($E$88:DE88)-SUM($E$90:DE90)+SUM($D$89:DD89)-SUM($D$93:DD93)</f>
        <v>0</v>
      </c>
      <c r="DF91" s="136">
        <f>SUM($E$88:DF88)-SUM($E$90:DF90)+SUM($D$89:DE89)-SUM($D$93:DE93)</f>
        <v>0</v>
      </c>
      <c r="DG91" s="136">
        <f>SUM($E$88:DG88)-SUM($E$90:DG90)+SUM($D$89:DF89)-SUM($D$93:DF93)</f>
        <v>0</v>
      </c>
      <c r="DH91" s="136">
        <f>SUM($E$88:DH88)-SUM($E$90:DH90)+SUM($D$89:DG89)-SUM($D$93:DG93)</f>
        <v>0</v>
      </c>
      <c r="DI91" s="136">
        <f>SUM($E$88:DI88)-SUM($E$90:DI90)+SUM($D$89:DH89)-SUM($D$93:DH93)</f>
        <v>0</v>
      </c>
      <c r="DJ91" s="136">
        <f>SUM($E$88:DJ88)-SUM($E$90:DJ90)+SUM($D$89:DI89)-SUM($D$93:DI93)</f>
        <v>0</v>
      </c>
      <c r="DK91" s="136">
        <f>SUM($E$88:DK88)-SUM($E$90:DK90)+SUM($D$89:DJ89)-SUM($D$93:DJ93)</f>
        <v>0</v>
      </c>
      <c r="DL91" s="136">
        <f>SUM($E$88:DL88)-SUM($E$90:DL90)+SUM($D$89:DK89)-SUM($D$93:DK93)</f>
        <v>0</v>
      </c>
      <c r="DM91" s="136">
        <f>SUM($E$88:DM88)-SUM($E$90:DM90)+SUM($D$89:DL89)-SUM($D$93:DL93)</f>
        <v>0</v>
      </c>
      <c r="DN91" s="136">
        <f>SUM($E$88:DN88)-SUM($E$90:DN90)+SUM($D$89:DM89)-SUM($D$93:DM93)</f>
        <v>0</v>
      </c>
      <c r="DO91" s="136">
        <f>SUM($E$88:DO88)-SUM($E$90:DO90)+SUM($D$89:DN89)-SUM($D$93:DN93)</f>
        <v>0</v>
      </c>
      <c r="DP91" s="136">
        <f>SUM($E$88:DP88)-SUM($E$90:DP90)+SUM($D$89:DO89)-SUM($D$93:DO93)</f>
        <v>0</v>
      </c>
      <c r="DQ91" s="136">
        <f>SUM($E$88:DQ88)-SUM($E$90:DQ90)+SUM($D$89:DP89)-SUM($D$93:DP93)</f>
        <v>0</v>
      </c>
      <c r="DR91" s="136">
        <f>SUM($E$88:DR88)-SUM($E$90:DR90)+SUM($D$89:DQ89)-SUM($D$93:DQ93)</f>
        <v>0</v>
      </c>
      <c r="DS91" s="136">
        <f>SUM($E$88:DS88)-SUM($E$90:DS90)+SUM($D$89:DR89)-SUM($D$93:DR93)</f>
        <v>0</v>
      </c>
      <c r="DT91" s="136">
        <f>SUM($E$88:DT88)-SUM($E$90:DT90)+SUM($D$89:DS89)-SUM($D$93:DS93)</f>
        <v>0</v>
      </c>
      <c r="DU91" s="136">
        <f>SUM($E$88:DU88)-SUM($E$90:DU90)+SUM($D$89:DT89)-SUM($D$93:DT93)</f>
        <v>0</v>
      </c>
      <c r="DV91" s="136">
        <f>SUM($E$88:DV88)-SUM($E$90:DV90)+SUM($D$89:DU89)-SUM($D$93:DU93)</f>
        <v>0</v>
      </c>
      <c r="DW91" s="136">
        <f>SUM($E$88:DW88)-SUM($E$90:DW90)+SUM($D$89:DV89)-SUM($D$93:DV93)</f>
        <v>0</v>
      </c>
      <c r="DX91" s="136">
        <f>SUM($E$88:DX88)-SUM($E$90:DX90)+SUM($D$89:DW89)-SUM($D$93:DW93)</f>
        <v>0</v>
      </c>
      <c r="DY91" s="136">
        <f>SUM($E$88:DY88)-SUM($E$90:DY90)+SUM($D$89:DX89)-SUM($D$93:DX93)</f>
        <v>0</v>
      </c>
      <c r="DZ91" s="136">
        <f>SUM($E$88:DZ88)-SUM($E$90:DZ90)+SUM($D$89:DY89)-SUM($D$93:DY93)</f>
        <v>0</v>
      </c>
      <c r="EA91" s="136">
        <f>SUM($E$88:EA88)-SUM($E$90:EA90)+SUM($D$89:DZ89)-SUM($D$93:DZ93)</f>
        <v>0</v>
      </c>
      <c r="EB91" s="136">
        <f>SUM($E$88:EB88)-SUM($E$90:EB90)+SUM($D$89:EA89)-SUM($D$93:EA93)</f>
        <v>0</v>
      </c>
      <c r="EC91" s="136">
        <f>SUM($E$88:EC88)-SUM($E$90:EC90)+SUM($D$89:EB89)-SUM($D$93:EB93)</f>
        <v>0</v>
      </c>
      <c r="ED91" s="136">
        <f>SUM($E$88:ED88)-SUM($E$90:ED90)+SUM($D$89:EC89)-SUM($D$93:EC93)</f>
        <v>0</v>
      </c>
      <c r="EE91" s="136">
        <f>SUM($E$88:EE88)-SUM($E$90:EE90)+SUM($D$89:ED89)-SUM($D$93:ED93)</f>
        <v>0</v>
      </c>
      <c r="EF91" s="136">
        <f>SUM($E$88:EF88)-SUM($E$90:EF90)+SUM($D$89:EE89)-SUM($D$93:EE93)</f>
        <v>0</v>
      </c>
      <c r="EG91" s="136">
        <f>SUM($E$88:EG88)-SUM($E$90:EG90)+SUM($D$89:EF89)-SUM($D$93:EF93)</f>
        <v>0</v>
      </c>
      <c r="EH91" s="136">
        <f>SUM($E$88:EH88)-SUM($E$90:EH90)+SUM($D$89:EG89)-SUM($D$93:EG93)</f>
        <v>0</v>
      </c>
      <c r="EI91" s="136">
        <f>SUM($E$88:EI88)-SUM($E$90:EI90)+SUM($D$89:EH89)-SUM($D$93:EH93)</f>
        <v>0</v>
      </c>
      <c r="EJ91" s="136">
        <f>SUM($E$88:EJ88)-SUM($E$90:EJ90)+SUM($D$89:EI89)-SUM($D$93:EI93)</f>
        <v>0</v>
      </c>
      <c r="EK91" s="136">
        <f>SUM($E$88:EK88)-SUM($E$90:EK90)+SUM($D$89:EJ89)-SUM($D$93:EJ93)</f>
        <v>0</v>
      </c>
      <c r="EL91" s="136">
        <f>SUM($E$88:EL88)-SUM($E$90:EL90)+SUM($D$89:EK89)-SUM($D$93:EK93)</f>
        <v>0</v>
      </c>
      <c r="EM91" s="136">
        <f>SUM($E$88:EM88)-SUM($E$90:EM90)+SUM($D$89:EL89)-SUM($D$93:EL93)</f>
        <v>0</v>
      </c>
      <c r="EN91" s="136">
        <f>SUM($E$88:EN88)-SUM($E$90:EN90)+SUM($D$89:EM89)-SUM($D$93:EM93)</f>
        <v>0</v>
      </c>
      <c r="EO91" s="136">
        <f>SUM($E$88:EO88)-SUM($E$90:EO90)+SUM($D$89:EN89)-SUM($D$93:EN93)</f>
        <v>0</v>
      </c>
      <c r="EP91" s="136">
        <f>SUM($E$88:EP88)-SUM($E$90:EP90)+SUM($D$89:EO89)-SUM($D$93:EO93)</f>
        <v>0</v>
      </c>
      <c r="EQ91" s="136">
        <f>SUM($E$88:EQ88)-SUM($E$90:EQ90)+SUM($D$89:EP89)-SUM($D$93:EP93)</f>
        <v>0</v>
      </c>
      <c r="ER91" s="136">
        <f>SUM($E$88:ER88)-SUM($E$90:ER90)+SUM($D$89:EQ89)-SUM($D$93:EQ93)</f>
        <v>0</v>
      </c>
      <c r="ES91" s="136">
        <f>SUM($E$88:ES88)-SUM($E$90:ES90)+SUM($D$89:ER89)-SUM($D$93:ER93)</f>
        <v>0</v>
      </c>
      <c r="ET91" s="136">
        <f>SUM($E$88:ET88)-SUM($E$90:ET90)+SUM($D$89:ES89)-SUM($D$93:ES93)</f>
        <v>0</v>
      </c>
      <c r="EU91" s="136">
        <f>SUM($E$88:EU88)-SUM($E$90:EU90)+SUM($D$89:ET89)-SUM($D$93:ET93)</f>
        <v>0</v>
      </c>
      <c r="EV91" s="136">
        <f>SUM($E$88:EV88)-SUM($E$90:EV90)+SUM($D$89:EU89)-SUM($D$93:EU93)</f>
        <v>0</v>
      </c>
      <c r="EW91" s="136">
        <f>SUM($E$88:EW88)-SUM($E$90:EW90)+SUM($D$89:EV89)-SUM($D$93:EV93)</f>
        <v>0</v>
      </c>
      <c r="EX91" s="136">
        <f>SUM($E$88:EX88)-SUM($E$90:EX90)+SUM($D$89:EW89)-SUM($D$93:EW93)</f>
        <v>0</v>
      </c>
      <c r="EY91" s="136">
        <f>SUM($E$88:EY88)-SUM($E$90:EY90)+SUM($D$89:EX89)-SUM($D$93:EX93)</f>
        <v>0</v>
      </c>
      <c r="EZ91" s="136">
        <f>SUM($E$88:EZ88)-SUM($E$90:EZ90)+SUM($D$89:EY89)-SUM($D$93:EY93)</f>
        <v>0</v>
      </c>
      <c r="FA91" s="136">
        <f>SUM($E$88:FA88)-SUM($E$90:FA90)+SUM($D$89:EZ89)-SUM($D$93:EZ93)</f>
        <v>0</v>
      </c>
      <c r="FB91" s="136">
        <f>SUM($E$88:FB88)-SUM($E$90:FB90)+SUM($D$89:FA89)-SUM($D$93:FA93)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05" t="s">
        <v>342</v>
      </c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6"/>
      <c r="CE92" s="136"/>
      <c r="CF92" s="136"/>
      <c r="CG92" s="136"/>
      <c r="CH92" s="136"/>
      <c r="CI92" s="136"/>
      <c r="CJ92" s="136"/>
      <c r="CK92" s="136"/>
      <c r="CL92" s="136"/>
      <c r="CM92" s="136"/>
      <c r="CN92" s="136"/>
      <c r="CO92" s="136"/>
      <c r="CP92" s="136"/>
      <c r="CQ92" s="136"/>
      <c r="CR92" s="136"/>
      <c r="CS92" s="136"/>
      <c r="CT92" s="136"/>
      <c r="CU92" s="136"/>
      <c r="CV92" s="136"/>
      <c r="CW92" s="136"/>
      <c r="CX92" s="136"/>
      <c r="CY92" s="136"/>
      <c r="CZ92" s="136"/>
      <c r="DA92" s="136"/>
      <c r="DB92" s="136"/>
      <c r="DC92" s="136"/>
      <c r="DD92" s="136"/>
      <c r="DE92" s="136"/>
      <c r="DF92" s="136"/>
      <c r="DG92" s="136"/>
      <c r="DH92" s="136"/>
      <c r="DI92" s="136"/>
      <c r="DJ92" s="136"/>
      <c r="DK92" s="136"/>
      <c r="DL92" s="136"/>
      <c r="DM92" s="136"/>
      <c r="DN92" s="136"/>
      <c r="DO92" s="136"/>
      <c r="DP92" s="136"/>
      <c r="DQ92" s="136"/>
      <c r="DR92" s="136"/>
      <c r="DS92" s="136"/>
      <c r="DT92" s="136"/>
      <c r="DU92" s="136"/>
      <c r="DV92" s="136"/>
      <c r="DW92" s="136"/>
      <c r="DX92" s="136"/>
      <c r="DY92" s="136"/>
      <c r="DZ92" s="136"/>
      <c r="EA92" s="136"/>
      <c r="EB92" s="136"/>
      <c r="EC92" s="136"/>
      <c r="ED92" s="136"/>
      <c r="EE92" s="136"/>
      <c r="EF92" s="136"/>
      <c r="EG92" s="136"/>
      <c r="EH92" s="136"/>
      <c r="EI92" s="136"/>
      <c r="EJ92" s="136"/>
      <c r="EK92" s="136"/>
      <c r="EL92" s="136"/>
      <c r="EM92" s="136"/>
      <c r="EN92" s="136"/>
      <c r="EO92" s="136"/>
      <c r="EP92" s="136"/>
      <c r="EQ92" s="136"/>
      <c r="ER92" s="136"/>
      <c r="ES92" s="136"/>
      <c r="ET92" s="136"/>
      <c r="EU92" s="136"/>
      <c r="EV92" s="136"/>
      <c r="EW92" s="136"/>
      <c r="EX92" s="136"/>
      <c r="EY92" s="136"/>
      <c r="EZ92" s="136"/>
      <c r="FA92" s="136"/>
      <c r="FB92" s="136"/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39" t="s">
        <v>328</v>
      </c>
      <c r="E93" s="116">
        <f>IF(E$87='Capital Structure'!$H$7,(E91-E90),0)</f>
        <v>0</v>
      </c>
      <c r="F93" s="116">
        <f>IF(F$87='Capital Structure'!$H$7,(F91-F90),0)</f>
        <v>0</v>
      </c>
      <c r="G93" s="116">
        <f>IF(G$87='Capital Structure'!$H$7,(G91-G90),0)</f>
        <v>0</v>
      </c>
      <c r="H93" s="116">
        <f>IF(H$87='Capital Structure'!$H$7,(H91-H90),0)</f>
        <v>0</v>
      </c>
      <c r="I93" s="116">
        <f>IF(I$87='Capital Structure'!$H$7,(I91-I90),0)</f>
        <v>0</v>
      </c>
      <c r="J93" s="116">
        <f>IF(J$87='Capital Structure'!$H$7,(J91-J90),0)</f>
        <v>0</v>
      </c>
      <c r="K93" s="116">
        <f>IF(K$87='Capital Structure'!$H$7,(K91-K90),0)</f>
        <v>0</v>
      </c>
      <c r="L93" s="116">
        <f>IF(L$87='Capital Structure'!$H$7,(L91-L90),0)</f>
        <v>0</v>
      </c>
      <c r="M93" s="116">
        <f>IF(M$87='Capital Structure'!$H$7,(M91-M90),0)</f>
        <v>0</v>
      </c>
      <c r="N93" s="116">
        <f>IF(N$87='Capital Structure'!$H$7,(N91-N90),0)</f>
        <v>0</v>
      </c>
      <c r="O93" s="116">
        <f>IF(O$87='Capital Structure'!$H$7,(O91-O90),0)</f>
        <v>0</v>
      </c>
      <c r="P93" s="116">
        <f>IF(P$87='Capital Structure'!$H$7,(P91-P90),0)</f>
        <v>0</v>
      </c>
      <c r="Q93" s="116">
        <f>IF(Q$87='Capital Structure'!$H$7,(Q91-Q90),0)</f>
        <v>0</v>
      </c>
      <c r="R93" s="116">
        <f>IF(R$87='Capital Structure'!$H$7,(R91-R90),0)</f>
        <v>0</v>
      </c>
      <c r="S93" s="116">
        <f>IF(S$87='Capital Structure'!$H$7,(S91-S90),0)</f>
        <v>0</v>
      </c>
      <c r="T93" s="116">
        <f>IF(T$87='Capital Structure'!$H$7,(T91-T90),0)</f>
        <v>0</v>
      </c>
      <c r="U93" s="116">
        <f>IF(U$87='Capital Structure'!$H$7,(U91-U90),0)</f>
        <v>0</v>
      </c>
      <c r="V93" s="116">
        <f>IF(V$87='Capital Structure'!$H$7,(V91-V90),0)</f>
        <v>0</v>
      </c>
      <c r="W93" s="116">
        <f>IF(W$87='Capital Structure'!$H$7,(W91-W90),0)</f>
        <v>0</v>
      </c>
      <c r="X93" s="116">
        <f>IF(X$87='Capital Structure'!$H$7,(X91-X90),0)</f>
        <v>0</v>
      </c>
      <c r="Y93" s="116">
        <f>IF(Y$87='Capital Structure'!$H$7,(Y91-Y90),0)</f>
        <v>0</v>
      </c>
      <c r="Z93" s="116">
        <f>IF(Z$87='Capital Structure'!$H$7,(Z91-Z90),0)</f>
        <v>0</v>
      </c>
      <c r="AA93" s="116">
        <f>IF(AA$87='Capital Structure'!$H$7,(AA91-AA90),0)</f>
        <v>0</v>
      </c>
      <c r="AB93" s="116">
        <f>IF(AB$87='Capital Structure'!$H$7,(AB91-AB90),0)</f>
        <v>0</v>
      </c>
      <c r="AC93" s="116">
        <f>IF(AC$87='Capital Structure'!$H$7,(AC91-AC90),0)</f>
        <v>0</v>
      </c>
      <c r="AD93" s="116">
        <f>IF(AD$87='Capital Structure'!$H$7,(AD91-AD90),0)</f>
        <v>0</v>
      </c>
      <c r="AE93" s="116">
        <f>IF(AE$87='Capital Structure'!$H$7,(AE91-AE90),0)</f>
        <v>0</v>
      </c>
      <c r="AF93" s="116">
        <f>IF(AF$87='Capital Structure'!$H$7,(AF91-AF90),0)</f>
        <v>0</v>
      </c>
      <c r="AG93" s="116">
        <f>IF(AG$87='Capital Structure'!$H$7,(AG91-AG90),0)</f>
        <v>0</v>
      </c>
      <c r="AH93" s="116">
        <f>IF(AH$87='Capital Structure'!$H$7,(AH91-AH90),0)</f>
        <v>0</v>
      </c>
      <c r="AI93" s="116">
        <f>IF(AI$87='Capital Structure'!$H$7,(AI91-AI90),0)</f>
        <v>0</v>
      </c>
      <c r="AJ93" s="116">
        <f>IF(AJ$87='Capital Structure'!$H$7,(AJ91-AJ90),0)</f>
        <v>0</v>
      </c>
      <c r="AK93" s="116">
        <f>IF(AK$87='Capital Structure'!$H$7,(AK91-AK90),0)</f>
        <v>0</v>
      </c>
      <c r="AL93" s="116">
        <f>IF(AL$87='Capital Structure'!$H$7,(AL91-AL90),0)</f>
        <v>0</v>
      </c>
      <c r="AM93" s="116">
        <f>IF(AM$87='Capital Structure'!$H$7,(AM91-AM90),0)</f>
        <v>0</v>
      </c>
      <c r="AN93" s="116">
        <f>IF(AN$87='Capital Structure'!$H$7,(AN91-AN90),0)</f>
        <v>0</v>
      </c>
      <c r="AO93" s="116">
        <f>IF(AO$87='Capital Structure'!$H$7,(AO91-AO90),0)</f>
        <v>0</v>
      </c>
      <c r="AP93" s="116">
        <f>IF(AP$87='Capital Structure'!$H$7,(AP91-AP90),0)</f>
        <v>0</v>
      </c>
      <c r="AQ93" s="116">
        <f>IF(AQ$87='Capital Structure'!$H$7,(AQ91-AQ90),0)</f>
        <v>0</v>
      </c>
      <c r="AR93" s="116">
        <f>IF(AR$87='Capital Structure'!$H$7,(AR91-AR90),0)</f>
        <v>0</v>
      </c>
      <c r="AS93" s="116">
        <f>IF(AS$87='Capital Structure'!$H$7,(AS91-AS90),0)</f>
        <v>0</v>
      </c>
      <c r="AT93" s="116">
        <f>IF(AT$87='Capital Structure'!$H$7,(AT91-AT90),0)</f>
        <v>0</v>
      </c>
      <c r="AU93" s="116">
        <f>IF(AU$87='Capital Structure'!$H$7,(AU91-AU90),0)</f>
        <v>0</v>
      </c>
      <c r="AV93" s="116">
        <f>IF(AV$87='Capital Structure'!$H$7,(AV91-AV90),0)</f>
        <v>0</v>
      </c>
      <c r="AW93" s="116">
        <f>IF(AW$87='Capital Structure'!$H$7,(AW91-AW90),0)</f>
        <v>0</v>
      </c>
      <c r="AX93" s="116">
        <f>IF(AX$87='Capital Structure'!$H$7,(AX91-AX90),0)</f>
        <v>0</v>
      </c>
      <c r="AY93" s="116">
        <f>IF(AY$87='Capital Structure'!$H$7,(AY91-AY90),0)</f>
        <v>0</v>
      </c>
      <c r="AZ93" s="116">
        <f>IF(AZ$87='Capital Structure'!$H$7,(AZ91-AZ90),0)</f>
        <v>0</v>
      </c>
      <c r="BA93" s="116">
        <f>IF(BA$87='Capital Structure'!$H$7,(BA91-BA90),0)</f>
        <v>0</v>
      </c>
      <c r="BB93" s="116">
        <f>IF(BB$87='Capital Structure'!$H$7,(BB91-BB90),0)</f>
        <v>0</v>
      </c>
      <c r="BC93" s="116">
        <f>IF(BC$87='Capital Structure'!$H$7,(BC91-BC90),0)</f>
        <v>0</v>
      </c>
      <c r="BD93" s="116">
        <f>IF(BD$87='Capital Structure'!$H$7,(BD91-BD90),0)</f>
        <v>0</v>
      </c>
      <c r="BE93" s="116">
        <f>IF(BE$87='Capital Structure'!$H$7,(BE91-BE90),0)</f>
        <v>0</v>
      </c>
      <c r="BF93" s="116">
        <f>IF(BF$87='Capital Structure'!$H$7,(BF91-BF90),0)</f>
        <v>0</v>
      </c>
      <c r="BG93" s="116">
        <f>IF(BG$87='Capital Structure'!$H$7,(BG91-BG90),0)</f>
        <v>0</v>
      </c>
      <c r="BH93" s="116">
        <f>IF(BH$87='Capital Structure'!$H$7,(BH91-BH90),0)</f>
        <v>0</v>
      </c>
      <c r="BI93" s="116">
        <f>IF(BI$87='Capital Structure'!$H$7,(BI91-BI90),0)</f>
        <v>0</v>
      </c>
      <c r="BJ93" s="116">
        <f>IF(BJ$87='Capital Structure'!$H$7,(BJ91-BJ90),0)</f>
        <v>0</v>
      </c>
      <c r="BK93" s="116">
        <f>IF(BK$87='Capital Structure'!$H$7,(BK91-BK90),0)</f>
        <v>0</v>
      </c>
      <c r="BL93" s="116">
        <f>IF(BL$87='Capital Structure'!$H$7,(BL91-BL90),0)</f>
        <v>0</v>
      </c>
      <c r="BM93" s="116">
        <f>IF(BM$87='Capital Structure'!$H$7,(BM91-BM90),0)</f>
        <v>0</v>
      </c>
      <c r="BN93" s="116">
        <f>IF(BN$87='Capital Structure'!$H$7,(BN91-BN90),0)</f>
        <v>0</v>
      </c>
      <c r="BO93" s="116">
        <f>IF(BO$87='Capital Structure'!$H$7,(BO91-BO90),0)</f>
        <v>0</v>
      </c>
      <c r="BP93" s="116">
        <f>IF(BP$87='Capital Structure'!$H$7,(BP91-BP90),0)</f>
        <v>0</v>
      </c>
      <c r="BQ93" s="116">
        <f>IF(BQ$87='Capital Structure'!$H$7,(BQ91-BQ90),0)</f>
        <v>0</v>
      </c>
      <c r="BR93" s="116">
        <f>IF(BR$87='Capital Structure'!$H$7,(BR91-BR90),0)</f>
        <v>0</v>
      </c>
      <c r="BS93" s="116">
        <f>IF(BS$87='Capital Structure'!$H$7,(BS91-BS90),0)</f>
        <v>0</v>
      </c>
      <c r="BT93" s="116">
        <f>IF(BT$87='Capital Structure'!$H$7,(BT91-BT90),0)</f>
        <v>0</v>
      </c>
      <c r="BU93" s="116">
        <f>IF(BU$87='Capital Structure'!$H$7,(BU91-BU90),0)</f>
        <v>0</v>
      </c>
      <c r="BV93" s="116">
        <f>IF(BV$87='Capital Structure'!$H$7,(BV91-BV90),0)</f>
        <v>0</v>
      </c>
      <c r="BW93" s="116">
        <f>IF(BW$87='Capital Structure'!$H$7,(BW91-BW90),0)</f>
        <v>0</v>
      </c>
      <c r="BX93" s="116">
        <f>IF(BX$87='Capital Structure'!$H$7,(BX91-BX90),0)</f>
        <v>0</v>
      </c>
      <c r="BY93" s="116">
        <f>IF(BY$87='Capital Structure'!$H$7,(BY91-BY90),0)</f>
        <v>0</v>
      </c>
      <c r="BZ93" s="116">
        <f>IF(BZ$87='Capital Structure'!$H$7,(BZ91-BZ90),0)</f>
        <v>0</v>
      </c>
      <c r="CA93" s="116">
        <f>IF(CA$87='Capital Structure'!$H$7,(CA91-CA90),0)</f>
        <v>89172595.455983922</v>
      </c>
      <c r="CB93" s="116">
        <f>IF(CB$87='Capital Structure'!$H$7,(CB91-CB90),0)</f>
        <v>0</v>
      </c>
      <c r="CC93" s="116">
        <f>IF(CC$87='Capital Structure'!$H$7,(CC91-CC90),0)</f>
        <v>0</v>
      </c>
      <c r="CD93" s="116">
        <f>IF(CD$87='Capital Structure'!$H$7,(CD91-CD90),0)</f>
        <v>0</v>
      </c>
      <c r="CE93" s="116">
        <f>IF(CE$87='Capital Structure'!$H$7,(CE91-CE90),0)</f>
        <v>0</v>
      </c>
      <c r="CF93" s="116">
        <f>IF(CF$87='Capital Structure'!$H$7,(CF91-CF90),0)</f>
        <v>0</v>
      </c>
      <c r="CG93" s="116">
        <f>IF(CG$87='Capital Structure'!$H$7,(CG91-CG90),0)</f>
        <v>0</v>
      </c>
      <c r="CH93" s="116">
        <f>IF(CH$87='Capital Structure'!$H$7,(CH91-CH90),0)</f>
        <v>0</v>
      </c>
      <c r="CI93" s="116">
        <f>IF(CI$87='Capital Structure'!$H$7,(CI91-CI90),0)</f>
        <v>0</v>
      </c>
      <c r="CJ93" s="116">
        <f>IF(CJ$87='Capital Structure'!$H$7,(CJ91-CJ90),0)</f>
        <v>0</v>
      </c>
      <c r="CK93" s="116">
        <f>IF(CK$87='Capital Structure'!$H$7,(CK91-CK90),0)</f>
        <v>0</v>
      </c>
      <c r="CL93" s="116">
        <f>IF(CL$87='Capital Structure'!$H$7,(CL91-CL90),0)</f>
        <v>0</v>
      </c>
      <c r="CM93" s="116">
        <f>IF(CM$87='Capital Structure'!$H$7,(CM91-CM90),0)</f>
        <v>0</v>
      </c>
      <c r="CN93" s="116">
        <f>IF(CN$87='Capital Structure'!$H$7,(CN91-CN90),0)</f>
        <v>0</v>
      </c>
      <c r="CO93" s="116">
        <f>IF(CO$87='Capital Structure'!$H$7,(CO91-CO90),0)</f>
        <v>0</v>
      </c>
      <c r="CP93" s="116">
        <f>IF(CP$87='Capital Structure'!$H$7,(CP91-CP90),0)</f>
        <v>0</v>
      </c>
      <c r="CQ93" s="116">
        <f>IF(CQ$87='Capital Structure'!$H$7,(CQ91-CQ90),0)</f>
        <v>0</v>
      </c>
      <c r="CR93" s="116">
        <f>IF(CR$87='Capital Structure'!$H$7,(CR91-CR90),0)</f>
        <v>0</v>
      </c>
      <c r="CS93" s="116">
        <f>IF(CS$87='Capital Structure'!$H$7,(CS91-CS90),0)</f>
        <v>0</v>
      </c>
      <c r="CT93" s="116">
        <f>IF(CT$87='Capital Structure'!$H$7,(CT91-CT90),0)</f>
        <v>0</v>
      </c>
      <c r="CU93" s="116">
        <f>IF(CU$87='Capital Structure'!$H$7,(CU91-CU90),0)</f>
        <v>0</v>
      </c>
      <c r="CV93" s="116">
        <f>IF(CV$87='Capital Structure'!$H$7,(CV91-CV90),0)</f>
        <v>0</v>
      </c>
      <c r="CW93" s="116">
        <f>IF(CW$87='Capital Structure'!$H$7,(CW91-CW90),0)</f>
        <v>0</v>
      </c>
      <c r="CX93" s="116">
        <f>IF(CX$87='Capital Structure'!$H$7,(CX91-CX90),0)</f>
        <v>0</v>
      </c>
      <c r="CY93" s="116">
        <f>IF(CY$87='Capital Structure'!$H$7,(CY91-CY90),0)</f>
        <v>0</v>
      </c>
      <c r="CZ93" s="116">
        <f>IF(CZ$87='Capital Structure'!$H$7,(CZ91-CZ90),0)</f>
        <v>0</v>
      </c>
      <c r="DA93" s="116">
        <f>IF(DA$87='Capital Structure'!$H$7,(DA91-DA90),0)</f>
        <v>0</v>
      </c>
      <c r="DB93" s="116">
        <f>IF(DB$87='Capital Structure'!$H$7,(DB91-DB90),0)</f>
        <v>0</v>
      </c>
      <c r="DC93" s="116">
        <f>IF(DC$87='Capital Structure'!$H$7,(DC91-DC90),0)</f>
        <v>0</v>
      </c>
      <c r="DD93" s="116">
        <f>IF(DD$87='Capital Structure'!$H$7,(DD91-DD90),0)</f>
        <v>0</v>
      </c>
      <c r="DE93" s="116">
        <f>IF(DE$87='Capital Structure'!$H$7,(DE91-DE90),0)</f>
        <v>0</v>
      </c>
      <c r="DF93" s="116">
        <f>IF(DF$87='Capital Structure'!$H$7,(DF91-DF90),0)</f>
        <v>0</v>
      </c>
      <c r="DG93" s="116">
        <f>IF(DG$87='Capital Structure'!$H$7,(DG91-DG90),0)</f>
        <v>0</v>
      </c>
      <c r="DH93" s="116">
        <f>IF(DH$87='Capital Structure'!$H$7,(DH91-DH90),0)</f>
        <v>0</v>
      </c>
      <c r="DI93" s="116">
        <f>IF(DI$87='Capital Structure'!$H$7,(DI91-DI90),0)</f>
        <v>0</v>
      </c>
      <c r="DJ93" s="116">
        <f>IF(DJ$87='Capital Structure'!$H$7,(DJ91-DJ90),0)</f>
        <v>0</v>
      </c>
      <c r="DK93" s="116">
        <f>IF(DK$87='Capital Structure'!$H$7,(DK91-DK90),0)</f>
        <v>0</v>
      </c>
      <c r="DL93" s="116">
        <f>IF(DL$87='Capital Structure'!$H$7,(DL91-DL90),0)</f>
        <v>0</v>
      </c>
      <c r="DM93" s="116">
        <f>IF(DM$87='Capital Structure'!$H$7,(DM91-DM90),0)</f>
        <v>0</v>
      </c>
      <c r="DN93" s="116">
        <f>IF(DN$87='Capital Structure'!$H$7,(DN91-DN90),0)</f>
        <v>0</v>
      </c>
      <c r="DO93" s="116">
        <f>IF(DO$87='Capital Structure'!$H$7,(DO91-DO90),0)</f>
        <v>0</v>
      </c>
      <c r="DP93" s="116">
        <f>IF(DP$87='Capital Structure'!$H$7,(DP91-DP90),0)</f>
        <v>0</v>
      </c>
      <c r="DQ93" s="116">
        <f>IF(DQ$87='Capital Structure'!$H$7,(DQ91-DQ90),0)</f>
        <v>0</v>
      </c>
      <c r="DR93" s="116">
        <f>IF(DR$87='Capital Structure'!$H$7,(DR91-DR90),0)</f>
        <v>0</v>
      </c>
      <c r="DS93" s="116">
        <f>IF(DS$87='Capital Structure'!$H$7,(DS91-DS90),0)</f>
        <v>0</v>
      </c>
      <c r="DT93" s="116">
        <f>IF(DT$87='Capital Structure'!$H$7,(DT91-DT90),0)</f>
        <v>0</v>
      </c>
      <c r="DU93" s="116">
        <f>IF(DU$87='Capital Structure'!$H$7,(DU91-DU90),0)</f>
        <v>0</v>
      </c>
      <c r="DV93" s="116">
        <f>IF(DV$87='Capital Structure'!$H$7,(DV91-DV90),0)</f>
        <v>0</v>
      </c>
      <c r="DW93" s="116">
        <f>IF(DW$87='Capital Structure'!$H$7,(DW91-DW90),0)</f>
        <v>0</v>
      </c>
      <c r="DX93" s="116">
        <f>IF(DX$87='Capital Structure'!$H$7,(DX91-DX90),0)</f>
        <v>0</v>
      </c>
      <c r="DY93" s="116">
        <f>IF(DY$87='Capital Structure'!$H$7,(DY91-DY90),0)</f>
        <v>0</v>
      </c>
      <c r="DZ93" s="116">
        <f>IF(DZ$87='Capital Structure'!$H$7,(DZ91-DZ90),0)</f>
        <v>0</v>
      </c>
      <c r="EA93" s="116">
        <f>IF(EA$87='Capital Structure'!$H$7,(EA91-EA90),0)</f>
        <v>0</v>
      </c>
      <c r="EB93" s="116">
        <f>IF(EB$87='Capital Structure'!$H$7,(EB91-EB90),0)</f>
        <v>0</v>
      </c>
      <c r="EC93" s="116">
        <f>IF(EC$87='Capital Structure'!$H$7,(EC91-EC90),0)</f>
        <v>0</v>
      </c>
      <c r="ED93" s="116">
        <f>IF(ED$87='Capital Structure'!$H$7,(ED91-ED90),0)</f>
        <v>0</v>
      </c>
      <c r="EE93" s="116">
        <f>IF(EE$87='Capital Structure'!$H$7,(EE91-EE90),0)</f>
        <v>0</v>
      </c>
      <c r="EF93" s="116">
        <f>IF(EF$87='Capital Structure'!$H$7,(EF91-EF90),0)</f>
        <v>0</v>
      </c>
      <c r="EG93" s="116">
        <f>IF(EG$87='Capital Structure'!$H$7,(EG91-EG90),0)</f>
        <v>0</v>
      </c>
      <c r="EH93" s="116">
        <f>IF(EH$87='Capital Structure'!$H$7,(EH91-EH90),0)</f>
        <v>0</v>
      </c>
      <c r="EI93" s="116">
        <f>IF(EI$87='Capital Structure'!$H$7,(EI91-EI90),0)</f>
        <v>0</v>
      </c>
      <c r="EJ93" s="116">
        <f>IF(EJ$87='Capital Structure'!$H$7,(EJ91-EJ90),0)</f>
        <v>0</v>
      </c>
      <c r="EK93" s="116">
        <f>IF(EK$87='Capital Structure'!$H$7,(EK91-EK90),0)</f>
        <v>0</v>
      </c>
      <c r="EL93" s="116">
        <f>IF(EL$87='Capital Structure'!$H$7,(EL91-EL90),0)</f>
        <v>0</v>
      </c>
      <c r="EM93" s="116">
        <f>IF(EM$87='Capital Structure'!$H$7,(EM91-EM90),0)</f>
        <v>0</v>
      </c>
      <c r="EN93" s="116">
        <f>IF(EN$87='Capital Structure'!$H$7,(EN91-EN90),0)</f>
        <v>0</v>
      </c>
      <c r="EO93" s="116">
        <f>IF(EO$87='Capital Structure'!$H$7,(EO91-EO90),0)</f>
        <v>0</v>
      </c>
      <c r="EP93" s="116">
        <f>IF(EP$87='Capital Structure'!$H$7,(EP91-EP90),0)</f>
        <v>0</v>
      </c>
      <c r="EQ93" s="116">
        <f>IF(EQ$87='Capital Structure'!$H$7,(EQ91-EQ90),0)</f>
        <v>0</v>
      </c>
      <c r="ER93" s="116">
        <f>IF(ER$87='Capital Structure'!$H$7,(ER91-ER90),0)</f>
        <v>0</v>
      </c>
      <c r="ES93" s="116">
        <f>IF(ES$87='Capital Structure'!$H$7,(ES91-ES90),0)</f>
        <v>0</v>
      </c>
      <c r="ET93" s="116">
        <f>IF(ET$87='Capital Structure'!$H$7,(ET91-ET90),0)</f>
        <v>0</v>
      </c>
      <c r="EU93" s="116">
        <f>IF(EU$87='Capital Structure'!$H$7,(EU91-EU90),0)</f>
        <v>0</v>
      </c>
      <c r="EV93" s="116">
        <f>IF(EV$87='Capital Structure'!$H$7,(EV91-EV90),0)</f>
        <v>0</v>
      </c>
      <c r="EW93" s="116">
        <f>IF(EW$87='Capital Structure'!$H$7,(EW91-EW90),0)</f>
        <v>0</v>
      </c>
      <c r="EX93" s="116">
        <f>IF(EX$87='Capital Structure'!$H$7,(EX91-EX90),0)</f>
        <v>0</v>
      </c>
      <c r="EY93" s="116">
        <f>IF(EY$87='Capital Structure'!$H$7,(EY91-EY90),0)</f>
        <v>0</v>
      </c>
      <c r="EZ93" s="116">
        <f>IF(EZ$87='Capital Structure'!$H$7,(EZ91-EZ90),0)</f>
        <v>0</v>
      </c>
      <c r="FA93" s="116">
        <f>IF(FA$87='Capital Structure'!$H$7,(FA91-FA90),0)</f>
        <v>0</v>
      </c>
      <c r="FB93" s="116">
        <f>IF(FB$87='Capital Structure'!$H$7,(FB91-FB90),0)</f>
        <v>0</v>
      </c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</row>
    <row r="94" spans="2:206">
      <c r="B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</row>
    <row r="95" spans="2:206">
      <c r="B95" s="139" t="s">
        <v>356</v>
      </c>
      <c r="E95" s="139">
        <f>MAX((SUM($E$88:E88)-SUM($E$96:E96)-SUM($E$97:E97))*'Capital Structure'!$H$21/12,0)</f>
        <v>0</v>
      </c>
      <c r="F95" s="139">
        <f>MAX((SUM($E$88:F88)-SUM($E$96:F96)-SUM($E$97:F97))*'Capital Structure'!$H$21/12,0)</f>
        <v>0</v>
      </c>
      <c r="G95" s="139">
        <f>MAX((SUM($E$88:G88)-SUM($E$96:G96)-SUM($E$97:G97))*'Capital Structure'!$H$21/12,0)</f>
        <v>0</v>
      </c>
      <c r="H95" s="139">
        <f>MAX((SUM($E$88:H88)-SUM($E$96:H96)-SUM($E$97:H97))*'Capital Structure'!$H$21/12,0)</f>
        <v>0</v>
      </c>
      <c r="I95" s="139">
        <f>MAX((SUM($E$88:I88)-SUM($E$96:I96)-SUM($E$97:I97))*'Capital Structure'!$H$21/12,0)</f>
        <v>0</v>
      </c>
      <c r="J95" s="139">
        <f>MAX((SUM($E$88:J88)-SUM($E$96:J96)-SUM($E$97:J97))*'Capital Structure'!$H$21/12,0)</f>
        <v>0</v>
      </c>
      <c r="K95" s="139">
        <f>MAX((SUM($E$88:K88)-SUM($E$96:K96)-SUM($E$97:K97))*'Capital Structure'!$H$21/12,0)</f>
        <v>0</v>
      </c>
      <c r="L95" s="139">
        <f>MAX((SUM($E$88:L88)-SUM($E$96:L96)-SUM($E$97:L97))*'Capital Structure'!$H$21/12,0)</f>
        <v>0</v>
      </c>
      <c r="M95" s="139">
        <f>MAX((SUM($E$88:M88)-SUM($E$96:M96)-SUM($E$97:M97))*'Capital Structure'!$H$21/12,0)</f>
        <v>0</v>
      </c>
      <c r="N95" s="139">
        <f>MAX((SUM($E$88:N88)-SUM($E$96:N96)-SUM($E$97:N97))*'Capital Structure'!$H$21/12,0)</f>
        <v>0</v>
      </c>
      <c r="O95" s="139">
        <f>MAX((SUM($E$88:O88)-SUM($E$96:O96)-SUM($E$97:O97))*'Capital Structure'!$H$21/12,0)</f>
        <v>0</v>
      </c>
      <c r="P95" s="139">
        <f>MAX((SUM($E$88:P88)-SUM($E$96:P96)-SUM($E$97:P97))*'Capital Structure'!$H$21/12,0)</f>
        <v>0</v>
      </c>
      <c r="Q95" s="139">
        <f>MAX((SUM($E$88:Q88)-SUM($E$96:Q96)-SUM($E$97:Q97))*'Capital Structure'!$H$21/12,0)</f>
        <v>0</v>
      </c>
      <c r="R95" s="139">
        <f>MAX((SUM($E$88:R88)-SUM($E$96:R96)-SUM($E$97:R97))*'Capital Structure'!$H$21/12,0)</f>
        <v>0</v>
      </c>
      <c r="S95" s="139">
        <f>MAX((SUM($E$88:S88)-SUM($E$96:S96)-SUM($E$97:S97))*'Capital Structure'!$H$21/12,0)</f>
        <v>0</v>
      </c>
      <c r="T95" s="139">
        <f>MAX((SUM($E$88:T88)-SUM($E$96:T96)-SUM($E$97:T97))*'Capital Structure'!$H$21/12,0)</f>
        <v>0</v>
      </c>
      <c r="U95" s="139">
        <f>MAX((SUM($E$88:U88)-SUM($E$96:U96)-SUM($E$97:U97))*'Capital Structure'!$H$21/12,0)</f>
        <v>0</v>
      </c>
      <c r="V95" s="139">
        <f>MAX((SUM($E$88:V88)-SUM($E$96:V96)-SUM($E$97:V97))*'Capital Structure'!$H$21/12,0)</f>
        <v>0</v>
      </c>
      <c r="W95" s="139">
        <f>MAX((SUM($E$88:W88)-SUM($E$96:W96)-SUM($E$97:W97))*'Capital Structure'!$H$21/12,0)</f>
        <v>0</v>
      </c>
      <c r="X95" s="139">
        <f>MAX((SUM($E$88:X88)-SUM($E$96:X96)-SUM($E$97:X97))*'Capital Structure'!$H$21/12,0)</f>
        <v>0</v>
      </c>
      <c r="Y95" s="139">
        <f>MAX((SUM($E$88:Y88)-SUM($E$96:Y96)-SUM($E$97:Y97))*'Capital Structure'!$H$21/12,0)</f>
        <v>0</v>
      </c>
      <c r="Z95" s="139">
        <f>MAX((SUM($E$88:Z88)-SUM($E$96:Z96)-SUM($E$97:Z97))*'Capital Structure'!$H$21/12,0)</f>
        <v>0</v>
      </c>
      <c r="AA95" s="139">
        <f>MAX((SUM($E$88:AA88)-SUM($E$96:AA96)-SUM($E$97:AA97))*'Capital Structure'!$H$21/12,0)</f>
        <v>0</v>
      </c>
      <c r="AB95" s="139">
        <f>MAX((SUM($E$88:AB88)-SUM($E$96:AB96)-SUM($E$97:AB97))*'Capital Structure'!$H$21/12,0)</f>
        <v>0</v>
      </c>
      <c r="AC95" s="139">
        <f>MAX((SUM($E$88:AC88)-SUM($E$96:AC96)-SUM($E$97:AC97))*'Capital Structure'!$H$21/12,0)</f>
        <v>0</v>
      </c>
      <c r="AD95" s="139">
        <f>MAX((SUM($E$88:AD88)-SUM($E$96:AD96)-SUM($E$97:AD97))*'Capital Structure'!$H$21/12,0)</f>
        <v>0</v>
      </c>
      <c r="AE95" s="139">
        <f>MAX((SUM($E$88:AE88)-SUM($E$96:AE96)-SUM($E$97:AE97))*'Capital Structure'!$H$21/12,0)</f>
        <v>0</v>
      </c>
      <c r="AF95" s="139">
        <f>MAX((SUM($E$88:AF88)-SUM($E$96:AF96)-SUM($E$97:AF97))*'Capital Structure'!$H$21/12,0)</f>
        <v>0</v>
      </c>
      <c r="AG95" s="139">
        <f>MAX((SUM($E$88:AG88)-SUM($E$96:AG96)-SUM($E$97:AG97))*'Capital Structure'!$H$21/12,0)</f>
        <v>0</v>
      </c>
      <c r="AH95" s="139">
        <f>MAX((SUM($E$88:AH88)-SUM($E$96:AH96)-SUM($E$97:AH97))*'Capital Structure'!$H$21/12,0)</f>
        <v>0</v>
      </c>
      <c r="AI95" s="139">
        <f>MAX((SUM($E$88:AI88)-SUM($E$96:AI96)-SUM($E$97:AI97))*'Capital Structure'!$H$21/12,0)</f>
        <v>0</v>
      </c>
      <c r="AJ95" s="139">
        <f>MAX((SUM($E$88:AJ88)-SUM($E$96:AJ96)-SUM($E$97:AJ97))*'Capital Structure'!$H$21/12,0)</f>
        <v>0</v>
      </c>
      <c r="AK95" s="139">
        <f>MAX((SUM($E$88:AK88)-SUM($E$96:AK96)-SUM($E$97:AK97))*'Capital Structure'!$H$21/12,0)</f>
        <v>0</v>
      </c>
      <c r="AL95" s="139">
        <f>MAX((SUM($E$88:AL88)-SUM($E$96:AL96)-SUM($E$97:AL97))*'Capital Structure'!$H$21/12,0)</f>
        <v>0</v>
      </c>
      <c r="AM95" s="139">
        <f>MAX((SUM($E$88:AM88)-SUM($E$96:AM96)-SUM($E$97:AM97))*'Capital Structure'!$H$21/12,0)</f>
        <v>0</v>
      </c>
      <c r="AN95" s="139">
        <f>MAX((SUM($E$88:AN88)-SUM($E$96:AN96)-SUM($E$97:AN97))*'Capital Structure'!$H$21/12,0)</f>
        <v>0</v>
      </c>
      <c r="AO95" s="139">
        <f>MAX((SUM($E$88:AO88)-SUM($E$96:AO96)-SUM($E$97:AO97))*'Capital Structure'!$H$21/12,0)</f>
        <v>0</v>
      </c>
      <c r="AP95" s="139">
        <f>MAX((SUM($E$88:AP88)-SUM($E$96:AP96)-SUM($E$97:AP97))*'Capital Structure'!$H$21/12,0)</f>
        <v>0</v>
      </c>
      <c r="AQ95" s="139">
        <f>MAX((SUM($E$88:AQ88)-SUM($E$96:AQ96)-SUM($E$97:AQ97))*'Capital Structure'!$H$21/12,0)</f>
        <v>0</v>
      </c>
      <c r="AR95" s="139">
        <f>MAX((SUM($E$88:AR88)-SUM($E$96:AR96)-SUM($E$97:AR97))*'Capital Structure'!$H$21/12,0)</f>
        <v>0</v>
      </c>
      <c r="AS95" s="139">
        <f>MAX((SUM($E$88:AS88)-SUM($E$96:AS96)-SUM($E$97:AS97))*'Capital Structure'!$H$21/12,0)</f>
        <v>0</v>
      </c>
      <c r="AT95" s="139">
        <f>MAX((SUM($E$88:AT88)-SUM($E$96:AT96)-SUM($E$97:AT97))*'Capital Structure'!$H$21/12,0)</f>
        <v>0</v>
      </c>
      <c r="AU95" s="139">
        <f>MAX((SUM($E$88:AU88)-SUM($E$96:AU96)-SUM($E$97:AU97))*'Capital Structure'!$H$21/12,0)</f>
        <v>0</v>
      </c>
      <c r="AV95" s="139">
        <f>MAX((SUM($E$88:AV88)-SUM($E$96:AV96)-SUM($E$97:AV97))*'Capital Structure'!$H$21/12,0)</f>
        <v>0</v>
      </c>
      <c r="AW95" s="139">
        <f>MAX((SUM($E$88:AW88)-SUM($E$96:AW96)-SUM($E$97:AW97))*'Capital Structure'!$H$21/12,0)</f>
        <v>0</v>
      </c>
      <c r="AX95" s="139">
        <f>MAX((SUM($E$88:AX88)-SUM($E$96:AX96)-SUM($E$97:AX97))*'Capital Structure'!$H$21/12,0)</f>
        <v>0</v>
      </c>
      <c r="AY95" s="139">
        <f>MAX((SUM($E$88:AY88)-SUM($E$96:AY96)-SUM($E$97:AY97))*'Capital Structure'!$H$21/12,0)</f>
        <v>0</v>
      </c>
      <c r="AZ95" s="139">
        <f>MAX((SUM($E$88:AZ88)-SUM($E$96:AZ96)-SUM($E$97:AZ97))*'Capital Structure'!$H$21/12,0)</f>
        <v>0</v>
      </c>
      <c r="BA95" s="139">
        <f>MAX((SUM($E$88:BA88)-SUM($E$96:BA96)-SUM($E$97:BA97))*'Capital Structure'!$H$21/12,0)</f>
        <v>0</v>
      </c>
      <c r="BB95" s="139">
        <f>MAX((SUM($E$88:BB88)-SUM($E$96:BB96)-SUM($E$97:BB97))*'Capital Structure'!$H$21/12,0)</f>
        <v>0</v>
      </c>
      <c r="BC95" s="139">
        <f>MAX((SUM($E$88:BC88)-SUM($E$96:BC96)-SUM($E$97:BC97))*'Capital Structure'!$H$21/12,0)</f>
        <v>0</v>
      </c>
      <c r="BD95" s="139">
        <f>MAX((SUM($E$88:BD88)-SUM($E$96:BD96)-SUM($E$97:BD97))*'Capital Structure'!$H$21/12,0)</f>
        <v>0</v>
      </c>
      <c r="BE95" s="139">
        <f>MAX((SUM($E$88:BE88)-SUM($E$96:BE96)-SUM($E$97:BE97))*'Capital Structure'!$H$21/12,0)</f>
        <v>0</v>
      </c>
      <c r="BF95" s="139">
        <f>MAX((SUM($E$88:BF88)-SUM($E$96:BF96)-SUM($E$97:BF97))*'Capital Structure'!$H$21/12,0)</f>
        <v>0</v>
      </c>
      <c r="BG95" s="139">
        <f>MAX((SUM($E$88:BG88)-SUM($E$96:BG96)-SUM($E$97:BG97))*'Capital Structure'!$H$21/12,0)</f>
        <v>0</v>
      </c>
      <c r="BH95" s="139">
        <f>MAX((SUM($E$88:BH88)-SUM($E$96:BH96)-SUM($E$97:BH97))*'Capital Structure'!$H$21/12,0)</f>
        <v>0</v>
      </c>
      <c r="BI95" s="139">
        <f>MAX((SUM($E$88:BI88)-SUM($E$96:BI96)-SUM($E$97:BI97))*'Capital Structure'!$H$21/12,0)</f>
        <v>0</v>
      </c>
      <c r="BJ95" s="139">
        <f>MAX((SUM($E$88:BJ88)-SUM($E$96:BJ96)-SUM($E$97:BJ97))*'Capital Structure'!$H$21/12,0)</f>
        <v>0</v>
      </c>
      <c r="BK95" s="139">
        <f>MAX((SUM($E$88:BK88)-SUM($E$96:BK96)-SUM($E$97:BK97))*'Capital Structure'!$H$21/12,0)</f>
        <v>0</v>
      </c>
      <c r="BL95" s="139">
        <f>MAX((SUM($E$88:BL88)-SUM($E$96:BL96)-SUM($E$97:BL97))*'Capital Structure'!$H$21/12,0)</f>
        <v>0</v>
      </c>
      <c r="BM95" s="139">
        <f>MAX((SUM($E$88:BM88)-SUM($E$96:BM96)-SUM($E$97:BM97))*'Capital Structure'!$H$21/12,0)</f>
        <v>0</v>
      </c>
      <c r="BN95" s="139">
        <f>MAX((SUM($E$88:BN88)-SUM($E$96:BN96)-SUM($E$97:BN97))*'Capital Structure'!$H$21/12,0)</f>
        <v>0</v>
      </c>
      <c r="BO95" s="139">
        <f>MAX((SUM($E$88:BO88)-SUM($E$96:BO96)-SUM($E$97:BO97))*'Capital Structure'!$H$21/12,0)</f>
        <v>0</v>
      </c>
      <c r="BP95" s="139">
        <f>MAX((SUM($E$88:BP88)-SUM($E$96:BP96)-SUM($E$97:BP97))*'Capital Structure'!$H$21/12,0)</f>
        <v>0</v>
      </c>
      <c r="BQ95" s="139">
        <f>MAX((SUM($E$88:BQ88)-SUM($E$96:BQ96)-SUM($E$97:BQ97))*'Capital Structure'!$H$21/12,0)</f>
        <v>0</v>
      </c>
      <c r="BR95" s="139">
        <f>MAX((SUM($E$88:BR88)-SUM($E$96:BR96)-SUM($E$97:BR97))*'Capital Structure'!$H$21/12,0)</f>
        <v>0</v>
      </c>
      <c r="BS95" s="139">
        <f>MAX((SUM($E$88:BS88)-SUM($E$96:BS96)-SUM($E$97:BS97))*'Capital Structure'!$H$21/12,0)</f>
        <v>0</v>
      </c>
      <c r="BT95" s="139">
        <f>MAX((SUM($E$88:BT88)-SUM($E$96:BT96)-SUM($E$97:BT97))*'Capital Structure'!$H$21/12,0)</f>
        <v>0</v>
      </c>
      <c r="BU95" s="139">
        <f>MAX((SUM($E$88:BU88)-SUM($E$96:BU96)-SUM($E$97:BU97))*'Capital Structure'!$H$21/12,0)</f>
        <v>0</v>
      </c>
      <c r="BV95" s="139">
        <f>MAX((SUM($E$88:BV88)-SUM($E$96:BV96)-SUM($E$97:BV97))*'Capital Structure'!$H$21/12,0)</f>
        <v>19755.591591915814</v>
      </c>
      <c r="BW95" s="139">
        <f>MAX((SUM($E$88:BW88)-SUM($E$96:BW96)-SUM($E$97:BW97))*'Capital Structure'!$H$21/12,0)</f>
        <v>106691.69369393679</v>
      </c>
      <c r="BX95" s="139">
        <f>MAX((SUM($E$88:BX88)-SUM($E$96:BX96)-SUM($E$97:BX97))*'Capital Structure'!$H$21/12,0)</f>
        <v>193627.79579595776</v>
      </c>
      <c r="BY95" s="139">
        <f>MAX((SUM($E$88:BY88)-SUM($E$96:BY96)-SUM($E$97:BY97))*'Capital Structure'!$H$21/12,0)</f>
        <v>280563.89789797872</v>
      </c>
      <c r="BZ95" s="139">
        <f>MAX((SUM($E$88:BZ88)-SUM($E$96:BZ96)-SUM($E$97:BZ97))*'Capital Structure'!$H$21/12,0)</f>
        <v>367499.99999999959</v>
      </c>
      <c r="CA95" s="139">
        <f>MAX((SUM($E$88:CA88)-SUM($E$96:CA96)-SUM($E$97:CA97))*'Capital Structure'!$H$21/12,0)</f>
        <v>0</v>
      </c>
      <c r="CB95" s="139">
        <f>MAX((SUM($E$88:CB88)-SUM($E$96:CB96)-SUM($E$97:CB97))*'Capital Structure'!$H$21/12,0)</f>
        <v>0</v>
      </c>
      <c r="CC95" s="139">
        <f>MAX((SUM($E$88:CC88)-SUM($E$96:CC96)-SUM($E$97:CC97))*'Capital Structure'!$H$21/12,0)</f>
        <v>0</v>
      </c>
      <c r="CD95" s="139">
        <f>MAX((SUM($E$88:CD88)-SUM($E$96:CD96)-SUM($E$97:CD97))*'Capital Structure'!$H$21/12,0)</f>
        <v>0</v>
      </c>
      <c r="CE95" s="139">
        <f>MAX((SUM($E$88:CE88)-SUM($E$96:CE96)-SUM($E$97:CE97))*'Capital Structure'!$H$21/12,0)</f>
        <v>0</v>
      </c>
      <c r="CF95" s="139">
        <f>MAX((SUM($E$88:CF88)-SUM($E$96:CF96)-SUM($E$97:CF97))*'Capital Structure'!$H$21/12,0)</f>
        <v>0</v>
      </c>
      <c r="CG95" s="139">
        <f>MAX((SUM($E$88:CG88)-SUM($E$96:CG96)-SUM($E$97:CG97))*'Capital Structure'!$H$21/12,0)</f>
        <v>0</v>
      </c>
      <c r="CH95" s="139">
        <f>MAX((SUM($E$88:CH88)-SUM($E$96:CH96)-SUM($E$97:CH97))*'Capital Structure'!$H$21/12,0)</f>
        <v>0</v>
      </c>
      <c r="CI95" s="139">
        <f>MAX((SUM($E$88:CI88)-SUM($E$96:CI96)-SUM($E$97:CI97))*'Capital Structure'!$H$21/12,0)</f>
        <v>0</v>
      </c>
      <c r="CJ95" s="139">
        <f>MAX((SUM($E$88:CJ88)-SUM($E$96:CJ96)-SUM($E$97:CJ97))*'Capital Structure'!$H$21/12,0)</f>
        <v>0</v>
      </c>
      <c r="CK95" s="139">
        <f>MAX((SUM($E$88:CK88)-SUM($E$96:CK96)-SUM($E$97:CK97))*'Capital Structure'!$H$21/12,0)</f>
        <v>0</v>
      </c>
      <c r="CL95" s="139">
        <f>MAX((SUM($E$88:CL88)-SUM($E$96:CL96)-SUM($E$97:CL97))*'Capital Structure'!$H$21/12,0)</f>
        <v>0</v>
      </c>
      <c r="CM95" s="139">
        <f>MAX((SUM($E$88:CM88)-SUM($E$96:CM96)-SUM($E$97:CM97))*'Capital Structure'!$H$21/12,0)</f>
        <v>0</v>
      </c>
      <c r="CN95" s="139">
        <f>MAX((SUM($E$88:CN88)-SUM($E$96:CN96)-SUM($E$97:CN97))*'Capital Structure'!$H$21/12,0)</f>
        <v>0</v>
      </c>
      <c r="CO95" s="139">
        <f>MAX((SUM($E$88:CO88)-SUM($E$96:CO96)-SUM($E$97:CO97))*'Capital Structure'!$H$21/12,0)</f>
        <v>0</v>
      </c>
      <c r="CP95" s="139">
        <f>MAX((SUM($E$88:CP88)-SUM($E$96:CP96)-SUM($E$97:CP97))*'Capital Structure'!$H$21/12,0)</f>
        <v>0</v>
      </c>
      <c r="CQ95" s="139">
        <f>MAX((SUM($E$88:CQ88)-SUM($E$96:CQ96)-SUM($E$97:CQ97))*'Capital Structure'!$H$21/12,0)</f>
        <v>0</v>
      </c>
      <c r="CR95" s="139">
        <f>MAX((SUM($E$88:CR88)-SUM($E$96:CR96)-SUM($E$97:CR97))*'Capital Structure'!$H$21/12,0)</f>
        <v>0</v>
      </c>
      <c r="CS95" s="139">
        <f>MAX((SUM($E$88:CS88)-SUM($E$96:CS96)-SUM($E$97:CS97))*'Capital Structure'!$H$21/12,0)</f>
        <v>0</v>
      </c>
      <c r="CT95" s="139">
        <f>MAX((SUM($E$88:CT88)-SUM($E$96:CT96)-SUM($E$97:CT97))*'Capital Structure'!$H$21/12,0)</f>
        <v>0</v>
      </c>
      <c r="CU95" s="139">
        <f>MAX((SUM($E$88:CU88)-SUM($E$96:CU96)-SUM($E$97:CU97))*'Capital Structure'!$H$21/12,0)</f>
        <v>0</v>
      </c>
      <c r="CV95" s="139">
        <f>MAX((SUM($E$88:CV88)-SUM($E$96:CV96)-SUM($E$97:CV97))*'Capital Structure'!$H$21/12,0)</f>
        <v>0</v>
      </c>
      <c r="CW95" s="139">
        <f>MAX((SUM($E$88:CW88)-SUM($E$96:CW96)-SUM($E$97:CW97))*'Capital Structure'!$H$21/12,0)</f>
        <v>0</v>
      </c>
      <c r="CX95" s="139">
        <f>MAX((SUM($E$88:CX88)-SUM($E$96:CX96)-SUM($E$97:CX97))*'Capital Structure'!$H$21/12,0)</f>
        <v>0</v>
      </c>
      <c r="CY95" s="139">
        <f>MAX((SUM($E$88:CY88)-SUM($E$96:CY96)-SUM($E$97:CY97))*'Capital Structure'!$H$21/12,0)</f>
        <v>0</v>
      </c>
      <c r="CZ95" s="139">
        <f>MAX((SUM($E$88:CZ88)-SUM($E$96:CZ96)-SUM($E$97:CZ97))*'Capital Structure'!$H$21/12,0)</f>
        <v>0</v>
      </c>
      <c r="DA95" s="139">
        <f>MAX((SUM($E$88:DA88)-SUM($E$96:DA96)-SUM($E$97:DA97))*'Capital Structure'!$H$21/12,0)</f>
        <v>0</v>
      </c>
      <c r="DB95" s="139">
        <f>MAX((SUM($E$88:DB88)-SUM($E$96:DB96)-SUM($E$97:DB97))*'Capital Structure'!$H$21/12,0)</f>
        <v>0</v>
      </c>
      <c r="DC95" s="139">
        <f>MAX((SUM($E$88:DC88)-SUM($E$96:DC96)-SUM($E$97:DC97))*'Capital Structure'!$H$21/12,0)</f>
        <v>0</v>
      </c>
      <c r="DD95" s="139">
        <f>MAX((SUM($E$88:DD88)-SUM($E$96:DD96)-SUM($E$97:DD97))*'Capital Structure'!$H$21/12,0)</f>
        <v>0</v>
      </c>
      <c r="DE95" s="139">
        <f>MAX((SUM($E$88:DE88)-SUM($E$96:DE96)-SUM($E$97:DE97))*'Capital Structure'!$H$21/12,0)</f>
        <v>0</v>
      </c>
      <c r="DF95" s="139">
        <f>MAX((SUM($E$88:DF88)-SUM($E$96:DF96)-SUM($E$97:DF97))*'Capital Structure'!$H$21/12,0)</f>
        <v>0</v>
      </c>
      <c r="DG95" s="139">
        <f>MAX((SUM($E$88:DG88)-SUM($E$96:DG96)-SUM($E$97:DG97))*'Capital Structure'!$H$21/12,0)</f>
        <v>0</v>
      </c>
      <c r="DH95" s="139">
        <f>MAX((SUM($E$88:DH88)-SUM($E$96:DH96)-SUM($E$97:DH97))*'Capital Structure'!$H$21/12,0)</f>
        <v>0</v>
      </c>
      <c r="DI95" s="139">
        <f>MAX((SUM($E$88:DI88)-SUM($E$96:DI96)-SUM($E$97:DI97))*'Capital Structure'!$H$21/12,0)</f>
        <v>0</v>
      </c>
      <c r="DJ95" s="139">
        <f>MAX((SUM($E$88:DJ88)-SUM($E$96:DJ96)-SUM($E$97:DJ97))*'Capital Structure'!$H$21/12,0)</f>
        <v>0</v>
      </c>
      <c r="DK95" s="139">
        <f>MAX((SUM($E$88:DK88)-SUM($E$96:DK96)-SUM($E$97:DK97))*'Capital Structure'!$H$21/12,0)</f>
        <v>0</v>
      </c>
      <c r="DL95" s="139">
        <f>MAX((SUM($E$88:DL88)-SUM($E$96:DL96)-SUM($E$97:DL97))*'Capital Structure'!$H$21/12,0)</f>
        <v>0</v>
      </c>
      <c r="DM95" s="139">
        <f>MAX((SUM($E$88:DM88)-SUM($E$96:DM96)-SUM($E$97:DM97))*'Capital Structure'!$H$21/12,0)</f>
        <v>0</v>
      </c>
      <c r="DN95" s="139">
        <f>MAX((SUM($E$88:DN88)-SUM($E$96:DN96)-SUM($E$97:DN97))*'Capital Structure'!$H$21/12,0)</f>
        <v>0</v>
      </c>
      <c r="DO95" s="139">
        <f>MAX((SUM($E$88:DO88)-SUM($E$96:DO96)-SUM($E$97:DO97))*'Capital Structure'!$H$21/12,0)</f>
        <v>0</v>
      </c>
      <c r="DP95" s="139">
        <f>MAX((SUM($E$88:DP88)-SUM($E$96:DP96)-SUM($E$97:DP97))*'Capital Structure'!$H$21/12,0)</f>
        <v>0</v>
      </c>
      <c r="DQ95" s="139">
        <f>MAX((SUM($E$88:DQ88)-SUM($E$96:DQ96)-SUM($E$97:DQ97))*'Capital Structure'!$H$21/12,0)</f>
        <v>0</v>
      </c>
      <c r="DR95" s="139">
        <f>MAX((SUM($E$88:DR88)-SUM($E$96:DR96)-SUM($E$97:DR97))*'Capital Structure'!$H$21/12,0)</f>
        <v>0</v>
      </c>
      <c r="DS95" s="139">
        <f>MAX((SUM($E$88:DS88)-SUM($E$96:DS96)-SUM($E$97:DS97))*'Capital Structure'!$H$21/12,0)</f>
        <v>0</v>
      </c>
      <c r="DT95" s="139">
        <f>MAX((SUM($E$88:DT88)-SUM($E$96:DT96)-SUM($E$97:DT97))*'Capital Structure'!$H$21/12,0)</f>
        <v>0</v>
      </c>
      <c r="DU95" s="139">
        <f>MAX((SUM($E$88:DU88)-SUM($E$96:DU96)-SUM($E$97:DU97))*'Capital Structure'!$H$21/12,0)</f>
        <v>0</v>
      </c>
      <c r="DV95" s="139">
        <f>MAX((SUM($E$88:DV88)-SUM($E$96:DV96)-SUM($E$97:DV97))*'Capital Structure'!$H$21/12,0)</f>
        <v>0</v>
      </c>
      <c r="DW95" s="139">
        <f>MAX((SUM($E$88:DW88)-SUM($E$96:DW96)-SUM($E$97:DW97))*'Capital Structure'!$H$21/12,0)</f>
        <v>0</v>
      </c>
      <c r="DX95" s="139">
        <f>MAX((SUM($E$88:DX88)-SUM($E$96:DX96)-SUM($E$97:DX97))*'Capital Structure'!$H$21/12,0)</f>
        <v>0</v>
      </c>
      <c r="DY95" s="139">
        <f>MAX((SUM($E$88:DY88)-SUM($E$96:DY96)-SUM($E$97:DY97))*'Capital Structure'!$H$21/12,0)</f>
        <v>0</v>
      </c>
      <c r="DZ95" s="139">
        <f>MAX((SUM($E$88:DZ88)-SUM($E$96:DZ96)-SUM($E$97:DZ97))*'Capital Structure'!$H$21/12,0)</f>
        <v>0</v>
      </c>
      <c r="EA95" s="139">
        <f>MAX((SUM($E$88:EA88)-SUM($E$96:EA96)-SUM($E$97:EA97))*'Capital Structure'!$H$21/12,0)</f>
        <v>0</v>
      </c>
      <c r="EB95" s="139">
        <f>MAX((SUM($E$88:EB88)-SUM($E$96:EB96)-SUM($E$97:EB97))*'Capital Structure'!$H$21/12,0)</f>
        <v>0</v>
      </c>
      <c r="EC95" s="139">
        <f>MAX((SUM($E$88:EC88)-SUM($E$96:EC96)-SUM($E$97:EC97))*'Capital Structure'!$H$21/12,0)</f>
        <v>0</v>
      </c>
      <c r="ED95" s="139">
        <f>MAX((SUM($E$88:ED88)-SUM($E$96:ED96)-SUM($E$97:ED97))*'Capital Structure'!$H$21/12,0)</f>
        <v>0</v>
      </c>
      <c r="EE95" s="139">
        <f>MAX((SUM($E$88:EE88)-SUM($E$96:EE96)-SUM($E$97:EE97))*'Capital Structure'!$H$21/12,0)</f>
        <v>0</v>
      </c>
      <c r="EF95" s="139">
        <f>MAX((SUM($E$88:EF88)-SUM($E$96:EF96)-SUM($E$97:EF97))*'Capital Structure'!$H$21/12,0)</f>
        <v>0</v>
      </c>
      <c r="EG95" s="139">
        <f>MAX((SUM($E$88:EG88)-SUM($E$96:EG96)-SUM($E$97:EG97))*'Capital Structure'!$H$21/12,0)</f>
        <v>0</v>
      </c>
      <c r="EH95" s="139">
        <f>MAX((SUM($E$88:EH88)-SUM($E$96:EH96)-SUM($E$97:EH97))*'Capital Structure'!$H$21/12,0)</f>
        <v>0</v>
      </c>
      <c r="EI95" s="139">
        <f>MAX((SUM($E$88:EI88)-SUM($E$96:EI96)-SUM($E$97:EI97))*'Capital Structure'!$H$21/12,0)</f>
        <v>0</v>
      </c>
      <c r="EJ95" s="139">
        <f>MAX((SUM($E$88:EJ88)-SUM($E$96:EJ96)-SUM($E$97:EJ97))*'Capital Structure'!$H$21/12,0)</f>
        <v>0</v>
      </c>
      <c r="EK95" s="139">
        <f>MAX((SUM($E$88:EK88)-SUM($E$96:EK96)-SUM($E$97:EK97))*'Capital Structure'!$H$21/12,0)</f>
        <v>0</v>
      </c>
      <c r="EL95" s="139">
        <f>MAX((SUM($E$88:EL88)-SUM($E$96:EL96)-SUM($E$97:EL97))*'Capital Structure'!$H$21/12,0)</f>
        <v>0</v>
      </c>
      <c r="EM95" s="139">
        <f>MAX((SUM($E$88:EM88)-SUM($E$96:EM96)-SUM($E$97:EM97))*'Capital Structure'!$H$21/12,0)</f>
        <v>0</v>
      </c>
      <c r="EN95" s="139">
        <f>MAX((SUM($E$88:EN88)-SUM($E$96:EN96)-SUM($E$97:EN97))*'Capital Structure'!$H$21/12,0)</f>
        <v>0</v>
      </c>
      <c r="EO95" s="139">
        <f>MAX((SUM($E$88:EO88)-SUM($E$96:EO96)-SUM($E$97:EO97))*'Capital Structure'!$H$21/12,0)</f>
        <v>0</v>
      </c>
      <c r="EP95" s="139">
        <f>MAX((SUM($E$88:EP88)-SUM($E$96:EP96)-SUM($E$97:EP97))*'Capital Structure'!$H$21/12,0)</f>
        <v>0</v>
      </c>
      <c r="EQ95" s="139">
        <f>MAX((SUM($E$88:EQ88)-SUM($E$96:EQ96)-SUM($E$97:EQ97))*'Capital Structure'!$H$21/12,0)</f>
        <v>0</v>
      </c>
      <c r="ER95" s="139">
        <f>MAX((SUM($E$88:ER88)-SUM($E$96:ER96)-SUM($E$97:ER97))*'Capital Structure'!$H$21/12,0)</f>
        <v>0</v>
      </c>
      <c r="ES95" s="139">
        <f>MAX((SUM($E$88:ES88)-SUM($E$96:ES96)-SUM($E$97:ES97))*'Capital Structure'!$H$21/12,0)</f>
        <v>0</v>
      </c>
      <c r="ET95" s="139">
        <f>MAX((SUM($E$88:ET88)-SUM($E$96:ET96)-SUM($E$97:ET97))*'Capital Structure'!$H$21/12,0)</f>
        <v>0</v>
      </c>
      <c r="EU95" s="139">
        <f>MAX((SUM($E$88:EU88)-SUM($E$96:EU96)-SUM($E$97:EU97))*'Capital Structure'!$H$21/12,0)</f>
        <v>0</v>
      </c>
      <c r="EV95" s="139">
        <f>MAX((SUM($E$88:EV88)-SUM($E$96:EV96)-SUM($E$97:EV97))*'Capital Structure'!$H$21/12,0)</f>
        <v>0</v>
      </c>
      <c r="EW95" s="139">
        <f>MAX((SUM($E$88:EW88)-SUM($E$96:EW96)-SUM($E$97:EW97))*'Capital Structure'!$H$21/12,0)</f>
        <v>0</v>
      </c>
      <c r="EX95" s="139">
        <f>MAX((SUM($E$88:EX88)-SUM($E$96:EX96)-SUM($E$97:EX97))*'Capital Structure'!$H$21/12,0)</f>
        <v>0</v>
      </c>
      <c r="EY95" s="139">
        <f>MAX((SUM($E$88:EY88)-SUM($E$96:EY96)-SUM($E$97:EY97))*'Capital Structure'!$H$21/12,0)</f>
        <v>0</v>
      </c>
      <c r="EZ95" s="139">
        <f>MAX((SUM($E$88:EZ88)-SUM($E$96:EZ96)-SUM($E$97:EZ97))*'Capital Structure'!$H$21/12,0)</f>
        <v>0</v>
      </c>
      <c r="FA95" s="139">
        <f>MAX((SUM($E$88:FA88)-SUM($E$96:FA96)-SUM($E$97:FA97))*'Capital Structure'!$H$21/12,0)</f>
        <v>0</v>
      </c>
      <c r="FB95" s="139">
        <f>MAX((SUM($E$88:FB88)-SUM($E$96:FB96)-SUM($E$97:FB97))*'Capital Structure'!$H$21/12,0)</f>
        <v>0</v>
      </c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IFERROR(VLOOKUP(E$87,'Capital Structure'!$H$27:$I$29,2,FALSE),0)</f>
        <v>0</v>
      </c>
      <c r="F96" s="139">
        <f>IFERROR(VLOOKUP(F$87,'Capital Structure'!$H$27:$I$29,2,FALSE),0)</f>
        <v>0</v>
      </c>
      <c r="G96" s="139">
        <f>IFERROR(VLOOKUP(G$87,'Capital Structure'!$H$27:$I$29,2,FALSE),0)</f>
        <v>0</v>
      </c>
      <c r="H96" s="139">
        <f>IFERROR(VLOOKUP(H$87,'Capital Structure'!$H$27:$I$29,2,FALSE),0)</f>
        <v>0</v>
      </c>
      <c r="I96" s="139">
        <f>IFERROR(VLOOKUP(I$87,'Capital Structure'!$H$27:$I$29,2,FALSE),0)</f>
        <v>0</v>
      </c>
      <c r="J96" s="139">
        <f>IFERROR(VLOOKUP(J$87,'Capital Structure'!$H$27:$I$29,2,FALSE),0)</f>
        <v>0</v>
      </c>
      <c r="K96" s="139">
        <f>IFERROR(VLOOKUP(K$87,'Capital Structure'!$H$27:$I$29,2,FALSE),0)</f>
        <v>0</v>
      </c>
      <c r="L96" s="139">
        <f>IFERROR(VLOOKUP(L$87,'Capital Structure'!$H$27:$I$29,2,FALSE),0)</f>
        <v>0</v>
      </c>
      <c r="M96" s="139">
        <f>IFERROR(VLOOKUP(M$87,'Capital Structure'!$H$27:$I$29,2,FALSE),0)</f>
        <v>0</v>
      </c>
      <c r="N96" s="139">
        <f>IFERROR(VLOOKUP(N$87,'Capital Structure'!$H$27:$I$29,2,FALSE),0)</f>
        <v>0</v>
      </c>
      <c r="O96" s="139">
        <f>IFERROR(VLOOKUP(O$87,'Capital Structure'!$H$27:$I$29,2,FALSE),0)</f>
        <v>0</v>
      </c>
      <c r="P96" s="139">
        <f>IFERROR(VLOOKUP(P$87,'Capital Structure'!$H$27:$I$29,2,FALSE),0)</f>
        <v>0</v>
      </c>
      <c r="Q96" s="139">
        <f>IFERROR(VLOOKUP(Q$87,'Capital Structure'!$H$27:$I$29,2,FALSE),0)</f>
        <v>0</v>
      </c>
      <c r="R96" s="139">
        <f>IFERROR(VLOOKUP(R$87,'Capital Structure'!$H$27:$I$29,2,FALSE),0)</f>
        <v>0</v>
      </c>
      <c r="S96" s="139">
        <f>IFERROR(VLOOKUP(S$87,'Capital Structure'!$H$27:$I$29,2,FALSE),0)</f>
        <v>0</v>
      </c>
      <c r="T96" s="139">
        <f>IFERROR(VLOOKUP(T$87,'Capital Structure'!$H$27:$I$29,2,FALSE),0)</f>
        <v>0</v>
      </c>
      <c r="U96" s="139">
        <f>IFERROR(VLOOKUP(U$87,'Capital Structure'!$H$27:$I$29,2,FALSE),0)</f>
        <v>0</v>
      </c>
      <c r="V96" s="139">
        <f>IFERROR(VLOOKUP(V$87,'Capital Structure'!$H$27:$I$29,2,FALSE),0)</f>
        <v>0</v>
      </c>
      <c r="W96" s="139">
        <f>IFERROR(VLOOKUP(W$87,'Capital Structure'!$H$27:$I$29,2,FALSE),0)</f>
        <v>0</v>
      </c>
      <c r="X96" s="139">
        <f>IFERROR(VLOOKUP(X$87,'Capital Structure'!$H$27:$I$29,2,FALSE),0)</f>
        <v>0</v>
      </c>
      <c r="Y96" s="139">
        <f>IFERROR(VLOOKUP(Y$87,'Capital Structure'!$H$27:$I$29,2,FALSE),0)</f>
        <v>0</v>
      </c>
      <c r="Z96" s="139">
        <f>IFERROR(VLOOKUP(Z$87,'Capital Structure'!$H$27:$I$29,2,FALSE),0)</f>
        <v>0</v>
      </c>
      <c r="AA96" s="139">
        <f>IFERROR(VLOOKUP(AA$87,'Capital Structure'!$H$27:$I$29,2,FALSE),0)</f>
        <v>0</v>
      </c>
      <c r="AB96" s="139">
        <f>IFERROR(VLOOKUP(AB$87,'Capital Structure'!$H$27:$I$29,2,FALSE),0)</f>
        <v>0</v>
      </c>
      <c r="AC96" s="139">
        <f>IFERROR(VLOOKUP(AC$87,'Capital Structure'!$H$27:$I$29,2,FALSE),0)</f>
        <v>0</v>
      </c>
      <c r="AD96" s="139">
        <f>IFERROR(VLOOKUP(AD$87,'Capital Structure'!$H$27:$I$29,2,FALSE),0)</f>
        <v>0</v>
      </c>
      <c r="AE96" s="139">
        <f>IFERROR(VLOOKUP(AE$87,'Capital Structure'!$H$27:$I$29,2,FALSE),0)</f>
        <v>0</v>
      </c>
      <c r="AF96" s="139">
        <f>IFERROR(VLOOKUP(AF$87,'Capital Structure'!$H$27:$I$29,2,FALSE),0)</f>
        <v>0</v>
      </c>
      <c r="AG96" s="139">
        <f>IFERROR(VLOOKUP(AG$87,'Capital Structure'!$H$27:$I$29,2,FALSE),0)</f>
        <v>0</v>
      </c>
      <c r="AH96" s="139">
        <f>IFERROR(VLOOKUP(AH$87,'Capital Structure'!$H$27:$I$29,2,FALSE),0)</f>
        <v>0</v>
      </c>
      <c r="AI96" s="139">
        <f>IFERROR(VLOOKUP(AI$87,'Capital Structure'!$H$27:$I$29,2,FALSE),0)</f>
        <v>0</v>
      </c>
      <c r="AJ96" s="139">
        <f>IFERROR(VLOOKUP(AJ$87,'Capital Structure'!$H$27:$I$29,2,FALSE),0)</f>
        <v>0</v>
      </c>
      <c r="AK96" s="139">
        <f>IFERROR(VLOOKUP(AK$87,'Capital Structure'!$H$27:$I$29,2,FALSE),0)</f>
        <v>0</v>
      </c>
      <c r="AL96" s="139">
        <f>IFERROR(VLOOKUP(AL$87,'Capital Structure'!$H$27:$I$29,2,FALSE),0)</f>
        <v>0</v>
      </c>
      <c r="AM96" s="139">
        <f>IFERROR(VLOOKUP(AM$87,'Capital Structure'!$H$27:$I$29,2,FALSE),0)</f>
        <v>0</v>
      </c>
      <c r="AN96" s="139">
        <f>IFERROR(VLOOKUP(AN$87,'Capital Structure'!$H$27:$I$29,2,FALSE),0)</f>
        <v>0</v>
      </c>
      <c r="AO96" s="139">
        <f>IFERROR(VLOOKUP(AO$87,'Capital Structure'!$H$27:$I$29,2,FALSE),0)</f>
        <v>0</v>
      </c>
      <c r="AP96" s="139">
        <f>IFERROR(VLOOKUP(AP$87,'Capital Structure'!$H$27:$I$29,2,FALSE),0)</f>
        <v>0</v>
      </c>
      <c r="AQ96" s="139">
        <f>IFERROR(VLOOKUP(AQ$87,'Capital Structure'!$H$27:$I$29,2,FALSE),0)</f>
        <v>0</v>
      </c>
      <c r="AR96" s="139">
        <f>IFERROR(VLOOKUP(AR$87,'Capital Structure'!$H$27:$I$29,2,FALSE),0)</f>
        <v>0</v>
      </c>
      <c r="AS96" s="139">
        <f>IFERROR(VLOOKUP(AS$87,'Capital Structure'!$H$27:$I$29,2,FALSE),0)</f>
        <v>0</v>
      </c>
      <c r="AT96" s="139">
        <f>IFERROR(VLOOKUP(AT$87,'Capital Structure'!$H$27:$I$29,2,FALSE),0)</f>
        <v>0</v>
      </c>
      <c r="AU96" s="139">
        <f>IFERROR(VLOOKUP(AU$87,'Capital Structure'!$H$27:$I$29,2,FALSE),0)</f>
        <v>0</v>
      </c>
      <c r="AV96" s="139">
        <f>IFERROR(VLOOKUP(AV$87,'Capital Structure'!$H$27:$I$29,2,FALSE),0)</f>
        <v>0</v>
      </c>
      <c r="AW96" s="139">
        <f>IFERROR(VLOOKUP(AW$87,'Capital Structure'!$H$27:$I$29,2,FALSE),0)</f>
        <v>0</v>
      </c>
      <c r="AX96" s="139">
        <f>IFERROR(VLOOKUP(AX$87,'Capital Structure'!$H$27:$I$29,2,FALSE),0)</f>
        <v>0</v>
      </c>
      <c r="AY96" s="139">
        <f>IFERROR(VLOOKUP(AY$87,'Capital Structure'!$H$27:$I$29,2,FALSE),0)</f>
        <v>0</v>
      </c>
      <c r="AZ96" s="139">
        <f>IFERROR(VLOOKUP(AZ$87,'Capital Structure'!$H$27:$I$29,2,FALSE),0)</f>
        <v>0</v>
      </c>
      <c r="BA96" s="139">
        <f>IFERROR(VLOOKUP(BA$87,'Capital Structure'!$H$27:$I$29,2,FALSE),0)</f>
        <v>0</v>
      </c>
      <c r="BB96" s="139">
        <f>IFERROR(VLOOKUP(BB$87,'Capital Structure'!$H$27:$I$29,2,FALSE),0)</f>
        <v>0</v>
      </c>
      <c r="BC96" s="139">
        <f>IFERROR(VLOOKUP(BC$87,'Capital Structure'!$H$27:$I$29,2,FALSE),0)</f>
        <v>0</v>
      </c>
      <c r="BD96" s="139">
        <f>IFERROR(VLOOKUP(BD$87,'Capital Structure'!$H$27:$I$29,2,FALSE),0)</f>
        <v>0</v>
      </c>
      <c r="BE96" s="139">
        <f>IFERROR(VLOOKUP(BE$87,'Capital Structure'!$H$27:$I$29,2,FALSE),0)</f>
        <v>0</v>
      </c>
      <c r="BF96" s="139">
        <f>IFERROR(VLOOKUP(BF$87,'Capital Structure'!$H$27:$I$29,2,FALSE),0)</f>
        <v>0</v>
      </c>
      <c r="BG96" s="139">
        <f>IFERROR(VLOOKUP(BG$87,'Capital Structure'!$H$27:$I$29,2,FALSE),0)</f>
        <v>0</v>
      </c>
      <c r="BH96" s="139">
        <f>IFERROR(VLOOKUP(BH$87,'Capital Structure'!$H$27:$I$29,2,FALSE),0)</f>
        <v>0</v>
      </c>
      <c r="BI96" s="139">
        <f>IFERROR(VLOOKUP(BI$87,'Capital Structure'!$H$27:$I$29,2,FALSE),0)</f>
        <v>0</v>
      </c>
      <c r="BJ96" s="139">
        <f>IFERROR(VLOOKUP(BJ$87,'Capital Structure'!$H$27:$I$29,2,FALSE),0)</f>
        <v>0</v>
      </c>
      <c r="BK96" s="139">
        <f>IFERROR(VLOOKUP(BK$87,'Capital Structure'!$H$27:$I$29,2,FALSE),0)</f>
        <v>0</v>
      </c>
      <c r="BL96" s="139">
        <f>IFERROR(VLOOKUP(BL$87,'Capital Structure'!$H$27:$I$29,2,FALSE),0)</f>
        <v>0</v>
      </c>
      <c r="BM96" s="139">
        <f>IFERROR(VLOOKUP(BM$87,'Capital Structure'!$H$27:$I$29,2,FALSE),0)</f>
        <v>0</v>
      </c>
      <c r="BN96" s="139">
        <f>IFERROR(VLOOKUP(BN$87,'Capital Structure'!$H$27:$I$29,2,FALSE),0)</f>
        <v>0</v>
      </c>
      <c r="BO96" s="139">
        <f>IFERROR(VLOOKUP(BO$87,'Capital Structure'!$H$27:$I$29,2,FALSE),0)</f>
        <v>0</v>
      </c>
      <c r="BP96" s="139">
        <f>IFERROR(VLOOKUP(BP$87,'Capital Structure'!$H$27:$I$29,2,FALSE),0)</f>
        <v>0</v>
      </c>
      <c r="BQ96" s="139">
        <f>IFERROR(VLOOKUP(BQ$87,'Capital Structure'!$H$27:$I$29,2,FALSE),0)</f>
        <v>0</v>
      </c>
      <c r="BR96" s="139">
        <f>IFERROR(VLOOKUP(BR$87,'Capital Structure'!$H$27:$I$29,2,FALSE),0)</f>
        <v>0</v>
      </c>
      <c r="BS96" s="139">
        <f>IFERROR(VLOOKUP(BS$87,'Capital Structure'!$H$27:$I$29,2,FALSE),0)</f>
        <v>0</v>
      </c>
      <c r="BT96" s="139">
        <f>IFERROR(VLOOKUP(BT$87,'Capital Structure'!$H$27:$I$29,2,FALSE),0)</f>
        <v>0</v>
      </c>
      <c r="BU96" s="139">
        <f>IFERROR(VLOOKUP(BU$87,'Capital Structure'!$H$27:$I$29,2,FALSE),0)</f>
        <v>0</v>
      </c>
      <c r="BV96" s="139">
        <f>IFERROR(VLOOKUP(BV$87,'Capital Structure'!$H$27:$I$29,2,FALSE),0)</f>
        <v>0</v>
      </c>
      <c r="BW96" s="139">
        <f>IFERROR(VLOOKUP(BW$87,'Capital Structure'!$H$27:$I$29,2,FALSE),0)</f>
        <v>0</v>
      </c>
      <c r="BX96" s="139">
        <f>IFERROR(VLOOKUP(BX$87,'Capital Structure'!$H$27:$I$29,2,FALSE),0)</f>
        <v>0</v>
      </c>
      <c r="BY96" s="139">
        <f>IFERROR(VLOOKUP(BY$87,'Capital Structure'!$H$27:$I$29,2,FALSE),0)</f>
        <v>0</v>
      </c>
      <c r="BZ96" s="139">
        <f>IFERROR(VLOOKUP(BZ$87,'Capital Structure'!$H$27:$I$29,2,FALSE),0)</f>
        <v>0</v>
      </c>
      <c r="CA96" s="139">
        <f>IFERROR(VLOOKUP(CA$87,'Capital Structure'!$H$27:$I$29,2,FALSE),0)</f>
        <v>0</v>
      </c>
      <c r="CB96" s="139">
        <f>IFERROR(VLOOKUP(CB$87,'Capital Structure'!$H$27:$I$29,2,FALSE),0)</f>
        <v>0</v>
      </c>
      <c r="CC96" s="139">
        <f>IFERROR(VLOOKUP(CC$87,'Capital Structure'!$H$27:$I$29,2,FALSE),0)</f>
        <v>0</v>
      </c>
      <c r="CD96" s="139">
        <f>IFERROR(VLOOKUP(CD$87,'Capital Structure'!$H$27:$I$29,2,FALSE),0)</f>
        <v>0</v>
      </c>
      <c r="CE96" s="139">
        <f>IFERROR(VLOOKUP(CE$87,'Capital Structure'!$H$27:$I$29,2,FALSE),0)</f>
        <v>0</v>
      </c>
      <c r="CF96" s="139">
        <f>IFERROR(VLOOKUP(CF$87,'Capital Structure'!$H$27:$I$29,2,FALSE),0)</f>
        <v>0</v>
      </c>
      <c r="CG96" s="139">
        <f>IFERROR(VLOOKUP(CG$87,'Capital Structure'!$H$27:$I$29,2,FALSE),0)</f>
        <v>0</v>
      </c>
      <c r="CH96" s="139">
        <f>IFERROR(VLOOKUP(CH$87,'Capital Structure'!$H$27:$I$29,2,FALSE),0)</f>
        <v>0</v>
      </c>
      <c r="CI96" s="139">
        <f>IFERROR(VLOOKUP(CI$87,'Capital Structure'!$H$27:$I$29,2,FALSE),0)</f>
        <v>0</v>
      </c>
      <c r="CJ96" s="139">
        <f>IFERROR(VLOOKUP(CJ$87,'Capital Structure'!$H$27:$I$29,2,FALSE),0)</f>
        <v>0</v>
      </c>
      <c r="CK96" s="139">
        <f>IFERROR(VLOOKUP(CK$87,'Capital Structure'!$H$27:$I$29,2,FALSE),0)</f>
        <v>0</v>
      </c>
      <c r="CL96" s="139">
        <f>IFERROR(VLOOKUP(CL$87,'Capital Structure'!$H$27:$I$29,2,FALSE),0)</f>
        <v>0</v>
      </c>
      <c r="CM96" s="139">
        <f>IFERROR(VLOOKUP(CM$87,'Capital Structure'!$H$27:$I$29,2,FALSE),0)</f>
        <v>0</v>
      </c>
      <c r="CN96" s="139">
        <f>IFERROR(VLOOKUP(CN$87,'Capital Structure'!$H$27:$I$29,2,FALSE),0)</f>
        <v>0</v>
      </c>
      <c r="CO96" s="139">
        <f>IFERROR(VLOOKUP(CO$87,'Capital Structure'!$H$27:$I$29,2,FALSE),0)</f>
        <v>0</v>
      </c>
      <c r="CP96" s="139">
        <f>IFERROR(VLOOKUP(CP$87,'Capital Structure'!$H$27:$I$29,2,FALSE),0)</f>
        <v>0</v>
      </c>
      <c r="CQ96" s="139">
        <f>IFERROR(VLOOKUP(CQ$87,'Capital Structure'!$H$27:$I$29,2,FALSE),0)</f>
        <v>0</v>
      </c>
      <c r="CR96" s="139">
        <f>IFERROR(VLOOKUP(CR$87,'Capital Structure'!$H$27:$I$29,2,FALSE),0)</f>
        <v>0</v>
      </c>
      <c r="CS96" s="139">
        <f>IFERROR(VLOOKUP(CS$87,'Capital Structure'!$H$27:$I$29,2,FALSE),0)</f>
        <v>0</v>
      </c>
      <c r="CT96" s="139">
        <f>IFERROR(VLOOKUP(CT$87,'Capital Structure'!$H$27:$I$29,2,FALSE),0)</f>
        <v>0</v>
      </c>
      <c r="CU96" s="139">
        <f>IFERROR(VLOOKUP(CU$87,'Capital Structure'!$H$27:$I$29,2,FALSE),0)</f>
        <v>0</v>
      </c>
      <c r="CV96" s="139">
        <f>IFERROR(VLOOKUP(CV$87,'Capital Structure'!$H$27:$I$29,2,FALSE),0)</f>
        <v>0</v>
      </c>
      <c r="CW96" s="139">
        <f>IFERROR(VLOOKUP(CW$87,'Capital Structure'!$H$27:$I$29,2,FALSE),0)</f>
        <v>0</v>
      </c>
      <c r="CX96" s="139">
        <f>IFERROR(VLOOKUP(CX$87,'Capital Structure'!$H$27:$I$29,2,FALSE),0)</f>
        <v>0</v>
      </c>
      <c r="CY96" s="139">
        <f>IFERROR(VLOOKUP(CY$87,'Capital Structure'!$H$27:$I$29,2,FALSE),0)</f>
        <v>0</v>
      </c>
      <c r="CZ96" s="139">
        <f>IFERROR(VLOOKUP(CZ$87,'Capital Structure'!$H$27:$I$29,2,FALSE),0)</f>
        <v>0</v>
      </c>
      <c r="DA96" s="139">
        <f>IFERROR(VLOOKUP(DA$87,'Capital Structure'!$H$27:$I$29,2,FALSE),0)</f>
        <v>0</v>
      </c>
      <c r="DB96" s="139">
        <f>IFERROR(VLOOKUP(DB$87,'Capital Structure'!$H$27:$I$29,2,FALSE),0)</f>
        <v>0</v>
      </c>
      <c r="DC96" s="139">
        <f>IFERROR(VLOOKUP(DC$87,'Capital Structure'!$H$27:$I$29,2,FALSE),0)</f>
        <v>0</v>
      </c>
      <c r="DD96" s="139">
        <f>IFERROR(VLOOKUP(DD$87,'Capital Structure'!$H$27:$I$29,2,FALSE),0)</f>
        <v>0</v>
      </c>
      <c r="DE96" s="139">
        <f>IFERROR(VLOOKUP(DE$87,'Capital Structure'!$H$27:$I$29,2,FALSE),0)</f>
        <v>0</v>
      </c>
      <c r="DF96" s="139">
        <f>IFERROR(VLOOKUP(DF$87,'Capital Structure'!$H$27:$I$29,2,FALSE),0)</f>
        <v>0</v>
      </c>
      <c r="DG96" s="139">
        <f>IFERROR(VLOOKUP(DG$87,'Capital Structure'!$H$27:$I$29,2,FALSE),0)</f>
        <v>0</v>
      </c>
      <c r="DH96" s="139">
        <f>IFERROR(VLOOKUP(DH$87,'Capital Structure'!$H$27:$I$29,2,FALSE),0)</f>
        <v>0</v>
      </c>
      <c r="DI96" s="139">
        <f>IFERROR(VLOOKUP(DI$87,'Capital Structure'!$H$27:$I$29,2,FALSE),0)</f>
        <v>0</v>
      </c>
      <c r="DJ96" s="139">
        <f>IFERROR(VLOOKUP(DJ$87,'Capital Structure'!$H$27:$I$29,2,FALSE),0)</f>
        <v>0</v>
      </c>
      <c r="DK96" s="139">
        <f>IFERROR(VLOOKUP(DK$87,'Capital Structure'!$H$27:$I$29,2,FALSE),0)</f>
        <v>0</v>
      </c>
      <c r="DL96" s="139">
        <f>IFERROR(VLOOKUP(DL$87,'Capital Structure'!$H$27:$I$29,2,FALSE),0)</f>
        <v>0</v>
      </c>
      <c r="DM96" s="139">
        <f>IFERROR(VLOOKUP(DM$87,'Capital Structure'!$H$27:$I$29,2,FALSE),0)</f>
        <v>0</v>
      </c>
      <c r="DN96" s="139">
        <f>IFERROR(VLOOKUP(DN$87,'Capital Structure'!$H$27:$I$29,2,FALSE),0)</f>
        <v>0</v>
      </c>
      <c r="DO96" s="139">
        <f>IFERROR(VLOOKUP(DO$87,'Capital Structure'!$H$27:$I$29,2,FALSE),0)</f>
        <v>0</v>
      </c>
      <c r="DP96" s="139">
        <f>IFERROR(VLOOKUP(DP$87,'Capital Structure'!$H$27:$I$29,2,FALSE),0)</f>
        <v>0</v>
      </c>
      <c r="DQ96" s="139">
        <f>IFERROR(VLOOKUP(DQ$87,'Capital Structure'!$H$27:$I$29,2,FALSE),0)</f>
        <v>0</v>
      </c>
      <c r="DR96" s="139">
        <f>IFERROR(VLOOKUP(DR$87,'Capital Structure'!$H$27:$I$29,2,FALSE),0)</f>
        <v>0</v>
      </c>
      <c r="DS96" s="139">
        <f>IFERROR(VLOOKUP(DS$87,'Capital Structure'!$H$27:$I$29,2,FALSE),0)</f>
        <v>0</v>
      </c>
      <c r="DT96" s="139">
        <f>IFERROR(VLOOKUP(DT$87,'Capital Structure'!$H$27:$I$29,2,FALSE),0)</f>
        <v>0</v>
      </c>
      <c r="DU96" s="139">
        <f>IFERROR(VLOOKUP(DU$87,'Capital Structure'!$H$27:$I$29,2,FALSE),0)</f>
        <v>0</v>
      </c>
      <c r="DV96" s="139">
        <f>IFERROR(VLOOKUP(DV$87,'Capital Structure'!$H$27:$I$29,2,FALSE),0)</f>
        <v>0</v>
      </c>
      <c r="DW96" s="139">
        <f>IFERROR(VLOOKUP(DW$87,'Capital Structure'!$H$27:$I$29,2,FALSE),0)</f>
        <v>0</v>
      </c>
      <c r="DX96" s="139">
        <f>IFERROR(VLOOKUP(DX$87,'Capital Structure'!$H$27:$I$29,2,FALSE),0)</f>
        <v>0</v>
      </c>
      <c r="DY96" s="139">
        <f>IFERROR(VLOOKUP(DY$87,'Capital Structure'!$H$27:$I$29,2,FALSE),0)</f>
        <v>0</v>
      </c>
      <c r="DZ96" s="139">
        <f>IFERROR(VLOOKUP(DZ$87,'Capital Structure'!$H$27:$I$29,2,FALSE),0)</f>
        <v>0</v>
      </c>
      <c r="EA96" s="139">
        <f>IFERROR(VLOOKUP(EA$87,'Capital Structure'!$H$27:$I$29,2,FALSE),0)</f>
        <v>0</v>
      </c>
      <c r="EB96" s="139">
        <f>IFERROR(VLOOKUP(EB$87,'Capital Structure'!$H$27:$I$29,2,FALSE),0)</f>
        <v>0</v>
      </c>
      <c r="EC96" s="139">
        <f>IFERROR(VLOOKUP(EC$87,'Capital Structure'!$H$27:$I$29,2,FALSE),0)</f>
        <v>0</v>
      </c>
      <c r="ED96" s="139">
        <f>IFERROR(VLOOKUP(ED$87,'Capital Structure'!$H$27:$I$29,2,FALSE),0)</f>
        <v>0</v>
      </c>
      <c r="EE96" s="139">
        <f>IFERROR(VLOOKUP(EE$87,'Capital Structure'!$H$27:$I$29,2,FALSE),0)</f>
        <v>0</v>
      </c>
      <c r="EF96" s="139">
        <f>IFERROR(VLOOKUP(EF$87,'Capital Structure'!$H$27:$I$29,2,FALSE),0)</f>
        <v>0</v>
      </c>
      <c r="EG96" s="139">
        <f>IFERROR(VLOOKUP(EG$87,'Capital Structure'!$H$27:$I$29,2,FALSE),0)</f>
        <v>0</v>
      </c>
      <c r="EH96" s="139">
        <f>IFERROR(VLOOKUP(EH$87,'Capital Structure'!$H$27:$I$29,2,FALSE),0)</f>
        <v>0</v>
      </c>
      <c r="EI96" s="139">
        <f>IFERROR(VLOOKUP(EI$87,'Capital Structure'!$H$27:$I$29,2,FALSE),0)</f>
        <v>0</v>
      </c>
      <c r="EJ96" s="139">
        <f>IFERROR(VLOOKUP(EJ$87,'Capital Structure'!$H$27:$I$29,2,FALSE),0)</f>
        <v>0</v>
      </c>
      <c r="EK96" s="139">
        <f>IFERROR(VLOOKUP(EK$87,'Capital Structure'!$H$27:$I$29,2,FALSE),0)</f>
        <v>0</v>
      </c>
      <c r="EL96" s="139">
        <f>IFERROR(VLOOKUP(EL$87,'Capital Structure'!$H$27:$I$29,2,FALSE),0)</f>
        <v>0</v>
      </c>
      <c r="EM96" s="139">
        <f>IFERROR(VLOOKUP(EM$87,'Capital Structure'!$H$27:$I$29,2,FALSE),0)</f>
        <v>0</v>
      </c>
      <c r="EN96" s="139">
        <f>IFERROR(VLOOKUP(EN$87,'Capital Structure'!$H$27:$I$29,2,FALSE),0)</f>
        <v>0</v>
      </c>
      <c r="EO96" s="139">
        <f>IFERROR(VLOOKUP(EO$87,'Capital Structure'!$H$27:$I$29,2,FALSE),0)</f>
        <v>0</v>
      </c>
      <c r="EP96" s="139">
        <f>IFERROR(VLOOKUP(EP$87,'Capital Structure'!$H$27:$I$29,2,FALSE),0)</f>
        <v>0</v>
      </c>
      <c r="EQ96" s="139">
        <f>IFERROR(VLOOKUP(EQ$87,'Capital Structure'!$H$27:$I$29,2,FALSE),0)</f>
        <v>0</v>
      </c>
      <c r="ER96" s="139">
        <f>IFERROR(VLOOKUP(ER$87,'Capital Structure'!$H$27:$I$29,2,FALSE),0)</f>
        <v>0</v>
      </c>
      <c r="ES96" s="139">
        <f>IFERROR(VLOOKUP(ES$87,'Capital Structure'!$H$27:$I$29,2,FALSE),0)</f>
        <v>0</v>
      </c>
      <c r="ET96" s="139">
        <f>IFERROR(VLOOKUP(ET$87,'Capital Structure'!$H$27:$I$29,2,FALSE),0)</f>
        <v>0</v>
      </c>
      <c r="EU96" s="139">
        <f>IFERROR(VLOOKUP(EU$87,'Capital Structure'!$H$27:$I$29,2,FALSE),0)</f>
        <v>0</v>
      </c>
      <c r="EV96" s="139">
        <f>IFERROR(VLOOKUP(EV$87,'Capital Structure'!$H$27:$I$29,2,FALSE),0)</f>
        <v>0</v>
      </c>
      <c r="EW96" s="139">
        <f>IFERROR(VLOOKUP(EW$87,'Capital Structure'!$H$27:$I$29,2,FALSE),0)</f>
        <v>0</v>
      </c>
      <c r="EX96" s="139">
        <f>IFERROR(VLOOKUP(EX$87,'Capital Structure'!$H$27:$I$29,2,FALSE),0)</f>
        <v>0</v>
      </c>
      <c r="EY96" s="139">
        <f>IFERROR(VLOOKUP(EY$87,'Capital Structure'!$H$27:$I$29,2,FALSE),0)</f>
        <v>0</v>
      </c>
      <c r="EZ96" s="139">
        <f>IFERROR(VLOOKUP(EZ$87,'Capital Structure'!$H$27:$I$29,2,FALSE),0)</f>
        <v>0</v>
      </c>
      <c r="FA96" s="139">
        <f>IFERROR(VLOOKUP(FA$87,'Capital Structure'!$H$27:$I$29,2,FALSE),0)</f>
        <v>0</v>
      </c>
      <c r="FB96" s="139">
        <f>IFERROR(VLOOKUP(FB$87,'Capital Structure'!$H$27:$I$29,2,FALSE),0)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328</v>
      </c>
      <c r="E97" s="139">
        <f>IF(E$87='Capital Structure'!$H$7,SUM($E$88:E88)-SUM($E$96:E96),0)</f>
        <v>0</v>
      </c>
      <c r="F97" s="139">
        <f>IF(F$87='Capital Structure'!$H$7,SUM($E$88:F88)-SUM($E$96:F96),0)</f>
        <v>0</v>
      </c>
      <c r="G97" s="139">
        <f>IF(G$87='Capital Structure'!$H$7,SUM($E$88:G88)-SUM($E$96:G96),0)</f>
        <v>0</v>
      </c>
      <c r="H97" s="139">
        <f>IF(H$87='Capital Structure'!$H$7,SUM($E$88:H88)-SUM($E$96:H96),0)</f>
        <v>0</v>
      </c>
      <c r="I97" s="139">
        <f>IF(I$87='Capital Structure'!$H$7,SUM($E$88:I88)-SUM($E$96:I96),0)</f>
        <v>0</v>
      </c>
      <c r="J97" s="139">
        <f>IF(J$87='Capital Structure'!$H$7,SUM($E$88:J88)-SUM($E$96:J96),0)</f>
        <v>0</v>
      </c>
      <c r="K97" s="139">
        <f>IF(K$87='Capital Structure'!$H$7,SUM($E$88:K88)-SUM($E$96:K96),0)</f>
        <v>0</v>
      </c>
      <c r="L97" s="139">
        <f>IF(L$87='Capital Structure'!$H$7,SUM($E$88:L88)-SUM($E$96:L96),0)</f>
        <v>0</v>
      </c>
      <c r="M97" s="139">
        <f>IF(M$87='Capital Structure'!$H$7,SUM($E$88:M88)-SUM($E$96:M96),0)</f>
        <v>0</v>
      </c>
      <c r="N97" s="139">
        <f>IF(N$87='Capital Structure'!$H$7,SUM($E$88:N88)-SUM($E$96:N96),0)</f>
        <v>0</v>
      </c>
      <c r="O97" s="139">
        <f>IF(O$87='Capital Structure'!$H$7,SUM($E$88:O88)-SUM($E$96:O96),0)</f>
        <v>0</v>
      </c>
      <c r="P97" s="139">
        <f>IF(P$87='Capital Structure'!$H$7,SUM($E$88:P88)-SUM($E$96:P96),0)</f>
        <v>0</v>
      </c>
      <c r="Q97" s="139">
        <f>IF(Q$87='Capital Structure'!$H$7,SUM($E$88:Q88)-SUM($E$96:Q96),0)</f>
        <v>0</v>
      </c>
      <c r="R97" s="139">
        <f>IF(R$87='Capital Structure'!$H$7,SUM($E$88:R88)-SUM($E$96:R96),0)</f>
        <v>0</v>
      </c>
      <c r="S97" s="139">
        <f>IF(S$87='Capital Structure'!$H$7,SUM($E$88:S88)-SUM($E$96:S96),0)</f>
        <v>0</v>
      </c>
      <c r="T97" s="139">
        <f>IF(T$87='Capital Structure'!$H$7,SUM($E$88:T88)-SUM($E$96:T96),0)</f>
        <v>0</v>
      </c>
      <c r="U97" s="139">
        <f>IF(U$87='Capital Structure'!$H$7,SUM($E$88:U88)-SUM($E$96:U96),0)</f>
        <v>0</v>
      </c>
      <c r="V97" s="139">
        <f>IF(V$87='Capital Structure'!$H$7,SUM($E$88:V88)-SUM($E$96:V96),0)</f>
        <v>0</v>
      </c>
      <c r="W97" s="139">
        <f>IF(W$87='Capital Structure'!$H$7,SUM($E$88:W88)-SUM($E$96:W96),0)</f>
        <v>0</v>
      </c>
      <c r="X97" s="139">
        <f>IF(X$87='Capital Structure'!$H$7,SUM($E$88:X88)-SUM($E$96:X96),0)</f>
        <v>0</v>
      </c>
      <c r="Y97" s="139">
        <f>IF(Y$87='Capital Structure'!$H$7,SUM($E$88:Y88)-SUM($E$96:Y96),0)</f>
        <v>0</v>
      </c>
      <c r="Z97" s="139">
        <f>IF(Z$87='Capital Structure'!$H$7,SUM($E$88:Z88)-SUM($E$96:Z96),0)</f>
        <v>0</v>
      </c>
      <c r="AA97" s="139">
        <f>IF(AA$87='Capital Structure'!$H$7,SUM($E$88:AA88)-SUM($E$96:AA96),0)</f>
        <v>0</v>
      </c>
      <c r="AB97" s="139">
        <f>IF(AB$87='Capital Structure'!$H$7,SUM($E$88:AB88)-SUM($E$96:AB96),0)</f>
        <v>0</v>
      </c>
      <c r="AC97" s="139">
        <f>IF(AC$87='Capital Structure'!$H$7,SUM($E$88:AC88)-SUM($E$96:AC96),0)</f>
        <v>0</v>
      </c>
      <c r="AD97" s="139">
        <f>IF(AD$87='Capital Structure'!$H$7,SUM($E$88:AD88)-SUM($E$96:AD96),0)</f>
        <v>0</v>
      </c>
      <c r="AE97" s="139">
        <f>IF(AE$87='Capital Structure'!$H$7,SUM($E$88:AE88)-SUM($E$96:AE96),0)</f>
        <v>0</v>
      </c>
      <c r="AF97" s="139">
        <f>IF(AF$87='Capital Structure'!$H$7,SUM($E$88:AF88)-SUM($E$96:AF96),0)</f>
        <v>0</v>
      </c>
      <c r="AG97" s="139">
        <f>IF(AG$87='Capital Structure'!$H$7,SUM($E$88:AG88)-SUM($E$96:AG96),0)</f>
        <v>0</v>
      </c>
      <c r="AH97" s="139">
        <f>IF(AH$87='Capital Structure'!$H$7,SUM($E$88:AH88)-SUM($E$96:AH96),0)</f>
        <v>0</v>
      </c>
      <c r="AI97" s="139">
        <f>IF(AI$87='Capital Structure'!$H$7,SUM($E$88:AI88)-SUM($E$96:AI96),0)</f>
        <v>0</v>
      </c>
      <c r="AJ97" s="139">
        <f>IF(AJ$87='Capital Structure'!$H$7,SUM($E$88:AJ88)-SUM($E$96:AJ96),0)</f>
        <v>0</v>
      </c>
      <c r="AK97" s="139">
        <f>IF(AK$87='Capital Structure'!$H$7,SUM($E$88:AK88)-SUM($E$96:AK96),0)</f>
        <v>0</v>
      </c>
      <c r="AL97" s="139">
        <f>IF(AL$87='Capital Structure'!$H$7,SUM($E$88:AL88)-SUM($E$96:AL96),0)</f>
        <v>0</v>
      </c>
      <c r="AM97" s="139">
        <f>IF(AM$87='Capital Structure'!$H$7,SUM($E$88:AM88)-SUM($E$96:AM96),0)</f>
        <v>0</v>
      </c>
      <c r="AN97" s="139">
        <f>IF(AN$87='Capital Structure'!$H$7,SUM($E$88:AN88)-SUM($E$96:AN96),0)</f>
        <v>0</v>
      </c>
      <c r="AO97" s="139">
        <f>IF(AO$87='Capital Structure'!$H$7,SUM($E$88:AO88)-SUM($E$96:AO96),0)</f>
        <v>0</v>
      </c>
      <c r="AP97" s="139">
        <f>IF(AP$87='Capital Structure'!$H$7,SUM($E$88:AP88)-SUM($E$96:AP96),0)</f>
        <v>0</v>
      </c>
      <c r="AQ97" s="139">
        <f>IF(AQ$87='Capital Structure'!$H$7,SUM($E$88:AQ88)-SUM($E$96:AQ96),0)</f>
        <v>0</v>
      </c>
      <c r="AR97" s="139">
        <f>IF(AR$87='Capital Structure'!$H$7,SUM($E$88:AR88)-SUM($E$96:AR96),0)</f>
        <v>0</v>
      </c>
      <c r="AS97" s="139">
        <f>IF(AS$87='Capital Structure'!$H$7,SUM($E$88:AS88)-SUM($E$96:AS96),0)</f>
        <v>0</v>
      </c>
      <c r="AT97" s="139">
        <f>IF(AT$87='Capital Structure'!$H$7,SUM($E$88:AT88)-SUM($E$96:AT96),0)</f>
        <v>0</v>
      </c>
      <c r="AU97" s="139">
        <f>IF(AU$87='Capital Structure'!$H$7,SUM($E$88:AU88)-SUM($E$96:AU96),0)</f>
        <v>0</v>
      </c>
      <c r="AV97" s="139">
        <f>IF(AV$87='Capital Structure'!$H$7,SUM($E$88:AV88)-SUM($E$96:AV96),0)</f>
        <v>0</v>
      </c>
      <c r="AW97" s="139">
        <f>IF(AW$87='Capital Structure'!$H$7,SUM($E$88:AW88)-SUM($E$96:AW96),0)</f>
        <v>0</v>
      </c>
      <c r="AX97" s="139">
        <f>IF(AX$87='Capital Structure'!$H$7,SUM($E$88:AX88)-SUM($E$96:AX96),0)</f>
        <v>0</v>
      </c>
      <c r="AY97" s="139">
        <f>IF(AY$87='Capital Structure'!$H$7,SUM($E$88:AY88)-SUM($E$96:AY96),0)</f>
        <v>0</v>
      </c>
      <c r="AZ97" s="139">
        <f>IF(AZ$87='Capital Structure'!$H$7,SUM($E$88:AZ88)-SUM($E$96:AZ96),0)</f>
        <v>0</v>
      </c>
      <c r="BA97" s="139">
        <f>IF(BA$87='Capital Structure'!$H$7,SUM($E$88:BA88)-SUM($E$96:BA96),0)</f>
        <v>0</v>
      </c>
      <c r="BB97" s="139">
        <f>IF(BB$87='Capital Structure'!$H$7,SUM($E$88:BB88)-SUM($E$96:BB96),0)</f>
        <v>0</v>
      </c>
      <c r="BC97" s="139">
        <f>IF(BC$87='Capital Structure'!$H$7,SUM($E$88:BC88)-SUM($E$96:BC96),0)</f>
        <v>0</v>
      </c>
      <c r="BD97" s="139">
        <f>IF(BD$87='Capital Structure'!$H$7,SUM($E$88:BD88)-SUM($E$96:BD96),0)</f>
        <v>0</v>
      </c>
      <c r="BE97" s="139">
        <f>IF(BE$87='Capital Structure'!$H$7,SUM($E$88:BE88)-SUM($E$96:BE96),0)</f>
        <v>0</v>
      </c>
      <c r="BF97" s="139">
        <f>IF(BF$87='Capital Structure'!$H$7,SUM($E$88:BF88)-SUM($E$96:BF96),0)</f>
        <v>0</v>
      </c>
      <c r="BG97" s="139">
        <f>IF(BG$87='Capital Structure'!$H$7,SUM($E$88:BG88)-SUM($E$96:BG96),0)</f>
        <v>0</v>
      </c>
      <c r="BH97" s="139">
        <f>IF(BH$87='Capital Structure'!$H$7,SUM($E$88:BH88)-SUM($E$96:BH96),0)</f>
        <v>0</v>
      </c>
      <c r="BI97" s="139">
        <f>IF(BI$87='Capital Structure'!$H$7,SUM($E$88:BI88)-SUM($E$96:BI96),0)</f>
        <v>0</v>
      </c>
      <c r="BJ97" s="139">
        <f>IF(BJ$87='Capital Structure'!$H$7,SUM($E$88:BJ88)-SUM($E$96:BJ96),0)</f>
        <v>0</v>
      </c>
      <c r="BK97" s="139">
        <f>IF(BK$87='Capital Structure'!$H$7,SUM($E$88:BK88)-SUM($E$96:BK96),0)</f>
        <v>0</v>
      </c>
      <c r="BL97" s="139">
        <f>IF(BL$87='Capital Structure'!$H$7,SUM($E$88:BL88)-SUM($E$96:BL96),0)</f>
        <v>0</v>
      </c>
      <c r="BM97" s="139">
        <f>IF(BM$87='Capital Structure'!$H$7,SUM($E$88:BM88)-SUM($E$96:BM96),0)</f>
        <v>0</v>
      </c>
      <c r="BN97" s="139">
        <f>IF(BN$87='Capital Structure'!$H$7,SUM($E$88:BN88)-SUM($E$96:BN96),0)</f>
        <v>0</v>
      </c>
      <c r="BO97" s="139">
        <f>IF(BO$87='Capital Structure'!$H$7,SUM($E$88:BO88)-SUM($E$96:BO96),0)</f>
        <v>0</v>
      </c>
      <c r="BP97" s="139">
        <f>IF(BP$87='Capital Structure'!$H$7,SUM($E$88:BP88)-SUM($E$96:BP96),0)</f>
        <v>0</v>
      </c>
      <c r="BQ97" s="139">
        <f>IF(BQ$87='Capital Structure'!$H$7,SUM($E$88:BQ88)-SUM($E$96:BQ96),0)</f>
        <v>0</v>
      </c>
      <c r="BR97" s="139">
        <f>IF(BR$87='Capital Structure'!$H$7,SUM($E$88:BR88)-SUM($E$96:BR96),0)</f>
        <v>0</v>
      </c>
      <c r="BS97" s="139">
        <f>IF(BS$87='Capital Structure'!$H$7,SUM($E$88:BS88)-SUM($E$96:BS96),0)</f>
        <v>0</v>
      </c>
      <c r="BT97" s="139">
        <f>IF(BT$87='Capital Structure'!$H$7,SUM($E$88:BT88)-SUM($E$96:BT96),0)</f>
        <v>0</v>
      </c>
      <c r="BU97" s="139">
        <f>IF(BU$87='Capital Structure'!$H$7,SUM($E$88:BU88)-SUM($E$96:BU96),0)</f>
        <v>0</v>
      </c>
      <c r="BV97" s="139">
        <f>IF(BV$87='Capital Structure'!$H$7,SUM($E$88:BV88)-SUM($E$96:BV96),0)</f>
        <v>0</v>
      </c>
      <c r="BW97" s="139">
        <f>IF(BW$87='Capital Structure'!$H$7,SUM($E$88:BW88)-SUM($E$96:BW96),0)</f>
        <v>0</v>
      </c>
      <c r="BX97" s="139">
        <f>IF(BX$87='Capital Structure'!$H$7,SUM($E$88:BX88)-SUM($E$96:BX96),0)</f>
        <v>0</v>
      </c>
      <c r="BY97" s="139">
        <f>IF(BY$87='Capital Structure'!$H$7,SUM($E$88:BY88)-SUM($E$96:BY96),0)</f>
        <v>0</v>
      </c>
      <c r="BZ97" s="139">
        <f>IF(BZ$87='Capital Structure'!$H$7,SUM($E$88:BZ88)-SUM($E$96:BZ96),0)</f>
        <v>0</v>
      </c>
      <c r="CA97" s="139">
        <f>IF(CA$87='Capital Structure'!$H$7,SUM($E$88:CA88)-SUM($E$96:CA96),0)</f>
        <v>88199999.999999911</v>
      </c>
      <c r="CB97" s="139">
        <f>IF(CB$87='Capital Structure'!$H$7,SUM($E$88:CB88)-SUM($E$96:CB96),0)</f>
        <v>0</v>
      </c>
      <c r="CC97" s="139">
        <f>IF(CC$87='Capital Structure'!$H$7,SUM($E$88:CC88)-SUM($E$96:CC96),0)</f>
        <v>0</v>
      </c>
      <c r="CD97" s="139">
        <f>IF(CD$87='Capital Structure'!$H$7,SUM($E$88:CD88)-SUM($E$96:CD96),0)</f>
        <v>0</v>
      </c>
      <c r="CE97" s="139">
        <f>IF(CE$87='Capital Structure'!$H$7,SUM($E$88:CE88)-SUM($E$96:CE96),0)</f>
        <v>0</v>
      </c>
      <c r="CF97" s="139">
        <f>IF(CF$87='Capital Structure'!$H$7,SUM($E$88:CF88)-SUM($E$96:CF96),0)</f>
        <v>0</v>
      </c>
      <c r="CG97" s="139">
        <f>IF(CG$87='Capital Structure'!$H$7,SUM($E$88:CG88)-SUM($E$96:CG96),0)</f>
        <v>0</v>
      </c>
      <c r="CH97" s="139">
        <f>IF(CH$87='Capital Structure'!$H$7,SUM($E$88:CH88)-SUM($E$96:CH96),0)</f>
        <v>0</v>
      </c>
      <c r="CI97" s="139">
        <f>IF(CI$87='Capital Structure'!$H$7,SUM($E$88:CI88)-SUM($E$96:CI96),0)</f>
        <v>0</v>
      </c>
      <c r="CJ97" s="139">
        <f>IF(CJ$87='Capital Structure'!$H$7,SUM($E$88:CJ88)-SUM($E$96:CJ96),0)</f>
        <v>0</v>
      </c>
      <c r="CK97" s="139">
        <f>IF(CK$87='Capital Structure'!$H$7,SUM($E$88:CK88)-SUM($E$96:CK96),0)</f>
        <v>0</v>
      </c>
      <c r="CL97" s="139">
        <f>IF(CL$87='Capital Structure'!$H$7,SUM($E$88:CL88)-SUM($E$96:CL96),0)</f>
        <v>0</v>
      </c>
      <c r="CM97" s="139">
        <f>IF(CM$87='Capital Structure'!$H$7,SUM($E$88:CM88)-SUM($E$96:CM96),0)</f>
        <v>0</v>
      </c>
      <c r="CN97" s="139">
        <f>IF(CN$87='Capital Structure'!$H$7,SUM($E$88:CN88)-SUM($E$96:CN96),0)</f>
        <v>0</v>
      </c>
      <c r="CO97" s="139">
        <f>IF(CO$87='Capital Structure'!$H$7,SUM($E$88:CO88)-SUM($E$96:CO96),0)</f>
        <v>0</v>
      </c>
      <c r="CP97" s="139">
        <f>IF(CP$87='Capital Structure'!$H$7,SUM($E$88:CP88)-SUM($E$96:CP96),0)</f>
        <v>0</v>
      </c>
      <c r="CQ97" s="139">
        <f>IF(CQ$87='Capital Structure'!$H$7,SUM($E$88:CQ88)-SUM($E$96:CQ96),0)</f>
        <v>0</v>
      </c>
      <c r="CR97" s="139">
        <f>IF(CR$87='Capital Structure'!$H$7,SUM($E$88:CR88)-SUM($E$96:CR96),0)</f>
        <v>0</v>
      </c>
      <c r="CS97" s="139">
        <f>IF(CS$87='Capital Structure'!$H$7,SUM($E$88:CS88)-SUM($E$96:CS96),0)</f>
        <v>0</v>
      </c>
      <c r="CT97" s="139">
        <f>IF(CT$87='Capital Structure'!$H$7,SUM($E$88:CT88)-SUM($E$96:CT96),0)</f>
        <v>0</v>
      </c>
      <c r="CU97" s="139">
        <f>IF(CU$87='Capital Structure'!$H$7,SUM($E$88:CU88)-SUM($E$96:CU96),0)</f>
        <v>0</v>
      </c>
      <c r="CV97" s="139">
        <f>IF(CV$87='Capital Structure'!$H$7,SUM($E$88:CV88)-SUM($E$96:CV96),0)</f>
        <v>0</v>
      </c>
      <c r="CW97" s="139">
        <f>IF(CW$87='Capital Structure'!$H$7,SUM($E$88:CW88)-SUM($E$96:CW96),0)</f>
        <v>0</v>
      </c>
      <c r="CX97" s="139">
        <f>IF(CX$87='Capital Structure'!$H$7,SUM($E$88:CX88)-SUM($E$96:CX96),0)</f>
        <v>0</v>
      </c>
      <c r="CY97" s="139">
        <f>IF(CY$87='Capital Structure'!$H$7,SUM($E$88:CY88)-SUM($E$96:CY96),0)</f>
        <v>0</v>
      </c>
      <c r="CZ97" s="139">
        <f>IF(CZ$87='Capital Structure'!$H$7,SUM($E$88:CZ88)-SUM($E$96:CZ96),0)</f>
        <v>0</v>
      </c>
      <c r="DA97" s="139">
        <f>IF(DA$87='Capital Structure'!$H$7,SUM($E$88:DA88)-SUM($E$96:DA96),0)</f>
        <v>0</v>
      </c>
      <c r="DB97" s="139">
        <f>IF(DB$87='Capital Structure'!$H$7,SUM($E$88:DB88)-SUM($E$96:DB96),0)</f>
        <v>0</v>
      </c>
      <c r="DC97" s="139">
        <f>IF(DC$87='Capital Structure'!$H$7,SUM($E$88:DC88)-SUM($E$96:DC96),0)</f>
        <v>0</v>
      </c>
      <c r="DD97" s="139">
        <f>IF(DD$87='Capital Structure'!$H$7,SUM($E$88:DD88)-SUM($E$96:DD96),0)</f>
        <v>0</v>
      </c>
      <c r="DE97" s="139">
        <f>IF(DE$87='Capital Structure'!$H$7,SUM($E$88:DE88)-SUM($E$96:DE96),0)</f>
        <v>0</v>
      </c>
      <c r="DF97" s="139">
        <f>IF(DF$87='Capital Structure'!$H$7,SUM($E$88:DF88)-SUM($E$96:DF96),0)</f>
        <v>0</v>
      </c>
      <c r="DG97" s="139">
        <f>IF(DG$87='Capital Structure'!$H$7,SUM($E$88:DG88)-SUM($E$96:DG96),0)</f>
        <v>0</v>
      </c>
      <c r="DH97" s="139">
        <f>IF(DH$87='Capital Structure'!$H$7,SUM($E$88:DH88)-SUM($E$96:DH96),0)</f>
        <v>0</v>
      </c>
      <c r="DI97" s="139">
        <f>IF(DI$87='Capital Structure'!$H$7,SUM($E$88:DI88)-SUM($E$96:DI96),0)</f>
        <v>0</v>
      </c>
      <c r="DJ97" s="139">
        <f>IF(DJ$87='Capital Structure'!$H$7,SUM($E$88:DJ88)-SUM($E$96:DJ96),0)</f>
        <v>0</v>
      </c>
      <c r="DK97" s="139">
        <f>IF(DK$87='Capital Structure'!$H$7,SUM($E$88:DK88)-SUM($E$96:DK96),0)</f>
        <v>0</v>
      </c>
      <c r="DL97" s="139">
        <f>IF(DL$87='Capital Structure'!$H$7,SUM($E$88:DL88)-SUM($E$96:DL96),0)</f>
        <v>0</v>
      </c>
      <c r="DM97" s="139">
        <f>IF(DM$87='Capital Structure'!$H$7,SUM($E$88:DM88)-SUM($E$96:DM96),0)</f>
        <v>0</v>
      </c>
      <c r="DN97" s="139">
        <f>IF(DN$87='Capital Structure'!$H$7,SUM($E$88:DN88)-SUM($E$96:DN96),0)</f>
        <v>0</v>
      </c>
      <c r="DO97" s="139">
        <f>IF(DO$87='Capital Structure'!$H$7,SUM($E$88:DO88)-SUM($E$96:DO96),0)</f>
        <v>0</v>
      </c>
      <c r="DP97" s="139">
        <f>IF(DP$87='Capital Structure'!$H$7,SUM($E$88:DP88)-SUM($E$96:DP96),0)</f>
        <v>0</v>
      </c>
      <c r="DQ97" s="139">
        <f>IF(DQ$87='Capital Structure'!$H$7,SUM($E$88:DQ88)-SUM($E$96:DQ96),0)</f>
        <v>0</v>
      </c>
      <c r="DR97" s="139">
        <f>IF(DR$87='Capital Structure'!$H$7,SUM($E$88:DR88)-SUM($E$96:DR96),0)</f>
        <v>0</v>
      </c>
      <c r="DS97" s="139">
        <f>IF(DS$87='Capital Structure'!$H$7,SUM($E$88:DS88)-SUM($E$96:DS96),0)</f>
        <v>0</v>
      </c>
      <c r="DT97" s="139">
        <f>IF(DT$87='Capital Structure'!$H$7,SUM($E$88:DT88)-SUM($E$96:DT96),0)</f>
        <v>0</v>
      </c>
      <c r="DU97" s="139">
        <f>IF(DU$87='Capital Structure'!$H$7,SUM($E$88:DU88)-SUM($E$96:DU96),0)</f>
        <v>0</v>
      </c>
      <c r="DV97" s="139">
        <f>IF(DV$87='Capital Structure'!$H$7,SUM($E$88:DV88)-SUM($E$96:DV96),0)</f>
        <v>0</v>
      </c>
      <c r="DW97" s="139">
        <f>IF(DW$87='Capital Structure'!$H$7,SUM($E$88:DW88)-SUM($E$96:DW96),0)</f>
        <v>0</v>
      </c>
      <c r="DX97" s="139">
        <f>IF(DX$87='Capital Structure'!$H$7,SUM($E$88:DX88)-SUM($E$96:DX96),0)</f>
        <v>0</v>
      </c>
      <c r="DY97" s="139">
        <f>IF(DY$87='Capital Structure'!$H$7,SUM($E$88:DY88)-SUM($E$96:DY96),0)</f>
        <v>0</v>
      </c>
      <c r="DZ97" s="139">
        <f>IF(DZ$87='Capital Structure'!$H$7,SUM($E$88:DZ88)-SUM($E$96:DZ96),0)</f>
        <v>0</v>
      </c>
      <c r="EA97" s="139">
        <f>IF(EA$87='Capital Structure'!$H$7,SUM($E$88:EA88)-SUM($E$96:EA96),0)</f>
        <v>0</v>
      </c>
      <c r="EB97" s="139">
        <f>IF(EB$87='Capital Structure'!$H$7,SUM($E$88:EB88)-SUM($E$96:EB96),0)</f>
        <v>0</v>
      </c>
      <c r="EC97" s="139">
        <f>IF(EC$87='Capital Structure'!$H$7,SUM($E$88:EC88)-SUM($E$96:EC96),0)</f>
        <v>0</v>
      </c>
      <c r="ED97" s="139">
        <f>IF(ED$87='Capital Structure'!$H$7,SUM($E$88:ED88)-SUM($E$96:ED96),0)</f>
        <v>0</v>
      </c>
      <c r="EE97" s="139">
        <f>IF(EE$87='Capital Structure'!$H$7,SUM($E$88:EE88)-SUM($E$96:EE96),0)</f>
        <v>0</v>
      </c>
      <c r="EF97" s="139">
        <f>IF(EF$87='Capital Structure'!$H$7,SUM($E$88:EF88)-SUM($E$96:EF96),0)</f>
        <v>0</v>
      </c>
      <c r="EG97" s="139">
        <f>IF(EG$87='Capital Structure'!$H$7,SUM($E$88:EG88)-SUM($E$96:EG96),0)</f>
        <v>0</v>
      </c>
      <c r="EH97" s="139">
        <f>IF(EH$87='Capital Structure'!$H$7,SUM($E$88:EH88)-SUM($E$96:EH96),0)</f>
        <v>0</v>
      </c>
      <c r="EI97" s="139">
        <f>IF(EI$87='Capital Structure'!$H$7,SUM($E$88:EI88)-SUM($E$96:EI96),0)</f>
        <v>0</v>
      </c>
      <c r="EJ97" s="139">
        <f>IF(EJ$87='Capital Structure'!$H$7,SUM($E$88:EJ88)-SUM($E$96:EJ96),0)</f>
        <v>0</v>
      </c>
      <c r="EK97" s="139">
        <f>IF(EK$87='Capital Structure'!$H$7,SUM($E$88:EK88)-SUM($E$96:EK96),0)</f>
        <v>0</v>
      </c>
      <c r="EL97" s="139">
        <f>IF(EL$87='Capital Structure'!$H$7,SUM($E$88:EL88)-SUM($E$96:EL96),0)</f>
        <v>0</v>
      </c>
      <c r="EM97" s="139">
        <f>IF(EM$87='Capital Structure'!$H$7,SUM($E$88:EM88)-SUM($E$96:EM96),0)</f>
        <v>0</v>
      </c>
      <c r="EN97" s="139">
        <f>IF(EN$87='Capital Structure'!$H$7,SUM($E$88:EN88)-SUM($E$96:EN96),0)</f>
        <v>0</v>
      </c>
      <c r="EO97" s="139">
        <f>IF(EO$87='Capital Structure'!$H$7,SUM($E$88:EO88)-SUM($E$96:EO96),0)</f>
        <v>0</v>
      </c>
      <c r="EP97" s="139">
        <f>IF(EP$87='Capital Structure'!$H$7,SUM($E$88:EP88)-SUM($E$96:EP96),0)</f>
        <v>0</v>
      </c>
      <c r="EQ97" s="139">
        <f>IF(EQ$87='Capital Structure'!$H$7,SUM($E$88:EQ88)-SUM($E$96:EQ96),0)</f>
        <v>0</v>
      </c>
      <c r="ER97" s="139">
        <f>IF(ER$87='Capital Structure'!$H$7,SUM($E$88:ER88)-SUM($E$96:ER96),0)</f>
        <v>0</v>
      </c>
      <c r="ES97" s="139">
        <f>IF(ES$87='Capital Structure'!$H$7,SUM($E$88:ES88)-SUM($E$96:ES96),0)</f>
        <v>0</v>
      </c>
      <c r="ET97" s="139">
        <f>IF(ET$87='Capital Structure'!$H$7,SUM($E$88:ET88)-SUM($E$96:ET96),0)</f>
        <v>0</v>
      </c>
      <c r="EU97" s="139">
        <f>IF(EU$87='Capital Structure'!$H$7,SUM($E$88:EU88)-SUM($E$96:EU96),0)</f>
        <v>0</v>
      </c>
      <c r="EV97" s="139">
        <f>IF(EV$87='Capital Structure'!$H$7,SUM($E$88:EV88)-SUM($E$96:EV96),0)</f>
        <v>0</v>
      </c>
      <c r="EW97" s="139">
        <f>IF(EW$87='Capital Structure'!$H$7,SUM($E$88:EW88)-SUM($E$96:EW96),0)</f>
        <v>0</v>
      </c>
      <c r="EX97" s="139">
        <f>IF(EX$87='Capital Structure'!$H$7,SUM($E$88:EX88)-SUM($E$96:EX96),0)</f>
        <v>0</v>
      </c>
      <c r="EY97" s="139">
        <f>IF(EY$87='Capital Structure'!$H$7,SUM($E$88:EY88)-SUM($E$96:EY96),0)</f>
        <v>0</v>
      </c>
      <c r="EZ97" s="139">
        <f>IF(EZ$87='Capital Structure'!$H$7,SUM($E$88:EZ88)-SUM($E$96:EZ96),0)</f>
        <v>0</v>
      </c>
      <c r="FA97" s="139">
        <f>IF(FA$87='Capital Structure'!$H$7,SUM($E$88:FA88)-SUM($E$96:FA96),0)</f>
        <v>0</v>
      </c>
      <c r="FB97" s="139">
        <f>IF(FB$87='Capital Structure'!$H$7,SUM($E$88:FB88)-SUM($E$96:FB96),0)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</row>
    <row r="99" spans="2:206" s="120" customFormat="1">
      <c r="B99" s="144" t="s">
        <v>357</v>
      </c>
      <c r="E99" s="145">
        <f>E79</f>
        <v>0</v>
      </c>
      <c r="F99" s="145">
        <f t="shared" ref="F99:BQ99" si="41">F79</f>
        <v>0</v>
      </c>
      <c r="G99" s="145">
        <f t="shared" si="41"/>
        <v>0</v>
      </c>
      <c r="H99" s="145">
        <f t="shared" si="41"/>
        <v>0</v>
      </c>
      <c r="I99" s="145">
        <f t="shared" si="41"/>
        <v>0</v>
      </c>
      <c r="J99" s="145">
        <f t="shared" si="41"/>
        <v>0</v>
      </c>
      <c r="K99" s="145">
        <f t="shared" si="41"/>
        <v>0</v>
      </c>
      <c r="L99" s="145">
        <f t="shared" si="41"/>
        <v>0</v>
      </c>
      <c r="M99" s="145">
        <f t="shared" si="41"/>
        <v>0</v>
      </c>
      <c r="N99" s="145">
        <f t="shared" si="41"/>
        <v>0</v>
      </c>
      <c r="O99" s="145">
        <f t="shared" si="41"/>
        <v>0</v>
      </c>
      <c r="P99" s="145">
        <f t="shared" si="41"/>
        <v>0</v>
      </c>
      <c r="Q99" s="145">
        <f t="shared" si="41"/>
        <v>0</v>
      </c>
      <c r="R99" s="145">
        <f t="shared" si="41"/>
        <v>0</v>
      </c>
      <c r="S99" s="145">
        <f t="shared" si="41"/>
        <v>0</v>
      </c>
      <c r="T99" s="145">
        <f t="shared" si="41"/>
        <v>0</v>
      </c>
      <c r="U99" s="145">
        <f t="shared" si="41"/>
        <v>0</v>
      </c>
      <c r="V99" s="145">
        <f t="shared" si="41"/>
        <v>0</v>
      </c>
      <c r="W99" s="145">
        <f t="shared" si="41"/>
        <v>0</v>
      </c>
      <c r="X99" s="145">
        <f t="shared" si="41"/>
        <v>0</v>
      </c>
      <c r="Y99" s="145">
        <f t="shared" si="41"/>
        <v>0</v>
      </c>
      <c r="Z99" s="145">
        <f t="shared" si="41"/>
        <v>0</v>
      </c>
      <c r="AA99" s="145">
        <f t="shared" si="41"/>
        <v>0</v>
      </c>
      <c r="AB99" s="145">
        <f t="shared" si="41"/>
        <v>0</v>
      </c>
      <c r="AC99" s="145">
        <f t="shared" si="41"/>
        <v>0</v>
      </c>
      <c r="AD99" s="145">
        <f t="shared" si="41"/>
        <v>0</v>
      </c>
      <c r="AE99" s="145">
        <f t="shared" si="41"/>
        <v>0</v>
      </c>
      <c r="AF99" s="145">
        <f t="shared" si="41"/>
        <v>0</v>
      </c>
      <c r="AG99" s="145">
        <f t="shared" si="41"/>
        <v>0</v>
      </c>
      <c r="AH99" s="145">
        <f t="shared" si="41"/>
        <v>0</v>
      </c>
      <c r="AI99" s="145">
        <f t="shared" si="41"/>
        <v>0</v>
      </c>
      <c r="AJ99" s="145">
        <f t="shared" si="41"/>
        <v>0</v>
      </c>
      <c r="AK99" s="145">
        <f t="shared" si="41"/>
        <v>0</v>
      </c>
      <c r="AL99" s="145">
        <f t="shared" si="41"/>
        <v>0</v>
      </c>
      <c r="AM99" s="145">
        <f t="shared" si="41"/>
        <v>0</v>
      </c>
      <c r="AN99" s="145">
        <f t="shared" si="41"/>
        <v>0</v>
      </c>
      <c r="AO99" s="145">
        <f t="shared" si="41"/>
        <v>0</v>
      </c>
      <c r="AP99" s="145">
        <f t="shared" si="41"/>
        <v>0</v>
      </c>
      <c r="AQ99" s="145">
        <f t="shared" si="41"/>
        <v>0</v>
      </c>
      <c r="AR99" s="145">
        <f t="shared" si="41"/>
        <v>0</v>
      </c>
      <c r="AS99" s="145">
        <f t="shared" si="41"/>
        <v>0</v>
      </c>
      <c r="AT99" s="145">
        <f t="shared" si="41"/>
        <v>0</v>
      </c>
      <c r="AU99" s="145">
        <f t="shared" si="41"/>
        <v>0</v>
      </c>
      <c r="AV99" s="145">
        <f t="shared" si="41"/>
        <v>0</v>
      </c>
      <c r="AW99" s="145">
        <f t="shared" si="41"/>
        <v>0</v>
      </c>
      <c r="AX99" s="145">
        <f t="shared" si="41"/>
        <v>0</v>
      </c>
      <c r="AY99" s="145">
        <f t="shared" si="41"/>
        <v>0</v>
      </c>
      <c r="AZ99" s="145">
        <f t="shared" si="41"/>
        <v>0</v>
      </c>
      <c r="BA99" s="145">
        <f t="shared" si="41"/>
        <v>20864664.50448503</v>
      </c>
      <c r="BB99" s="145">
        <f t="shared" si="41"/>
        <v>20864664.50448503</v>
      </c>
      <c r="BC99" s="145">
        <f t="shared" si="41"/>
        <v>20864664.50448503</v>
      </c>
      <c r="BD99" s="145">
        <f t="shared" si="41"/>
        <v>20864664.50448503</v>
      </c>
      <c r="BE99" s="145">
        <f t="shared" si="41"/>
        <v>4741341.9820598811</v>
      </c>
      <c r="BF99" s="145">
        <f t="shared" si="41"/>
        <v>0</v>
      </c>
      <c r="BG99" s="145">
        <f t="shared" si="41"/>
        <v>0</v>
      </c>
      <c r="BH99" s="145">
        <f t="shared" si="41"/>
        <v>0</v>
      </c>
      <c r="BI99" s="145">
        <f t="shared" si="41"/>
        <v>0</v>
      </c>
      <c r="BJ99" s="145">
        <f t="shared" si="41"/>
        <v>0</v>
      </c>
      <c r="BK99" s="145">
        <f t="shared" si="41"/>
        <v>0</v>
      </c>
      <c r="BL99" s="145">
        <f t="shared" si="41"/>
        <v>0</v>
      </c>
      <c r="BM99" s="145">
        <f t="shared" si="41"/>
        <v>0</v>
      </c>
      <c r="BN99" s="145">
        <f t="shared" si="41"/>
        <v>0</v>
      </c>
      <c r="BO99" s="145">
        <f t="shared" si="41"/>
        <v>0</v>
      </c>
      <c r="BP99" s="145">
        <f t="shared" si="41"/>
        <v>0</v>
      </c>
      <c r="BQ99" s="145">
        <f t="shared" si="41"/>
        <v>0</v>
      </c>
      <c r="BR99" s="145">
        <f t="shared" ref="BR99:EC99" si="42">BR79</f>
        <v>0</v>
      </c>
      <c r="BS99" s="145">
        <f t="shared" si="42"/>
        <v>0</v>
      </c>
      <c r="BT99" s="145">
        <f t="shared" si="42"/>
        <v>0</v>
      </c>
      <c r="BU99" s="145">
        <f t="shared" si="42"/>
        <v>0</v>
      </c>
      <c r="BV99" s="145">
        <f t="shared" si="42"/>
        <v>0</v>
      </c>
      <c r="BW99" s="145">
        <f t="shared" si="42"/>
        <v>0</v>
      </c>
      <c r="BX99" s="145">
        <f t="shared" si="42"/>
        <v>0</v>
      </c>
      <c r="BY99" s="145">
        <f t="shared" si="42"/>
        <v>0</v>
      </c>
      <c r="BZ99" s="145">
        <f t="shared" si="42"/>
        <v>0</v>
      </c>
      <c r="CA99" s="145">
        <f t="shared" si="42"/>
        <v>0</v>
      </c>
      <c r="CB99" s="145">
        <f t="shared" si="42"/>
        <v>0</v>
      </c>
      <c r="CC99" s="145">
        <f t="shared" si="42"/>
        <v>0</v>
      </c>
      <c r="CD99" s="145">
        <f t="shared" si="42"/>
        <v>0</v>
      </c>
      <c r="CE99" s="145">
        <f t="shared" si="42"/>
        <v>0</v>
      </c>
      <c r="CF99" s="145">
        <f t="shared" si="42"/>
        <v>0</v>
      </c>
      <c r="CG99" s="145">
        <f t="shared" si="42"/>
        <v>0</v>
      </c>
      <c r="CH99" s="145">
        <f t="shared" si="42"/>
        <v>0</v>
      </c>
      <c r="CI99" s="145">
        <f t="shared" si="42"/>
        <v>0</v>
      </c>
      <c r="CJ99" s="145">
        <f t="shared" si="42"/>
        <v>0</v>
      </c>
      <c r="CK99" s="145">
        <f t="shared" si="42"/>
        <v>0</v>
      </c>
      <c r="CL99" s="145">
        <f t="shared" si="42"/>
        <v>0</v>
      </c>
      <c r="CM99" s="145">
        <f t="shared" si="42"/>
        <v>0</v>
      </c>
      <c r="CN99" s="145">
        <f t="shared" si="42"/>
        <v>0</v>
      </c>
      <c r="CO99" s="145">
        <f t="shared" si="42"/>
        <v>0</v>
      </c>
      <c r="CP99" s="145">
        <f t="shared" si="42"/>
        <v>0</v>
      </c>
      <c r="CQ99" s="145">
        <f t="shared" si="42"/>
        <v>0</v>
      </c>
      <c r="CR99" s="145">
        <f t="shared" si="42"/>
        <v>0</v>
      </c>
      <c r="CS99" s="145">
        <f t="shared" si="42"/>
        <v>0</v>
      </c>
      <c r="CT99" s="145">
        <f t="shared" si="42"/>
        <v>0</v>
      </c>
      <c r="CU99" s="145">
        <f t="shared" si="42"/>
        <v>0</v>
      </c>
      <c r="CV99" s="145">
        <f t="shared" si="42"/>
        <v>0</v>
      </c>
      <c r="CW99" s="145">
        <f t="shared" si="42"/>
        <v>0</v>
      </c>
      <c r="CX99" s="145">
        <f t="shared" si="42"/>
        <v>0</v>
      </c>
      <c r="CY99" s="145">
        <f t="shared" si="42"/>
        <v>0</v>
      </c>
      <c r="CZ99" s="145">
        <f t="shared" si="42"/>
        <v>0</v>
      </c>
      <c r="DA99" s="145">
        <f t="shared" si="42"/>
        <v>0</v>
      </c>
      <c r="DB99" s="145">
        <f t="shared" si="42"/>
        <v>0</v>
      </c>
      <c r="DC99" s="145">
        <f t="shared" si="42"/>
        <v>0</v>
      </c>
      <c r="DD99" s="145">
        <f t="shared" si="42"/>
        <v>0</v>
      </c>
      <c r="DE99" s="145">
        <f t="shared" si="42"/>
        <v>0</v>
      </c>
      <c r="DF99" s="145">
        <f t="shared" si="42"/>
        <v>0</v>
      </c>
      <c r="DG99" s="145">
        <f t="shared" si="42"/>
        <v>0</v>
      </c>
      <c r="DH99" s="145">
        <f t="shared" si="42"/>
        <v>0</v>
      </c>
      <c r="DI99" s="145">
        <f t="shared" si="42"/>
        <v>0</v>
      </c>
      <c r="DJ99" s="145">
        <f t="shared" si="42"/>
        <v>0</v>
      </c>
      <c r="DK99" s="145">
        <f t="shared" si="42"/>
        <v>0</v>
      </c>
      <c r="DL99" s="145">
        <f t="shared" si="42"/>
        <v>0</v>
      </c>
      <c r="DM99" s="145">
        <f t="shared" si="42"/>
        <v>0</v>
      </c>
      <c r="DN99" s="145">
        <f t="shared" si="42"/>
        <v>0</v>
      </c>
      <c r="DO99" s="145">
        <f t="shared" si="42"/>
        <v>0</v>
      </c>
      <c r="DP99" s="145">
        <f t="shared" si="42"/>
        <v>0</v>
      </c>
      <c r="DQ99" s="145">
        <f t="shared" si="42"/>
        <v>0</v>
      </c>
      <c r="DR99" s="145">
        <f t="shared" si="42"/>
        <v>0</v>
      </c>
      <c r="DS99" s="145">
        <f t="shared" si="42"/>
        <v>0</v>
      </c>
      <c r="DT99" s="145">
        <f t="shared" si="42"/>
        <v>0</v>
      </c>
      <c r="DU99" s="145">
        <f t="shared" si="42"/>
        <v>0</v>
      </c>
      <c r="DV99" s="145">
        <f t="shared" si="42"/>
        <v>0</v>
      </c>
      <c r="DW99" s="145">
        <f t="shared" si="42"/>
        <v>0</v>
      </c>
      <c r="DX99" s="145">
        <f t="shared" si="42"/>
        <v>0</v>
      </c>
      <c r="DY99" s="145">
        <f t="shared" si="42"/>
        <v>0</v>
      </c>
      <c r="DZ99" s="145">
        <f t="shared" si="42"/>
        <v>0</v>
      </c>
      <c r="EA99" s="145">
        <f t="shared" si="42"/>
        <v>0</v>
      </c>
      <c r="EB99" s="145">
        <f t="shared" si="42"/>
        <v>0</v>
      </c>
      <c r="EC99" s="145">
        <f t="shared" si="42"/>
        <v>0</v>
      </c>
      <c r="ED99" s="145">
        <f t="shared" ref="ED99:FB99" si="43">ED79</f>
        <v>0</v>
      </c>
      <c r="EE99" s="145">
        <f t="shared" si="43"/>
        <v>0</v>
      </c>
      <c r="EF99" s="145">
        <f t="shared" si="43"/>
        <v>0</v>
      </c>
      <c r="EG99" s="145">
        <f t="shared" si="43"/>
        <v>0</v>
      </c>
      <c r="EH99" s="145">
        <f t="shared" si="43"/>
        <v>0</v>
      </c>
      <c r="EI99" s="145">
        <f t="shared" si="43"/>
        <v>0</v>
      </c>
      <c r="EJ99" s="145">
        <f t="shared" si="43"/>
        <v>0</v>
      </c>
      <c r="EK99" s="145">
        <f t="shared" si="43"/>
        <v>0</v>
      </c>
      <c r="EL99" s="145">
        <f t="shared" si="43"/>
        <v>0</v>
      </c>
      <c r="EM99" s="145">
        <f t="shared" si="43"/>
        <v>0</v>
      </c>
      <c r="EN99" s="145">
        <f t="shared" si="43"/>
        <v>0</v>
      </c>
      <c r="EO99" s="145">
        <f t="shared" si="43"/>
        <v>0</v>
      </c>
      <c r="EP99" s="145">
        <f t="shared" si="43"/>
        <v>0</v>
      </c>
      <c r="EQ99" s="145">
        <f t="shared" si="43"/>
        <v>0</v>
      </c>
      <c r="ER99" s="145">
        <f t="shared" si="43"/>
        <v>0</v>
      </c>
      <c r="ES99" s="145">
        <f t="shared" si="43"/>
        <v>0</v>
      </c>
      <c r="ET99" s="145">
        <f t="shared" si="43"/>
        <v>0</v>
      </c>
      <c r="EU99" s="145">
        <f t="shared" si="43"/>
        <v>0</v>
      </c>
      <c r="EV99" s="145">
        <f t="shared" si="43"/>
        <v>0</v>
      </c>
      <c r="EW99" s="145">
        <f t="shared" si="43"/>
        <v>0</v>
      </c>
      <c r="EX99" s="145">
        <f t="shared" si="43"/>
        <v>0</v>
      </c>
      <c r="EY99" s="145">
        <f t="shared" si="43"/>
        <v>0</v>
      </c>
      <c r="EZ99" s="145">
        <f t="shared" si="43"/>
        <v>0</v>
      </c>
      <c r="FA99" s="145">
        <f t="shared" si="43"/>
        <v>0</v>
      </c>
      <c r="FB99" s="145">
        <f t="shared" si="43"/>
        <v>0</v>
      </c>
      <c r="FC99" s="145"/>
      <c r="FD99" s="145"/>
      <c r="FE99" s="145"/>
      <c r="FF99" s="145"/>
      <c r="FG99" s="145"/>
      <c r="FH99" s="145"/>
      <c r="FI99" s="145"/>
      <c r="FJ99" s="145"/>
      <c r="FK99" s="145"/>
      <c r="FL99" s="145"/>
      <c r="FM99" s="145"/>
      <c r="FN99" s="145"/>
      <c r="FO99" s="145"/>
      <c r="FP99" s="145"/>
      <c r="FQ99" s="145"/>
      <c r="FR99" s="145"/>
      <c r="FS99" s="145"/>
      <c r="FT99" s="145"/>
      <c r="FU99" s="145"/>
      <c r="FV99" s="145"/>
      <c r="FW99" s="145"/>
      <c r="FX99" s="145"/>
      <c r="FY99" s="145"/>
      <c r="FZ99" s="145"/>
      <c r="GA99" s="145"/>
      <c r="GB99" s="145"/>
      <c r="GC99" s="145"/>
      <c r="GD99" s="145"/>
      <c r="GE99" s="145"/>
      <c r="GF99" s="145"/>
      <c r="GG99" s="145"/>
      <c r="GH99" s="145"/>
      <c r="GI99" s="145"/>
      <c r="GJ99" s="145"/>
      <c r="GK99" s="145"/>
      <c r="GL99" s="145"/>
      <c r="GM99" s="145"/>
      <c r="GN99" s="145"/>
      <c r="GO99" s="145"/>
      <c r="GP99" s="145"/>
      <c r="GQ99" s="145"/>
      <c r="GR99" s="145"/>
      <c r="GS99" s="145"/>
      <c r="GT99" s="145"/>
      <c r="GU99" s="145"/>
      <c r="GV99" s="145"/>
      <c r="GW99" s="145"/>
      <c r="GX99" s="145"/>
    </row>
    <row r="100" spans="2:206">
      <c r="B100" s="139" t="s">
        <v>353</v>
      </c>
      <c r="E100" s="136">
        <f>MAX((E102-E104)*'Capital Structure'!$H$21/12,0)</f>
        <v>0</v>
      </c>
      <c r="F100" s="136">
        <f>MAX((F102-F104)*'Capital Structure'!$H$21/12,0)</f>
        <v>0</v>
      </c>
      <c r="G100" s="136">
        <f>MAX((G102-G104)*'Capital Structure'!$H$21/12,0)</f>
        <v>0</v>
      </c>
      <c r="H100" s="136">
        <f>MAX((H102-H104)*'Capital Structure'!$H$21/12,0)</f>
        <v>0</v>
      </c>
      <c r="I100" s="136">
        <f>MAX((I102-I104)*'Capital Structure'!$H$21/12,0)</f>
        <v>0</v>
      </c>
      <c r="J100" s="136">
        <f>MAX((J102-J104)*'Capital Structure'!$H$21/12,0)</f>
        <v>0</v>
      </c>
      <c r="K100" s="136">
        <f>MAX((K102-K104)*'Capital Structure'!$H$21/12,0)</f>
        <v>0</v>
      </c>
      <c r="L100" s="136">
        <f>MAX((L102-L104)*'Capital Structure'!$H$21/12,0)</f>
        <v>0</v>
      </c>
      <c r="M100" s="136">
        <f>MAX((M102-M104)*'Capital Structure'!$H$21/12,0)</f>
        <v>0</v>
      </c>
      <c r="N100" s="136">
        <f>MAX((N102-N104)*'Capital Structure'!$H$21/12,0)</f>
        <v>0</v>
      </c>
      <c r="O100" s="136">
        <f>MAX((O102-O104)*'Capital Structure'!$H$21/12,0)</f>
        <v>0</v>
      </c>
      <c r="P100" s="136">
        <f>MAX((P102-P104)*'Capital Structure'!$H$21/12,0)</f>
        <v>0</v>
      </c>
      <c r="Q100" s="136">
        <f>MAX((Q102-Q104)*'Capital Structure'!$H$21/12,0)</f>
        <v>0</v>
      </c>
      <c r="R100" s="136">
        <f>MAX((R102-R104)*'Capital Structure'!$H$21/12,0)</f>
        <v>0</v>
      </c>
      <c r="S100" s="136">
        <f>MAX((S102-S104)*'Capital Structure'!$H$21/12,0)</f>
        <v>0</v>
      </c>
      <c r="T100" s="136">
        <f>MAX((T102-T104)*'Capital Structure'!$H$21/12,0)</f>
        <v>0</v>
      </c>
      <c r="U100" s="136">
        <f>MAX((U102-U104)*'Capital Structure'!$H$21/12,0)</f>
        <v>0</v>
      </c>
      <c r="V100" s="136">
        <f>MAX((V102-V104)*'Capital Structure'!$H$21/12,0)</f>
        <v>0</v>
      </c>
      <c r="W100" s="136">
        <f>MAX((W102-W104)*'Capital Structure'!$H$21/12,0)</f>
        <v>0</v>
      </c>
      <c r="X100" s="136">
        <f>MAX((X102-X104)*'Capital Structure'!$H$21/12,0)</f>
        <v>0</v>
      </c>
      <c r="Y100" s="136">
        <f>MAX((Y102-Y104)*'Capital Structure'!$H$21/12,0)</f>
        <v>0</v>
      </c>
      <c r="Z100" s="136">
        <f>MAX((Z102-Z104)*'Capital Structure'!$H$21/12,0)</f>
        <v>0</v>
      </c>
      <c r="AA100" s="136">
        <f>MAX((AA102-AA104)*'Capital Structure'!$H$21/12,0)</f>
        <v>0</v>
      </c>
      <c r="AB100" s="136">
        <f>MAX((AB102-AB104)*'Capital Structure'!$H$21/12,0)</f>
        <v>0</v>
      </c>
      <c r="AC100" s="136">
        <f>MAX((AC102-AC104)*'Capital Structure'!$H$21/12,0)</f>
        <v>0</v>
      </c>
      <c r="AD100" s="136">
        <f>MAX((AD102-AD104)*'Capital Structure'!$H$21/12,0)</f>
        <v>0</v>
      </c>
      <c r="AE100" s="136">
        <f>MAX((AE102-AE104)*'Capital Structure'!$H$21/12,0)</f>
        <v>0</v>
      </c>
      <c r="AF100" s="136">
        <f>MAX((AF102-AF104)*'Capital Structure'!$H$21/12,0)</f>
        <v>0</v>
      </c>
      <c r="AG100" s="136">
        <f>MAX((AG102-AG104)*'Capital Structure'!$H$21/12,0)</f>
        <v>0</v>
      </c>
      <c r="AH100" s="136">
        <f>MAX((AH102-AH104)*'Capital Structure'!$H$21/12,0)</f>
        <v>0</v>
      </c>
      <c r="AI100" s="136">
        <f>MAX((AI102-AI104)*'Capital Structure'!$H$21/12,0)</f>
        <v>0</v>
      </c>
      <c r="AJ100" s="136">
        <f>MAX((AJ102-AJ104)*'Capital Structure'!$H$21/12,0)</f>
        <v>0</v>
      </c>
      <c r="AK100" s="136">
        <f>MAX((AK102-AK104)*'Capital Structure'!$H$21/12,0)</f>
        <v>0</v>
      </c>
      <c r="AL100" s="136">
        <f>MAX((AL102-AL104)*'Capital Structure'!$H$21/12,0)</f>
        <v>0</v>
      </c>
      <c r="AM100" s="136">
        <f>MAX((AM102-AM104)*'Capital Structure'!$H$21/12,0)</f>
        <v>0</v>
      </c>
      <c r="AN100" s="136">
        <f>MAX((AN102-AN104)*'Capital Structure'!$H$21/12,0)</f>
        <v>0</v>
      </c>
      <c r="AO100" s="136">
        <f>MAX((AO102-AO104)*'Capital Structure'!$H$21/12,0)</f>
        <v>0</v>
      </c>
      <c r="AP100" s="136">
        <f>MAX((AP102-AP104)*'Capital Structure'!$H$21/12,0)</f>
        <v>0</v>
      </c>
      <c r="AQ100" s="136">
        <f>MAX((AQ102-AQ104)*'Capital Structure'!$H$21/12,0)</f>
        <v>0</v>
      </c>
      <c r="AR100" s="136">
        <f>MAX((AR102-AR104)*'Capital Structure'!$H$21/12,0)</f>
        <v>0</v>
      </c>
      <c r="AS100" s="136">
        <f>MAX((AS102-AS104)*'Capital Structure'!$H$21/12,0)</f>
        <v>0</v>
      </c>
      <c r="AT100" s="136">
        <f>MAX((AT102-AT104)*'Capital Structure'!$H$21/12,0)</f>
        <v>0</v>
      </c>
      <c r="AU100" s="136">
        <f>MAX((AU102-AU104)*'Capital Structure'!$H$21/12,0)</f>
        <v>0</v>
      </c>
      <c r="AV100" s="136">
        <f>MAX((AV102-AV104)*'Capital Structure'!$H$21/12,0)</f>
        <v>0</v>
      </c>
      <c r="AW100" s="136">
        <f>MAX((AW102-AW104)*'Capital Structure'!$H$21/12,0)</f>
        <v>0</v>
      </c>
      <c r="AX100" s="136">
        <f>MAX((AX102-AX104)*'Capital Structure'!$H$21/12,0)</f>
        <v>0</v>
      </c>
      <c r="AY100" s="136">
        <f>MAX((AY102-AY104)*'Capital Structure'!$H$21/12,0)</f>
        <v>0</v>
      </c>
      <c r="AZ100" s="136">
        <f>MAX((AZ102-AZ104)*'Capital Structure'!$H$21/12,0)</f>
        <v>0</v>
      </c>
      <c r="BA100" s="136">
        <f>MAX((BA102-BA104)*'Capital Structure'!$H$21/12,0)</f>
        <v>86936.102102020959</v>
      </c>
      <c r="BB100" s="136">
        <f>MAX((BB102-BB104)*'Capital Structure'!$H$21/12,0)</f>
        <v>174234.43796280035</v>
      </c>
      <c r="BC100" s="136">
        <f>MAX((BC102-BC104)*'Capital Structure'!$H$21/12,0)</f>
        <v>261896.51688966632</v>
      </c>
      <c r="BD100" s="136">
        <f>MAX((BD102-BD104)*'Capital Structure'!$H$21/12,0)</f>
        <v>349923.85447872756</v>
      </c>
      <c r="BE100" s="136">
        <f>MAX((BE102-BE104)*'Capital Structure'!$H$21/12,0)</f>
        <v>371137.46213097178</v>
      </c>
      <c r="BF100" s="136">
        <f>MAX((BF102-BF104)*'Capital Structure'!$H$21/12,0)</f>
        <v>372683.86822318408</v>
      </c>
      <c r="BG100" s="136">
        <f>MAX((BG102-BG104)*'Capital Structure'!$H$21/12,0)</f>
        <v>374236.71767411404</v>
      </c>
      <c r="BH100" s="136">
        <f>MAX((BH102-BH104)*'Capital Structure'!$H$21/12,0)</f>
        <v>375796.03733108955</v>
      </c>
      <c r="BI100" s="136">
        <f>MAX((BI102-BI104)*'Capital Structure'!$H$21/12,0)</f>
        <v>377361.85415330244</v>
      </c>
      <c r="BJ100" s="136">
        <f>MAX((BJ102-BJ104)*'Capital Structure'!$H$21/12,0)</f>
        <v>378934.1952122745</v>
      </c>
      <c r="BK100" s="136">
        <f>MAX((BK102-BK104)*'Capital Structure'!$H$21/12,0)</f>
        <v>380513.08769232564</v>
      </c>
      <c r="BL100" s="136">
        <f>MAX((BL102-BL104)*'Capital Structure'!$H$21/12,0)</f>
        <v>382098.55889104359</v>
      </c>
      <c r="BM100" s="136">
        <f>MAX((BM102-BM104)*'Capital Structure'!$H$21/12,0)</f>
        <v>383690.63621975627</v>
      </c>
      <c r="BN100" s="136">
        <f>MAX((BN102-BN104)*'Capital Structure'!$H$21/12,0)</f>
        <v>385289.34720400535</v>
      </c>
      <c r="BO100" s="136">
        <f>MAX((BO102-BO104)*'Capital Structure'!$H$21/12,0)</f>
        <v>386894.71948402206</v>
      </c>
      <c r="BP100" s="136">
        <f>MAX((BP102-BP104)*'Capital Structure'!$H$21/12,0)</f>
        <v>388506.78081520548</v>
      </c>
      <c r="BQ100" s="136">
        <f>MAX((BQ102-BQ104)*'Capital Structure'!$H$21/12,0)</f>
        <v>390125.5590686021</v>
      </c>
      <c r="BR100" s="136">
        <f>MAX((BR102-BR104)*'Capital Structure'!$H$21/12,0)</f>
        <v>391751.08223138802</v>
      </c>
      <c r="BS100" s="136">
        <f>MAX((BS102-BS104)*'Capital Structure'!$H$21/12,0)</f>
        <v>393383.37840735214</v>
      </c>
      <c r="BT100" s="136">
        <f>MAX((BT102-BT104)*'Capital Structure'!$H$21/12,0)</f>
        <v>395022.47581738274</v>
      </c>
      <c r="BU100" s="136">
        <f>MAX((BU102-BU104)*'Capital Structure'!$H$21/12,0)</f>
        <v>396668.40279995516</v>
      </c>
      <c r="BV100" s="136">
        <f>MAX((BV102-BV104)*'Capital Structure'!$H$21/12,0)</f>
        <v>398321.1878116217</v>
      </c>
      <c r="BW100" s="136">
        <f>MAX((BW102-BW104)*'Capital Structure'!$H$21/12,0)</f>
        <v>399980.85942750337</v>
      </c>
      <c r="BX100" s="136">
        <f>MAX((BX102-BX104)*'Capital Structure'!$H$21/12,0)</f>
        <v>401647.44634178467</v>
      </c>
      <c r="BY100" s="136">
        <f>MAX((BY102-BY104)*'Capital Structure'!$H$21/12,0)</f>
        <v>403320.97736820881</v>
      </c>
      <c r="BZ100" s="136">
        <f>MAX((BZ102-BZ104)*'Capital Structure'!$H$21/12,0)</f>
        <v>405001.48144057632</v>
      </c>
      <c r="CA100" s="136">
        <f>MAX((CA102-CA104)*'Capital Structure'!$H$21/12,0)</f>
        <v>0</v>
      </c>
      <c r="CB100" s="136">
        <f>MAX((CB102-CB104)*'Capital Structure'!$H$21/12,0)</f>
        <v>0</v>
      </c>
      <c r="CC100" s="136">
        <f>MAX((CC102-CC104)*'Capital Structure'!$H$21/12,0)</f>
        <v>0</v>
      </c>
      <c r="CD100" s="136">
        <f>MAX((CD102-CD104)*'Capital Structure'!$H$21/12,0)</f>
        <v>0</v>
      </c>
      <c r="CE100" s="136">
        <f>MAX((CE102-CE104)*'Capital Structure'!$H$21/12,0)</f>
        <v>0</v>
      </c>
      <c r="CF100" s="136">
        <f>MAX((CF102-CF104)*'Capital Structure'!$H$21/12,0)</f>
        <v>0</v>
      </c>
      <c r="CG100" s="136">
        <f>MAX((CG102-CG104)*'Capital Structure'!$H$21/12,0)</f>
        <v>0</v>
      </c>
      <c r="CH100" s="136">
        <f>MAX((CH102-CH104)*'Capital Structure'!$H$21/12,0)</f>
        <v>0</v>
      </c>
      <c r="CI100" s="136">
        <f>MAX((CI102-CI104)*'Capital Structure'!$H$21/12,0)</f>
        <v>0</v>
      </c>
      <c r="CJ100" s="136">
        <f>MAX((CJ102-CJ104)*'Capital Structure'!$H$21/12,0)</f>
        <v>0</v>
      </c>
      <c r="CK100" s="136">
        <f>MAX((CK102-CK104)*'Capital Structure'!$H$21/12,0)</f>
        <v>0</v>
      </c>
      <c r="CL100" s="136">
        <f>MAX((CL102-CL104)*'Capital Structure'!$H$21/12,0)</f>
        <v>0</v>
      </c>
      <c r="CM100" s="136">
        <f>MAX((CM102-CM104)*'Capital Structure'!$H$21/12,0)</f>
        <v>0</v>
      </c>
      <c r="CN100" s="136">
        <f>MAX((CN102-CN104)*'Capital Structure'!$H$21/12,0)</f>
        <v>0</v>
      </c>
      <c r="CO100" s="136">
        <f>MAX((CO102-CO104)*'Capital Structure'!$H$21/12,0)</f>
        <v>0</v>
      </c>
      <c r="CP100" s="136">
        <f>MAX((CP102-CP104)*'Capital Structure'!$H$21/12,0)</f>
        <v>0</v>
      </c>
      <c r="CQ100" s="136">
        <f>MAX((CQ102-CQ104)*'Capital Structure'!$H$21/12,0)</f>
        <v>0</v>
      </c>
      <c r="CR100" s="136">
        <f>MAX((CR102-CR104)*'Capital Structure'!$H$21/12,0)</f>
        <v>0</v>
      </c>
      <c r="CS100" s="136">
        <f>MAX((CS102-CS104)*'Capital Structure'!$H$21/12,0)</f>
        <v>0</v>
      </c>
      <c r="CT100" s="136">
        <f>MAX((CT102-CT104)*'Capital Structure'!$H$21/12,0)</f>
        <v>0</v>
      </c>
      <c r="CU100" s="136">
        <f>MAX((CU102-CU104)*'Capital Structure'!$H$21/12,0)</f>
        <v>0</v>
      </c>
      <c r="CV100" s="136">
        <f>MAX((CV102-CV104)*'Capital Structure'!$H$21/12,0)</f>
        <v>0</v>
      </c>
      <c r="CW100" s="136">
        <f>MAX((CW102-CW104)*'Capital Structure'!$H$21/12,0)</f>
        <v>0</v>
      </c>
      <c r="CX100" s="136">
        <f>MAX((CX102-CX104)*'Capital Structure'!$H$21/12,0)</f>
        <v>0</v>
      </c>
      <c r="CY100" s="136">
        <f>MAX((CY102-CY104)*'Capital Structure'!$H$21/12,0)</f>
        <v>0</v>
      </c>
      <c r="CZ100" s="136">
        <f>MAX((CZ102-CZ104)*'Capital Structure'!$H$21/12,0)</f>
        <v>0</v>
      </c>
      <c r="DA100" s="136">
        <f>MAX((DA102-DA104)*'Capital Structure'!$H$21/12,0)</f>
        <v>0</v>
      </c>
      <c r="DB100" s="136">
        <f>MAX((DB102-DB104)*'Capital Structure'!$H$21/12,0)</f>
        <v>0</v>
      </c>
      <c r="DC100" s="136">
        <f>MAX((DC102-DC104)*'Capital Structure'!$H$21/12,0)</f>
        <v>0</v>
      </c>
      <c r="DD100" s="136">
        <f>MAX((DD102-DD104)*'Capital Structure'!$H$21/12,0)</f>
        <v>0</v>
      </c>
      <c r="DE100" s="136">
        <f>MAX((DE102-DE104)*'Capital Structure'!$H$21/12,0)</f>
        <v>0</v>
      </c>
      <c r="DF100" s="136">
        <f>MAX((DF102-DF104)*'Capital Structure'!$H$21/12,0)</f>
        <v>0</v>
      </c>
      <c r="DG100" s="136">
        <f>MAX((DG102-DG104)*'Capital Structure'!$H$21/12,0)</f>
        <v>0</v>
      </c>
      <c r="DH100" s="136">
        <f>MAX((DH102-DH104)*'Capital Structure'!$H$21/12,0)</f>
        <v>0</v>
      </c>
      <c r="DI100" s="136">
        <f>MAX((DI102-DI104)*'Capital Structure'!$H$21/12,0)</f>
        <v>0</v>
      </c>
      <c r="DJ100" s="136">
        <f>MAX((DJ102-DJ104)*'Capital Structure'!$H$21/12,0)</f>
        <v>0</v>
      </c>
      <c r="DK100" s="136">
        <f>MAX((DK102-DK104)*'Capital Structure'!$H$21/12,0)</f>
        <v>0</v>
      </c>
      <c r="DL100" s="136">
        <f>MAX((DL102-DL104)*'Capital Structure'!$H$21/12,0)</f>
        <v>0</v>
      </c>
      <c r="DM100" s="136">
        <f>MAX((DM102-DM104)*'Capital Structure'!$H$21/12,0)</f>
        <v>0</v>
      </c>
      <c r="DN100" s="136">
        <f>MAX((DN102-DN104)*'Capital Structure'!$H$21/12,0)</f>
        <v>0</v>
      </c>
      <c r="DO100" s="136">
        <f>MAX((DO102-DO104)*'Capital Structure'!$H$21/12,0)</f>
        <v>0</v>
      </c>
      <c r="DP100" s="136">
        <f>MAX((DP102-DP104)*'Capital Structure'!$H$21/12,0)</f>
        <v>0</v>
      </c>
      <c r="DQ100" s="136">
        <f>MAX((DQ102-DQ104)*'Capital Structure'!$H$21/12,0)</f>
        <v>0</v>
      </c>
      <c r="DR100" s="136">
        <f>MAX((DR102-DR104)*'Capital Structure'!$H$21/12,0)</f>
        <v>0</v>
      </c>
      <c r="DS100" s="136">
        <f>MAX((DS102-DS104)*'Capital Structure'!$H$21/12,0)</f>
        <v>0</v>
      </c>
      <c r="DT100" s="136">
        <f>MAX((DT102-DT104)*'Capital Structure'!$H$21/12,0)</f>
        <v>0</v>
      </c>
      <c r="DU100" s="136">
        <f>MAX((DU102-DU104)*'Capital Structure'!$H$21/12,0)</f>
        <v>0</v>
      </c>
      <c r="DV100" s="136">
        <f>MAX((DV102-DV104)*'Capital Structure'!$H$21/12,0)</f>
        <v>0</v>
      </c>
      <c r="DW100" s="136">
        <f>MAX((DW102-DW104)*'Capital Structure'!$H$21/12,0)</f>
        <v>0</v>
      </c>
      <c r="DX100" s="136">
        <f>MAX((DX102-DX104)*'Capital Structure'!$H$21/12,0)</f>
        <v>0</v>
      </c>
      <c r="DY100" s="136">
        <f>MAX((DY102-DY104)*'Capital Structure'!$H$21/12,0)</f>
        <v>0</v>
      </c>
      <c r="DZ100" s="136">
        <f>MAX((DZ102-DZ104)*'Capital Structure'!$H$21/12,0)</f>
        <v>0</v>
      </c>
      <c r="EA100" s="136">
        <f>MAX((EA102-EA104)*'Capital Structure'!$H$21/12,0)</f>
        <v>0</v>
      </c>
      <c r="EB100" s="136">
        <f>MAX((EB102-EB104)*'Capital Structure'!$H$21/12,0)</f>
        <v>0</v>
      </c>
      <c r="EC100" s="136">
        <f>MAX((EC102-EC104)*'Capital Structure'!$H$21/12,0)</f>
        <v>0</v>
      </c>
      <c r="ED100" s="136">
        <f>MAX((ED102-ED104)*'Capital Structure'!$H$21/12,0)</f>
        <v>0</v>
      </c>
      <c r="EE100" s="136">
        <f>MAX((EE102-EE104)*'Capital Structure'!$H$21/12,0)</f>
        <v>0</v>
      </c>
      <c r="EF100" s="136">
        <f>MAX((EF102-EF104)*'Capital Structure'!$H$21/12,0)</f>
        <v>0</v>
      </c>
      <c r="EG100" s="136">
        <f>MAX((EG102-EG104)*'Capital Structure'!$H$21/12,0)</f>
        <v>0</v>
      </c>
      <c r="EH100" s="136">
        <f>MAX((EH102-EH104)*'Capital Structure'!$H$21/12,0)</f>
        <v>0</v>
      </c>
      <c r="EI100" s="136">
        <f>MAX((EI102-EI104)*'Capital Structure'!$H$21/12,0)</f>
        <v>0</v>
      </c>
      <c r="EJ100" s="136">
        <f>MAX((EJ102-EJ104)*'Capital Structure'!$H$21/12,0)</f>
        <v>0</v>
      </c>
      <c r="EK100" s="136">
        <f>MAX((EK102-EK104)*'Capital Structure'!$H$21/12,0)</f>
        <v>0</v>
      </c>
      <c r="EL100" s="136">
        <f>MAX((EL102-EL104)*'Capital Structure'!$H$21/12,0)</f>
        <v>0</v>
      </c>
      <c r="EM100" s="136">
        <f>MAX((EM102-EM104)*'Capital Structure'!$H$21/12,0)</f>
        <v>0</v>
      </c>
      <c r="EN100" s="136">
        <f>MAX((EN102-EN104)*'Capital Structure'!$H$21/12,0)</f>
        <v>0</v>
      </c>
      <c r="EO100" s="136">
        <f>MAX((EO102-EO104)*'Capital Structure'!$H$21/12,0)</f>
        <v>0</v>
      </c>
      <c r="EP100" s="136">
        <f>MAX((EP102-EP104)*'Capital Structure'!$H$21/12,0)</f>
        <v>0</v>
      </c>
      <c r="EQ100" s="136">
        <f>MAX((EQ102-EQ104)*'Capital Structure'!$H$21/12,0)</f>
        <v>0</v>
      </c>
      <c r="ER100" s="136">
        <f>MAX((ER102-ER104)*'Capital Structure'!$H$21/12,0)</f>
        <v>0</v>
      </c>
      <c r="ES100" s="136">
        <f>MAX((ES102-ES104)*'Capital Structure'!$H$21/12,0)</f>
        <v>0</v>
      </c>
      <c r="ET100" s="136">
        <f>MAX((ET102-ET104)*'Capital Structure'!$H$21/12,0)</f>
        <v>0</v>
      </c>
      <c r="EU100" s="136">
        <f>MAX((EU102-EU104)*'Capital Structure'!$H$21/12,0)</f>
        <v>0</v>
      </c>
      <c r="EV100" s="136">
        <f>MAX((EV102-EV104)*'Capital Structure'!$H$21/12,0)</f>
        <v>0</v>
      </c>
      <c r="EW100" s="136">
        <f>MAX((EW102-EW104)*'Capital Structure'!$H$21/12,0)</f>
        <v>0</v>
      </c>
      <c r="EX100" s="136">
        <f>MAX((EX102-EX104)*'Capital Structure'!$H$21/12,0)</f>
        <v>0</v>
      </c>
      <c r="EY100" s="136">
        <f>MAX((EY102-EY104)*'Capital Structure'!$H$21/12,0)</f>
        <v>0</v>
      </c>
      <c r="EZ100" s="136">
        <f>MAX((EZ102-EZ104)*'Capital Structure'!$H$21/12,0)</f>
        <v>0</v>
      </c>
      <c r="FA100" s="136">
        <f>MAX((FA102-FA104)*'Capital Structure'!$H$21/12,0)</f>
        <v>0</v>
      </c>
      <c r="FB100" s="136">
        <f>MAX((FB102-FB104)*'Capital Structure'!$H$21/12,0)</f>
        <v>0</v>
      </c>
      <c r="FC100" s="136"/>
      <c r="FD100" s="136"/>
      <c r="FE100" s="136"/>
      <c r="FF100" s="136"/>
      <c r="FG100" s="136"/>
      <c r="FH100" s="136"/>
      <c r="FI100" s="136"/>
      <c r="FJ100" s="136"/>
      <c r="FK100" s="136"/>
      <c r="FL100" s="136"/>
      <c r="FM100" s="136"/>
      <c r="FN100" s="136"/>
      <c r="FO100" s="136"/>
      <c r="FP100" s="136"/>
      <c r="FQ100" s="136"/>
      <c r="FR100" s="136"/>
      <c r="FS100" s="136"/>
      <c r="FT100" s="136"/>
      <c r="FU100" s="136"/>
      <c r="FV100" s="136"/>
      <c r="FW100" s="136"/>
      <c r="FX100" s="136"/>
      <c r="FY100" s="136"/>
      <c r="FZ100" s="136"/>
      <c r="GA100" s="136"/>
      <c r="GB100" s="136"/>
      <c r="GC100" s="136"/>
      <c r="GD100" s="136"/>
      <c r="GE100" s="136"/>
      <c r="GF100" s="136"/>
      <c r="GG100" s="136"/>
      <c r="GH100" s="136"/>
      <c r="GI100" s="136"/>
      <c r="GJ100" s="136"/>
      <c r="GK100" s="136"/>
      <c r="GL100" s="136"/>
      <c r="GM100" s="136"/>
      <c r="GN100" s="136"/>
      <c r="GO100" s="136"/>
      <c r="GP100" s="136"/>
      <c r="GQ100" s="136"/>
      <c r="GR100" s="136"/>
      <c r="GS100" s="136"/>
      <c r="GT100" s="136"/>
      <c r="GU100" s="136"/>
      <c r="GV100" s="136"/>
      <c r="GW100" s="136"/>
      <c r="GX100" s="136"/>
    </row>
    <row r="101" spans="2:206">
      <c r="B101" s="139" t="s">
        <v>354</v>
      </c>
      <c r="E101" s="136">
        <f>IFERROR(VLOOKUP(E$87,'Capital Structure'!$H$27:$I$29,2,FALSE),0)</f>
        <v>0</v>
      </c>
      <c r="F101" s="136">
        <f>IFERROR(VLOOKUP(F$87,'Capital Structure'!$H$27:$I$29,2,FALSE),0)</f>
        <v>0</v>
      </c>
      <c r="G101" s="136">
        <f>IFERROR(VLOOKUP(G$87,'Capital Structure'!$H$27:$I$29,2,FALSE),0)</f>
        <v>0</v>
      </c>
      <c r="H101" s="136">
        <f>IFERROR(VLOOKUP(H$87,'Capital Structure'!$H$27:$I$29,2,FALSE),0)</f>
        <v>0</v>
      </c>
      <c r="I101" s="136">
        <f>IFERROR(VLOOKUP(I$87,'Capital Structure'!$H$27:$I$29,2,FALSE),0)</f>
        <v>0</v>
      </c>
      <c r="J101" s="136">
        <f>IFERROR(VLOOKUP(J$87,'Capital Structure'!$H$27:$I$29,2,FALSE),0)</f>
        <v>0</v>
      </c>
      <c r="K101" s="136">
        <f>IFERROR(VLOOKUP(K$87,'Capital Structure'!$H$27:$I$29,2,FALSE),0)</f>
        <v>0</v>
      </c>
      <c r="L101" s="136">
        <f>IFERROR(VLOOKUP(L$87,'Capital Structure'!$H$27:$I$29,2,FALSE),0)</f>
        <v>0</v>
      </c>
      <c r="M101" s="136">
        <f>IFERROR(VLOOKUP(M$87,'Capital Structure'!$H$27:$I$29,2,FALSE),0)</f>
        <v>0</v>
      </c>
      <c r="N101" s="136">
        <f>IFERROR(VLOOKUP(N$87,'Capital Structure'!$H$27:$I$29,2,FALSE),0)</f>
        <v>0</v>
      </c>
      <c r="O101" s="136">
        <f>IFERROR(VLOOKUP(O$87,'Capital Structure'!$H$27:$I$29,2,FALSE),0)</f>
        <v>0</v>
      </c>
      <c r="P101" s="136">
        <f>IFERROR(VLOOKUP(P$87,'Capital Structure'!$H$27:$I$29,2,FALSE),0)</f>
        <v>0</v>
      </c>
      <c r="Q101" s="136">
        <f>IFERROR(VLOOKUP(Q$87,'Capital Structure'!$H$27:$I$29,2,FALSE),0)</f>
        <v>0</v>
      </c>
      <c r="R101" s="136">
        <f>IFERROR(VLOOKUP(R$87,'Capital Structure'!$H$27:$I$29,2,FALSE),0)</f>
        <v>0</v>
      </c>
      <c r="S101" s="136">
        <f>IFERROR(VLOOKUP(S$87,'Capital Structure'!$H$27:$I$29,2,FALSE),0)</f>
        <v>0</v>
      </c>
      <c r="T101" s="136">
        <f>IFERROR(VLOOKUP(T$87,'Capital Structure'!$H$27:$I$29,2,FALSE),0)</f>
        <v>0</v>
      </c>
      <c r="U101" s="136">
        <f>IFERROR(VLOOKUP(U$87,'Capital Structure'!$H$27:$I$29,2,FALSE),0)</f>
        <v>0</v>
      </c>
      <c r="V101" s="136">
        <f>IFERROR(VLOOKUP(V$87,'Capital Structure'!$H$27:$I$29,2,FALSE),0)</f>
        <v>0</v>
      </c>
      <c r="W101" s="136">
        <f>IFERROR(VLOOKUP(W$87,'Capital Structure'!$H$27:$I$29,2,FALSE),0)</f>
        <v>0</v>
      </c>
      <c r="X101" s="136">
        <f>IFERROR(VLOOKUP(X$87,'Capital Structure'!$H$27:$I$29,2,FALSE),0)</f>
        <v>0</v>
      </c>
      <c r="Y101" s="136">
        <f>IFERROR(VLOOKUP(Y$87,'Capital Structure'!$H$27:$I$29,2,FALSE),0)</f>
        <v>0</v>
      </c>
      <c r="Z101" s="136">
        <f>IFERROR(VLOOKUP(Z$87,'Capital Structure'!$H$27:$I$29,2,FALSE),0)</f>
        <v>0</v>
      </c>
      <c r="AA101" s="136">
        <f>IFERROR(VLOOKUP(AA$87,'Capital Structure'!$H$27:$I$29,2,FALSE),0)</f>
        <v>0</v>
      </c>
      <c r="AB101" s="136">
        <f>IFERROR(VLOOKUP(AB$87,'Capital Structure'!$H$27:$I$29,2,FALSE),0)</f>
        <v>0</v>
      </c>
      <c r="AC101" s="136">
        <f>IFERROR(VLOOKUP(AC$87,'Capital Structure'!$H$27:$I$29,2,FALSE),0)</f>
        <v>0</v>
      </c>
      <c r="AD101" s="136">
        <f>IFERROR(VLOOKUP(AD$87,'Capital Structure'!$H$27:$I$29,2,FALSE),0)</f>
        <v>0</v>
      </c>
      <c r="AE101" s="136">
        <f>IFERROR(VLOOKUP(AE$87,'Capital Structure'!$H$27:$I$29,2,FALSE),0)</f>
        <v>0</v>
      </c>
      <c r="AF101" s="136">
        <f>IFERROR(VLOOKUP(AF$87,'Capital Structure'!$H$27:$I$29,2,FALSE),0)</f>
        <v>0</v>
      </c>
      <c r="AG101" s="136">
        <f>IFERROR(VLOOKUP(AG$87,'Capital Structure'!$H$27:$I$29,2,FALSE),0)</f>
        <v>0</v>
      </c>
      <c r="AH101" s="136">
        <f>IFERROR(VLOOKUP(AH$87,'Capital Structure'!$H$27:$I$29,2,FALSE),0)</f>
        <v>0</v>
      </c>
      <c r="AI101" s="136">
        <f>IFERROR(VLOOKUP(AI$87,'Capital Structure'!$H$27:$I$29,2,FALSE),0)</f>
        <v>0</v>
      </c>
      <c r="AJ101" s="136">
        <f>IFERROR(VLOOKUP(AJ$87,'Capital Structure'!$H$27:$I$29,2,FALSE),0)</f>
        <v>0</v>
      </c>
      <c r="AK101" s="136">
        <f>IFERROR(VLOOKUP(AK$87,'Capital Structure'!$H$27:$I$29,2,FALSE),0)</f>
        <v>0</v>
      </c>
      <c r="AL101" s="136">
        <f>IFERROR(VLOOKUP(AL$87,'Capital Structure'!$H$27:$I$29,2,FALSE),0)</f>
        <v>0</v>
      </c>
      <c r="AM101" s="136">
        <f>IFERROR(VLOOKUP(AM$87,'Capital Structure'!$H$27:$I$29,2,FALSE),0)</f>
        <v>0</v>
      </c>
      <c r="AN101" s="136">
        <f>IFERROR(VLOOKUP(AN$87,'Capital Structure'!$H$27:$I$29,2,FALSE),0)</f>
        <v>0</v>
      </c>
      <c r="AO101" s="136">
        <f>IFERROR(VLOOKUP(AO$87,'Capital Structure'!$H$27:$I$29,2,FALSE),0)</f>
        <v>0</v>
      </c>
      <c r="AP101" s="136">
        <f>IFERROR(VLOOKUP(AP$87,'Capital Structure'!$H$27:$I$29,2,FALSE),0)</f>
        <v>0</v>
      </c>
      <c r="AQ101" s="136">
        <f>IFERROR(VLOOKUP(AQ$87,'Capital Structure'!$H$27:$I$29,2,FALSE),0)</f>
        <v>0</v>
      </c>
      <c r="AR101" s="136">
        <f>IFERROR(VLOOKUP(AR$87,'Capital Structure'!$H$27:$I$29,2,FALSE),0)</f>
        <v>0</v>
      </c>
      <c r="AS101" s="136">
        <f>IFERROR(VLOOKUP(AS$87,'Capital Structure'!$H$27:$I$29,2,FALSE),0)</f>
        <v>0</v>
      </c>
      <c r="AT101" s="136">
        <f>IFERROR(VLOOKUP(AT$87,'Capital Structure'!$H$27:$I$29,2,FALSE),0)</f>
        <v>0</v>
      </c>
      <c r="AU101" s="136">
        <f>IFERROR(VLOOKUP(AU$87,'Capital Structure'!$H$27:$I$29,2,FALSE),0)</f>
        <v>0</v>
      </c>
      <c r="AV101" s="136">
        <f>IFERROR(VLOOKUP(AV$87,'Capital Structure'!$H$27:$I$29,2,FALSE),0)</f>
        <v>0</v>
      </c>
      <c r="AW101" s="136">
        <f>IFERROR(VLOOKUP(AW$87,'Capital Structure'!$H$27:$I$29,2,FALSE),0)</f>
        <v>0</v>
      </c>
      <c r="AX101" s="136">
        <f>IFERROR(VLOOKUP(AX$87,'Capital Structure'!$H$27:$I$29,2,FALSE),0)</f>
        <v>0</v>
      </c>
      <c r="AY101" s="136">
        <f>IFERROR(VLOOKUP(AY$87,'Capital Structure'!$H$27:$I$29,2,FALSE),0)</f>
        <v>0</v>
      </c>
      <c r="AZ101" s="136">
        <f>IFERROR(VLOOKUP(AZ$87,'Capital Structure'!$H$27:$I$29,2,FALSE),0)</f>
        <v>0</v>
      </c>
      <c r="BA101" s="136">
        <f>IFERROR(VLOOKUP(BA$87,'Capital Structure'!$H$27:$I$29,2,FALSE),0)</f>
        <v>0</v>
      </c>
      <c r="BB101" s="136">
        <f>IFERROR(VLOOKUP(BB$87,'Capital Structure'!$H$27:$I$29,2,FALSE),0)</f>
        <v>0</v>
      </c>
      <c r="BC101" s="136">
        <f>IFERROR(VLOOKUP(BC$87,'Capital Structure'!$H$27:$I$29,2,FALSE),0)</f>
        <v>0</v>
      </c>
      <c r="BD101" s="136">
        <f>IFERROR(VLOOKUP(BD$87,'Capital Structure'!$H$27:$I$29,2,FALSE),0)</f>
        <v>0</v>
      </c>
      <c r="BE101" s="136">
        <f>IFERROR(VLOOKUP(BE$87,'Capital Structure'!$H$27:$I$29,2,FALSE),0)</f>
        <v>0</v>
      </c>
      <c r="BF101" s="136">
        <f>IFERROR(VLOOKUP(BF$87,'Capital Structure'!$H$27:$I$29,2,FALSE),0)</f>
        <v>0</v>
      </c>
      <c r="BG101" s="136">
        <f>IFERROR(VLOOKUP(BG$87,'Capital Structure'!$H$27:$I$29,2,FALSE),0)</f>
        <v>0</v>
      </c>
      <c r="BH101" s="136">
        <f>IFERROR(VLOOKUP(BH$87,'Capital Structure'!$H$27:$I$29,2,FALSE),0)</f>
        <v>0</v>
      </c>
      <c r="BI101" s="136">
        <f>IFERROR(VLOOKUP(BI$87,'Capital Structure'!$H$27:$I$29,2,FALSE),0)</f>
        <v>0</v>
      </c>
      <c r="BJ101" s="136">
        <f>IFERROR(VLOOKUP(BJ$87,'Capital Structure'!$H$27:$I$29,2,FALSE),0)</f>
        <v>0</v>
      </c>
      <c r="BK101" s="136">
        <f>IFERROR(VLOOKUP(BK$87,'Capital Structure'!$H$27:$I$29,2,FALSE),0)</f>
        <v>0</v>
      </c>
      <c r="BL101" s="136">
        <f>IFERROR(VLOOKUP(BL$87,'Capital Structure'!$H$27:$I$29,2,FALSE),0)</f>
        <v>0</v>
      </c>
      <c r="BM101" s="136">
        <f>IFERROR(VLOOKUP(BM$87,'Capital Structure'!$H$27:$I$29,2,FALSE),0)</f>
        <v>0</v>
      </c>
      <c r="BN101" s="136">
        <f>IFERROR(VLOOKUP(BN$87,'Capital Structure'!$H$27:$I$29,2,FALSE),0)</f>
        <v>0</v>
      </c>
      <c r="BO101" s="136">
        <f>IFERROR(VLOOKUP(BO$87,'Capital Structure'!$H$27:$I$29,2,FALSE),0)</f>
        <v>0</v>
      </c>
      <c r="BP101" s="136">
        <f>IFERROR(VLOOKUP(BP$87,'Capital Structure'!$H$27:$I$29,2,FALSE),0)</f>
        <v>0</v>
      </c>
      <c r="BQ101" s="136">
        <f>IFERROR(VLOOKUP(BQ$87,'Capital Structure'!$H$27:$I$29,2,FALSE),0)</f>
        <v>0</v>
      </c>
      <c r="BR101" s="136">
        <f>IFERROR(VLOOKUP(BR$87,'Capital Structure'!$H$27:$I$29,2,FALSE),0)</f>
        <v>0</v>
      </c>
      <c r="BS101" s="136">
        <f>IFERROR(VLOOKUP(BS$87,'Capital Structure'!$H$27:$I$29,2,FALSE),0)</f>
        <v>0</v>
      </c>
      <c r="BT101" s="136">
        <f>IFERROR(VLOOKUP(BT$87,'Capital Structure'!$H$27:$I$29,2,FALSE),0)</f>
        <v>0</v>
      </c>
      <c r="BU101" s="136">
        <f>IFERROR(VLOOKUP(BU$87,'Capital Structure'!$H$27:$I$29,2,FALSE),0)</f>
        <v>0</v>
      </c>
      <c r="BV101" s="136">
        <f>IFERROR(VLOOKUP(BV$87,'Capital Structure'!$H$27:$I$29,2,FALSE),0)</f>
        <v>0</v>
      </c>
      <c r="BW101" s="136">
        <f>IFERROR(VLOOKUP(BW$87,'Capital Structure'!$H$27:$I$29,2,FALSE),0)</f>
        <v>0</v>
      </c>
      <c r="BX101" s="136">
        <f>IFERROR(VLOOKUP(BX$87,'Capital Structure'!$H$27:$I$29,2,FALSE),0)</f>
        <v>0</v>
      </c>
      <c r="BY101" s="136">
        <f>IFERROR(VLOOKUP(BY$87,'Capital Structure'!$H$27:$I$29,2,FALSE),0)</f>
        <v>0</v>
      </c>
      <c r="BZ101" s="136">
        <f>IFERROR(VLOOKUP(BZ$87,'Capital Structure'!$H$27:$I$29,2,FALSE),0)</f>
        <v>0</v>
      </c>
      <c r="CA101" s="136">
        <f>IFERROR(VLOOKUP(CA$87,'Capital Structure'!$H$27:$I$29,2,FALSE),0)</f>
        <v>0</v>
      </c>
      <c r="CB101" s="136">
        <f>IFERROR(VLOOKUP(CB$87,'Capital Structure'!$H$27:$I$29,2,FALSE),0)</f>
        <v>0</v>
      </c>
      <c r="CC101" s="136">
        <f>IFERROR(VLOOKUP(CC$87,'Capital Structure'!$H$27:$I$29,2,FALSE),0)</f>
        <v>0</v>
      </c>
      <c r="CD101" s="136">
        <f>IFERROR(VLOOKUP(CD$87,'Capital Structure'!$H$27:$I$29,2,FALSE),0)</f>
        <v>0</v>
      </c>
      <c r="CE101" s="136">
        <f>IFERROR(VLOOKUP(CE$87,'Capital Structure'!$H$27:$I$29,2,FALSE),0)</f>
        <v>0</v>
      </c>
      <c r="CF101" s="136">
        <f>IFERROR(VLOOKUP(CF$87,'Capital Structure'!$H$27:$I$29,2,FALSE),0)</f>
        <v>0</v>
      </c>
      <c r="CG101" s="136">
        <f>IFERROR(VLOOKUP(CG$87,'Capital Structure'!$H$27:$I$29,2,FALSE),0)</f>
        <v>0</v>
      </c>
      <c r="CH101" s="136">
        <f>IFERROR(VLOOKUP(CH$87,'Capital Structure'!$H$27:$I$29,2,FALSE),0)</f>
        <v>0</v>
      </c>
      <c r="CI101" s="136">
        <f>IFERROR(VLOOKUP(CI$87,'Capital Structure'!$H$27:$I$29,2,FALSE),0)</f>
        <v>0</v>
      </c>
      <c r="CJ101" s="136">
        <f>IFERROR(VLOOKUP(CJ$87,'Capital Structure'!$H$27:$I$29,2,FALSE),0)</f>
        <v>0</v>
      </c>
      <c r="CK101" s="136">
        <f>IFERROR(VLOOKUP(CK$87,'Capital Structure'!$H$27:$I$29,2,FALSE),0)</f>
        <v>0</v>
      </c>
      <c r="CL101" s="136">
        <f>IFERROR(VLOOKUP(CL$87,'Capital Structure'!$H$27:$I$29,2,FALSE),0)</f>
        <v>0</v>
      </c>
      <c r="CM101" s="136">
        <f>IFERROR(VLOOKUP(CM$87,'Capital Structure'!$H$27:$I$29,2,FALSE),0)</f>
        <v>0</v>
      </c>
      <c r="CN101" s="136">
        <f>IFERROR(VLOOKUP(CN$87,'Capital Structure'!$H$27:$I$29,2,FALSE),0)</f>
        <v>0</v>
      </c>
      <c r="CO101" s="136">
        <f>IFERROR(VLOOKUP(CO$87,'Capital Structure'!$H$27:$I$29,2,FALSE),0)</f>
        <v>0</v>
      </c>
      <c r="CP101" s="136">
        <f>IFERROR(VLOOKUP(CP$87,'Capital Structure'!$H$27:$I$29,2,FALSE),0)</f>
        <v>0</v>
      </c>
      <c r="CQ101" s="136">
        <f>IFERROR(VLOOKUP(CQ$87,'Capital Structure'!$H$27:$I$29,2,FALSE),0)</f>
        <v>0</v>
      </c>
      <c r="CR101" s="136">
        <f>IFERROR(VLOOKUP(CR$87,'Capital Structure'!$H$27:$I$29,2,FALSE),0)</f>
        <v>0</v>
      </c>
      <c r="CS101" s="136">
        <f>IFERROR(VLOOKUP(CS$87,'Capital Structure'!$H$27:$I$29,2,FALSE),0)</f>
        <v>0</v>
      </c>
      <c r="CT101" s="136">
        <f>IFERROR(VLOOKUP(CT$87,'Capital Structure'!$H$27:$I$29,2,FALSE),0)</f>
        <v>0</v>
      </c>
      <c r="CU101" s="136">
        <f>IFERROR(VLOOKUP(CU$87,'Capital Structure'!$H$27:$I$29,2,FALSE),0)</f>
        <v>0</v>
      </c>
      <c r="CV101" s="136">
        <f>IFERROR(VLOOKUP(CV$87,'Capital Structure'!$H$27:$I$29,2,FALSE),0)</f>
        <v>0</v>
      </c>
      <c r="CW101" s="136">
        <f>IFERROR(VLOOKUP(CW$87,'Capital Structure'!$H$27:$I$29,2,FALSE),0)</f>
        <v>0</v>
      </c>
      <c r="CX101" s="136">
        <f>IFERROR(VLOOKUP(CX$87,'Capital Structure'!$H$27:$I$29,2,FALSE),0)</f>
        <v>0</v>
      </c>
      <c r="CY101" s="136">
        <f>IFERROR(VLOOKUP(CY$87,'Capital Structure'!$H$27:$I$29,2,FALSE),0)</f>
        <v>0</v>
      </c>
      <c r="CZ101" s="136">
        <f>IFERROR(VLOOKUP(CZ$87,'Capital Structure'!$H$27:$I$29,2,FALSE),0)</f>
        <v>0</v>
      </c>
      <c r="DA101" s="136">
        <f>IFERROR(VLOOKUP(DA$87,'Capital Structure'!$H$27:$I$29,2,FALSE),0)</f>
        <v>0</v>
      </c>
      <c r="DB101" s="136">
        <f>IFERROR(VLOOKUP(DB$87,'Capital Structure'!$H$27:$I$29,2,FALSE),0)</f>
        <v>0</v>
      </c>
      <c r="DC101" s="136">
        <f>IFERROR(VLOOKUP(DC$87,'Capital Structure'!$H$27:$I$29,2,FALSE),0)</f>
        <v>0</v>
      </c>
      <c r="DD101" s="136">
        <f>IFERROR(VLOOKUP(DD$87,'Capital Structure'!$H$27:$I$29,2,FALSE),0)</f>
        <v>0</v>
      </c>
      <c r="DE101" s="136">
        <f>IFERROR(VLOOKUP(DE$87,'Capital Structure'!$H$27:$I$29,2,FALSE),0)</f>
        <v>0</v>
      </c>
      <c r="DF101" s="136">
        <f>IFERROR(VLOOKUP(DF$87,'Capital Structure'!$H$27:$I$29,2,FALSE),0)</f>
        <v>0</v>
      </c>
      <c r="DG101" s="136">
        <f>IFERROR(VLOOKUP(DG$87,'Capital Structure'!$H$27:$I$29,2,FALSE),0)</f>
        <v>0</v>
      </c>
      <c r="DH101" s="136">
        <f>IFERROR(VLOOKUP(DH$87,'Capital Structure'!$H$27:$I$29,2,FALSE),0)</f>
        <v>0</v>
      </c>
      <c r="DI101" s="136">
        <f>IFERROR(VLOOKUP(DI$87,'Capital Structure'!$H$27:$I$29,2,FALSE),0)</f>
        <v>0</v>
      </c>
      <c r="DJ101" s="136">
        <f>IFERROR(VLOOKUP(DJ$87,'Capital Structure'!$H$27:$I$29,2,FALSE),0)</f>
        <v>0</v>
      </c>
      <c r="DK101" s="136">
        <f>IFERROR(VLOOKUP(DK$87,'Capital Structure'!$H$27:$I$29,2,FALSE),0)</f>
        <v>0</v>
      </c>
      <c r="DL101" s="136">
        <f>IFERROR(VLOOKUP(DL$87,'Capital Structure'!$H$27:$I$29,2,FALSE),0)</f>
        <v>0</v>
      </c>
      <c r="DM101" s="136">
        <f>IFERROR(VLOOKUP(DM$87,'Capital Structure'!$H$27:$I$29,2,FALSE),0)</f>
        <v>0</v>
      </c>
      <c r="DN101" s="136">
        <f>IFERROR(VLOOKUP(DN$87,'Capital Structure'!$H$27:$I$29,2,FALSE),0)</f>
        <v>0</v>
      </c>
      <c r="DO101" s="136">
        <f>IFERROR(VLOOKUP(DO$87,'Capital Structure'!$H$27:$I$29,2,FALSE),0)</f>
        <v>0</v>
      </c>
      <c r="DP101" s="136">
        <f>IFERROR(VLOOKUP(DP$87,'Capital Structure'!$H$27:$I$29,2,FALSE),0)</f>
        <v>0</v>
      </c>
      <c r="DQ101" s="136">
        <f>IFERROR(VLOOKUP(DQ$87,'Capital Structure'!$H$27:$I$29,2,FALSE),0)</f>
        <v>0</v>
      </c>
      <c r="DR101" s="136">
        <f>IFERROR(VLOOKUP(DR$87,'Capital Structure'!$H$27:$I$29,2,FALSE),0)</f>
        <v>0</v>
      </c>
      <c r="DS101" s="136">
        <f>IFERROR(VLOOKUP(DS$87,'Capital Structure'!$H$27:$I$29,2,FALSE),0)</f>
        <v>0</v>
      </c>
      <c r="DT101" s="136">
        <f>IFERROR(VLOOKUP(DT$87,'Capital Structure'!$H$27:$I$29,2,FALSE),0)</f>
        <v>0</v>
      </c>
      <c r="DU101" s="136">
        <f>IFERROR(VLOOKUP(DU$87,'Capital Structure'!$H$27:$I$29,2,FALSE),0)</f>
        <v>0</v>
      </c>
      <c r="DV101" s="136">
        <f>IFERROR(VLOOKUP(DV$87,'Capital Structure'!$H$27:$I$29,2,FALSE),0)</f>
        <v>0</v>
      </c>
      <c r="DW101" s="136">
        <f>IFERROR(VLOOKUP(DW$87,'Capital Structure'!$H$27:$I$29,2,FALSE),0)</f>
        <v>0</v>
      </c>
      <c r="DX101" s="136">
        <f>IFERROR(VLOOKUP(DX$87,'Capital Structure'!$H$27:$I$29,2,FALSE),0)</f>
        <v>0</v>
      </c>
      <c r="DY101" s="136">
        <f>IFERROR(VLOOKUP(DY$87,'Capital Structure'!$H$27:$I$29,2,FALSE),0)</f>
        <v>0</v>
      </c>
      <c r="DZ101" s="136">
        <f>IFERROR(VLOOKUP(DZ$87,'Capital Structure'!$H$27:$I$29,2,FALSE),0)</f>
        <v>0</v>
      </c>
      <c r="EA101" s="136">
        <f>IFERROR(VLOOKUP(EA$87,'Capital Structure'!$H$27:$I$29,2,FALSE),0)</f>
        <v>0</v>
      </c>
      <c r="EB101" s="136">
        <f>IFERROR(VLOOKUP(EB$87,'Capital Structure'!$H$27:$I$29,2,FALSE),0)</f>
        <v>0</v>
      </c>
      <c r="EC101" s="136">
        <f>IFERROR(VLOOKUP(EC$87,'Capital Structure'!$H$27:$I$29,2,FALSE),0)</f>
        <v>0</v>
      </c>
      <c r="ED101" s="136">
        <f>IFERROR(VLOOKUP(ED$87,'Capital Structure'!$H$27:$I$29,2,FALSE),0)</f>
        <v>0</v>
      </c>
      <c r="EE101" s="136">
        <f>IFERROR(VLOOKUP(EE$87,'Capital Structure'!$H$27:$I$29,2,FALSE),0)</f>
        <v>0</v>
      </c>
      <c r="EF101" s="136">
        <f>IFERROR(VLOOKUP(EF$87,'Capital Structure'!$H$27:$I$29,2,FALSE),0)</f>
        <v>0</v>
      </c>
      <c r="EG101" s="136">
        <f>IFERROR(VLOOKUP(EG$87,'Capital Structure'!$H$27:$I$29,2,FALSE),0)</f>
        <v>0</v>
      </c>
      <c r="EH101" s="136">
        <f>IFERROR(VLOOKUP(EH$87,'Capital Structure'!$H$27:$I$29,2,FALSE),0)</f>
        <v>0</v>
      </c>
      <c r="EI101" s="136">
        <f>IFERROR(VLOOKUP(EI$87,'Capital Structure'!$H$27:$I$29,2,FALSE),0)</f>
        <v>0</v>
      </c>
      <c r="EJ101" s="136">
        <f>IFERROR(VLOOKUP(EJ$87,'Capital Structure'!$H$27:$I$29,2,FALSE),0)</f>
        <v>0</v>
      </c>
      <c r="EK101" s="136">
        <f>IFERROR(VLOOKUP(EK$87,'Capital Structure'!$H$27:$I$29,2,FALSE),0)</f>
        <v>0</v>
      </c>
      <c r="EL101" s="136">
        <f>IFERROR(VLOOKUP(EL$87,'Capital Structure'!$H$27:$I$29,2,FALSE),0)</f>
        <v>0</v>
      </c>
      <c r="EM101" s="136">
        <f>IFERROR(VLOOKUP(EM$87,'Capital Structure'!$H$27:$I$29,2,FALSE),0)</f>
        <v>0</v>
      </c>
      <c r="EN101" s="136">
        <f>IFERROR(VLOOKUP(EN$87,'Capital Structure'!$H$27:$I$29,2,FALSE),0)</f>
        <v>0</v>
      </c>
      <c r="EO101" s="136">
        <f>IFERROR(VLOOKUP(EO$87,'Capital Structure'!$H$27:$I$29,2,FALSE),0)</f>
        <v>0</v>
      </c>
      <c r="EP101" s="136">
        <f>IFERROR(VLOOKUP(EP$87,'Capital Structure'!$H$27:$I$29,2,FALSE),0)</f>
        <v>0</v>
      </c>
      <c r="EQ101" s="136">
        <f>IFERROR(VLOOKUP(EQ$87,'Capital Structure'!$H$27:$I$29,2,FALSE),0)</f>
        <v>0</v>
      </c>
      <c r="ER101" s="136">
        <f>IFERROR(VLOOKUP(ER$87,'Capital Structure'!$H$27:$I$29,2,FALSE),0)</f>
        <v>0</v>
      </c>
      <c r="ES101" s="136">
        <f>IFERROR(VLOOKUP(ES$87,'Capital Structure'!$H$27:$I$29,2,FALSE),0)</f>
        <v>0</v>
      </c>
      <c r="ET101" s="136">
        <f>IFERROR(VLOOKUP(ET$87,'Capital Structure'!$H$27:$I$29,2,FALSE),0)</f>
        <v>0</v>
      </c>
      <c r="EU101" s="136">
        <f>IFERROR(VLOOKUP(EU$87,'Capital Structure'!$H$27:$I$29,2,FALSE),0)</f>
        <v>0</v>
      </c>
      <c r="EV101" s="136">
        <f>IFERROR(VLOOKUP(EV$87,'Capital Structure'!$H$27:$I$29,2,FALSE),0)</f>
        <v>0</v>
      </c>
      <c r="EW101" s="136">
        <f>IFERROR(VLOOKUP(EW$87,'Capital Structure'!$H$27:$I$29,2,FALSE),0)</f>
        <v>0</v>
      </c>
      <c r="EX101" s="136">
        <f>IFERROR(VLOOKUP(EX$87,'Capital Structure'!$H$27:$I$29,2,FALSE),0)</f>
        <v>0</v>
      </c>
      <c r="EY101" s="136">
        <f>IFERROR(VLOOKUP(EY$87,'Capital Structure'!$H$27:$I$29,2,FALSE),0)</f>
        <v>0</v>
      </c>
      <c r="EZ101" s="136">
        <f>IFERROR(VLOOKUP(EZ$87,'Capital Structure'!$H$27:$I$29,2,FALSE),0)</f>
        <v>0</v>
      </c>
      <c r="FA101" s="136">
        <f>IFERROR(VLOOKUP(FA$87,'Capital Structure'!$H$27:$I$29,2,FALSE),0)</f>
        <v>0</v>
      </c>
      <c r="FB101" s="136">
        <f>IFERROR(VLOOKUP(FB$87,'Capital Structure'!$H$27:$I$29,2,FALSE),0)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355</v>
      </c>
      <c r="E102" s="136">
        <f>SUM($E$99:E99)-SUM($E$101:E101)+SUM($D$100:D100)-SUM($D$104:D104)</f>
        <v>0</v>
      </c>
      <c r="F102" s="136">
        <f>SUM($E$99:F99)-SUM($E$101:F101)+SUM($D$100:E100)-SUM($D$104:E104)</f>
        <v>0</v>
      </c>
      <c r="G102" s="136">
        <f>SUM($E$99:G99)-SUM($E$101:G101)+SUM($D$100:F100)-SUM($D$104:F104)</f>
        <v>0</v>
      </c>
      <c r="H102" s="136">
        <f>SUM($E$99:H99)-SUM($E$101:H101)+SUM($D$100:G100)-SUM($D$104:G104)</f>
        <v>0</v>
      </c>
      <c r="I102" s="136">
        <f>SUM($E$99:I99)-SUM($E$101:I101)+SUM($D$100:H100)-SUM($D$104:H104)</f>
        <v>0</v>
      </c>
      <c r="J102" s="136">
        <f>SUM($E$99:J99)-SUM($E$101:J101)+SUM($D$100:I100)-SUM($D$104:I104)</f>
        <v>0</v>
      </c>
      <c r="K102" s="136">
        <f>SUM($E$99:K99)-SUM($E$101:K101)+SUM($D$100:J100)-SUM($D$104:J104)</f>
        <v>0</v>
      </c>
      <c r="L102" s="136">
        <f>SUM($E$99:L99)-SUM($E$101:L101)+SUM($D$100:K100)-SUM($D$104:K104)</f>
        <v>0</v>
      </c>
      <c r="M102" s="136">
        <f>SUM($E$99:M99)-SUM($E$101:M101)+SUM($D$100:L100)-SUM($D$104:L104)</f>
        <v>0</v>
      </c>
      <c r="N102" s="136">
        <f>SUM($E$99:N99)-SUM($E$101:N101)+SUM($D$100:M100)-SUM($D$104:M104)</f>
        <v>0</v>
      </c>
      <c r="O102" s="136">
        <f>SUM($E$99:O99)-SUM($E$101:O101)+SUM($D$100:N100)-SUM($D$104:N104)</f>
        <v>0</v>
      </c>
      <c r="P102" s="136">
        <f>SUM($E$99:P99)-SUM($E$101:P101)+SUM($D$100:O100)-SUM($D$104:O104)</f>
        <v>0</v>
      </c>
      <c r="Q102" s="136">
        <f>SUM($E$99:Q99)-SUM($E$101:Q101)+SUM($D$100:P100)-SUM($D$104:P104)</f>
        <v>0</v>
      </c>
      <c r="R102" s="136">
        <f>SUM($E$99:R99)-SUM($E$101:R101)+SUM($D$100:Q100)-SUM($D$104:Q104)</f>
        <v>0</v>
      </c>
      <c r="S102" s="136">
        <f>SUM($E$99:S99)-SUM($E$101:S101)+SUM($D$100:R100)-SUM($D$104:R104)</f>
        <v>0</v>
      </c>
      <c r="T102" s="136">
        <f>SUM($E$99:T99)-SUM($E$101:T101)+SUM($D$100:S100)-SUM($D$104:S104)</f>
        <v>0</v>
      </c>
      <c r="U102" s="136">
        <f>SUM($E$99:U99)-SUM($E$101:U101)+SUM($D$100:T100)-SUM($D$104:T104)</f>
        <v>0</v>
      </c>
      <c r="V102" s="136">
        <f>SUM($E$99:V99)-SUM($E$101:V101)+SUM($D$100:U100)-SUM($D$104:U104)</f>
        <v>0</v>
      </c>
      <c r="W102" s="136">
        <f>SUM($E$99:W99)-SUM($E$101:W101)+SUM($D$100:V100)-SUM($D$104:V104)</f>
        <v>0</v>
      </c>
      <c r="X102" s="136">
        <f>SUM($E$99:X99)-SUM($E$101:X101)+SUM($D$100:W100)-SUM($D$104:W104)</f>
        <v>0</v>
      </c>
      <c r="Y102" s="136">
        <f>SUM($E$99:Y99)-SUM($E$101:Y101)+SUM($D$100:X100)-SUM($D$104:X104)</f>
        <v>0</v>
      </c>
      <c r="Z102" s="136">
        <f>SUM($E$99:Z99)-SUM($E$101:Z101)+SUM($D$100:Y100)-SUM($D$104:Y104)</f>
        <v>0</v>
      </c>
      <c r="AA102" s="136">
        <f>SUM($E$99:AA99)-SUM($E$101:AA101)+SUM($D$100:Z100)-SUM($D$104:Z104)</f>
        <v>0</v>
      </c>
      <c r="AB102" s="136">
        <f>SUM($E$99:AB99)-SUM($E$101:AB101)+SUM($D$100:AA100)-SUM($D$104:AA104)</f>
        <v>0</v>
      </c>
      <c r="AC102" s="136">
        <f>SUM($E$99:AC99)-SUM($E$101:AC101)+SUM($D$100:AB100)-SUM($D$104:AB104)</f>
        <v>0</v>
      </c>
      <c r="AD102" s="136">
        <f>SUM($E$99:AD99)-SUM($E$101:AD101)+SUM($D$100:AC100)-SUM($D$104:AC104)</f>
        <v>0</v>
      </c>
      <c r="AE102" s="136">
        <f>SUM($E$99:AE99)-SUM($E$101:AE101)+SUM($D$100:AD100)-SUM($D$104:AD104)</f>
        <v>0</v>
      </c>
      <c r="AF102" s="136">
        <f>SUM($E$99:AF99)-SUM($E$101:AF101)+SUM($D$100:AE100)-SUM($D$104:AE104)</f>
        <v>0</v>
      </c>
      <c r="AG102" s="136">
        <f>SUM($E$99:AG99)-SUM($E$101:AG101)+SUM($D$100:AF100)-SUM($D$104:AF104)</f>
        <v>0</v>
      </c>
      <c r="AH102" s="136">
        <f>SUM($E$99:AH99)-SUM($E$101:AH101)+SUM($D$100:AG100)-SUM($D$104:AG104)</f>
        <v>0</v>
      </c>
      <c r="AI102" s="136">
        <f>SUM($E$99:AI99)-SUM($E$101:AI101)+SUM($D$100:AH100)-SUM($D$104:AH104)</f>
        <v>0</v>
      </c>
      <c r="AJ102" s="136">
        <f>SUM($E$99:AJ99)-SUM($E$101:AJ101)+SUM($D$100:AI100)-SUM($D$104:AI104)</f>
        <v>0</v>
      </c>
      <c r="AK102" s="136">
        <f>SUM($E$99:AK99)-SUM($E$101:AK101)+SUM($D$100:AJ100)-SUM($D$104:AJ104)</f>
        <v>0</v>
      </c>
      <c r="AL102" s="136">
        <f>SUM($E$99:AL99)-SUM($E$101:AL101)+SUM($D$100:AK100)-SUM($D$104:AK104)</f>
        <v>0</v>
      </c>
      <c r="AM102" s="136">
        <f>SUM($E$99:AM99)-SUM($E$101:AM101)+SUM($D$100:AL100)-SUM($D$104:AL104)</f>
        <v>0</v>
      </c>
      <c r="AN102" s="136">
        <f>SUM($E$99:AN99)-SUM($E$101:AN101)+SUM($D$100:AM100)-SUM($D$104:AM104)</f>
        <v>0</v>
      </c>
      <c r="AO102" s="136">
        <f>SUM($E$99:AO99)-SUM($E$101:AO101)+SUM($D$100:AN100)-SUM($D$104:AN104)</f>
        <v>0</v>
      </c>
      <c r="AP102" s="136">
        <f>SUM($E$99:AP99)-SUM($E$101:AP101)+SUM($D$100:AO100)-SUM($D$104:AO104)</f>
        <v>0</v>
      </c>
      <c r="AQ102" s="136">
        <f>SUM($E$99:AQ99)-SUM($E$101:AQ101)+SUM($D$100:AP100)-SUM($D$104:AP104)</f>
        <v>0</v>
      </c>
      <c r="AR102" s="136">
        <f>SUM($E$99:AR99)-SUM($E$101:AR101)+SUM($D$100:AQ100)-SUM($D$104:AQ104)</f>
        <v>0</v>
      </c>
      <c r="AS102" s="136">
        <f>SUM($E$99:AS99)-SUM($E$101:AS101)+SUM($D$100:AR100)-SUM($D$104:AR104)</f>
        <v>0</v>
      </c>
      <c r="AT102" s="136">
        <f>SUM($E$99:AT99)-SUM($E$101:AT101)+SUM($D$100:AS100)-SUM($D$104:AS104)</f>
        <v>0</v>
      </c>
      <c r="AU102" s="136">
        <f>SUM($E$99:AU99)-SUM($E$101:AU101)+SUM($D$100:AT100)-SUM($D$104:AT104)</f>
        <v>0</v>
      </c>
      <c r="AV102" s="136">
        <f>SUM($E$99:AV99)-SUM($E$101:AV101)+SUM($D$100:AU100)-SUM($D$104:AU104)</f>
        <v>0</v>
      </c>
      <c r="AW102" s="136">
        <f>SUM($E$99:AW99)-SUM($E$101:AW101)+SUM($D$100:AV100)-SUM($D$104:AV104)</f>
        <v>0</v>
      </c>
      <c r="AX102" s="136">
        <f>SUM($E$99:AX99)-SUM($E$101:AX101)+SUM($D$100:AW100)-SUM($D$104:AW104)</f>
        <v>0</v>
      </c>
      <c r="AY102" s="136">
        <f>SUM($E$99:AY99)-SUM($E$101:AY101)+SUM($D$100:AX100)-SUM($D$104:AX104)</f>
        <v>0</v>
      </c>
      <c r="AZ102" s="136">
        <f>SUM($E$99:AZ99)-SUM($E$101:AZ101)+SUM($D$100:AY100)-SUM($D$104:AY104)</f>
        <v>0</v>
      </c>
      <c r="BA102" s="136">
        <f>SUM($E$99:BA99)-SUM($E$101:BA101)+SUM($D$100:AZ100)-SUM($D$104:AZ104)</f>
        <v>20864664.50448503</v>
      </c>
      <c r="BB102" s="136">
        <f>SUM($E$99:BB99)-SUM($E$101:BB101)+SUM($D$100:BA100)-SUM($D$104:BA104)</f>
        <v>41816265.111072078</v>
      </c>
      <c r="BC102" s="136">
        <f>SUM($E$99:BC99)-SUM($E$101:BC101)+SUM($D$100:BB100)-SUM($D$104:BB104)</f>
        <v>62855164.053519912</v>
      </c>
      <c r="BD102" s="136">
        <f>SUM($E$99:BD99)-SUM($E$101:BD101)+SUM($D$100:BC100)-SUM($D$104:BC104)</f>
        <v>83981725.074894607</v>
      </c>
      <c r="BE102" s="136">
        <f>SUM($E$99:BE99)-SUM($E$101:BE101)+SUM($D$100:BD100)-SUM($D$104:BD104)</f>
        <v>89072990.91143322</v>
      </c>
      <c r="BF102" s="136">
        <f>SUM($E$99:BF99)-SUM($E$101:BF101)+SUM($D$100:BE100)-SUM($D$104:BE104)</f>
        <v>89444128.373564184</v>
      </c>
      <c r="BG102" s="136">
        <f>SUM($E$99:BG99)-SUM($E$101:BG101)+SUM($D$100:BF100)-SUM($D$104:BF104)</f>
        <v>89816812.241787374</v>
      </c>
      <c r="BH102" s="136">
        <f>SUM($E$99:BH99)-SUM($E$101:BH101)+SUM($D$100:BG100)-SUM($D$104:BG104)</f>
        <v>90191048.95946148</v>
      </c>
      <c r="BI102" s="136">
        <f>SUM($E$99:BI99)-SUM($E$101:BI101)+SUM($D$100:BH100)-SUM($D$104:BH104)</f>
        <v>90566844.99679257</v>
      </c>
      <c r="BJ102" s="136">
        <f>SUM($E$99:BJ99)-SUM($E$101:BJ101)+SUM($D$100:BI100)-SUM($D$104:BI104)</f>
        <v>90944206.850945875</v>
      </c>
      <c r="BK102" s="136">
        <f>SUM($E$99:BK99)-SUM($E$101:BK101)+SUM($D$100:BJ100)-SUM($D$104:BJ104)</f>
        <v>91323141.04615815</v>
      </c>
      <c r="BL102" s="136">
        <f>SUM($E$99:BL99)-SUM($E$101:BL101)+SUM($D$100:BK100)-SUM($D$104:BK104)</f>
        <v>91703654.13385047</v>
      </c>
      <c r="BM102" s="136">
        <f>SUM($E$99:BM99)-SUM($E$101:BM101)+SUM($D$100:BL100)-SUM($D$104:BL104)</f>
        <v>92085752.692741513</v>
      </c>
      <c r="BN102" s="136">
        <f>SUM($E$99:BN99)-SUM($E$101:BN101)+SUM($D$100:BM100)-SUM($D$104:BM104)</f>
        <v>92469443.328961283</v>
      </c>
      <c r="BO102" s="136">
        <f>SUM($E$99:BO99)-SUM($E$101:BO101)+SUM($D$100:BN100)-SUM($D$104:BN104)</f>
        <v>92854732.676165283</v>
      </c>
      <c r="BP102" s="136">
        <f>SUM($E$99:BP99)-SUM($E$101:BP101)+SUM($D$100:BO100)-SUM($D$104:BO104)</f>
        <v>93241627.395649299</v>
      </c>
      <c r="BQ102" s="136">
        <f>SUM($E$99:BQ99)-SUM($E$101:BQ101)+SUM($D$100:BP100)-SUM($D$104:BP104)</f>
        <v>93630134.176464513</v>
      </c>
      <c r="BR102" s="136">
        <f>SUM($E$99:BR99)-SUM($E$101:BR101)+SUM($D$100:BQ100)-SUM($D$104:BQ104)</f>
        <v>94020259.735533118</v>
      </c>
      <c r="BS102" s="136">
        <f>SUM($E$99:BS99)-SUM($E$101:BS101)+SUM($D$100:BR100)-SUM($D$104:BR104)</f>
        <v>94412010.817764506</v>
      </c>
      <c r="BT102" s="136">
        <f>SUM($E$99:BT99)-SUM($E$101:BT101)+SUM($D$100:BS100)-SUM($D$104:BS104)</f>
        <v>94805394.19617185</v>
      </c>
      <c r="BU102" s="136">
        <f>SUM($E$99:BU99)-SUM($E$101:BU101)+SUM($D$100:BT100)-SUM($D$104:BT104)</f>
        <v>95200416.671989232</v>
      </c>
      <c r="BV102" s="136">
        <f>SUM($E$99:BV99)-SUM($E$101:BV101)+SUM($D$100:BU100)-SUM($D$104:BU104)</f>
        <v>95597085.074789196</v>
      </c>
      <c r="BW102" s="136">
        <f>SUM($E$99:BW99)-SUM($E$101:BW101)+SUM($D$100:BV100)-SUM($D$104:BV104)</f>
        <v>95995406.262600809</v>
      </c>
      <c r="BX102" s="136">
        <f>SUM($E$99:BX99)-SUM($E$101:BX101)+SUM($D$100:BW100)-SUM($D$104:BW104)</f>
        <v>96395387.122028321</v>
      </c>
      <c r="BY102" s="136">
        <f>SUM($E$99:BY99)-SUM($E$101:BY101)+SUM($D$100:BX100)-SUM($D$104:BX104)</f>
        <v>96797034.568370104</v>
      </c>
      <c r="BZ102" s="136">
        <f>SUM($E$99:BZ99)-SUM($E$101:BZ101)+SUM($D$100:BY100)-SUM($D$104:BY104)</f>
        <v>97200355.54573831</v>
      </c>
      <c r="CA102" s="136">
        <f>SUM($E$99:CA99)-SUM($E$101:CA101)+SUM($D$100:BZ100)-SUM($D$104:BZ104)</f>
        <v>97605357.027178884</v>
      </c>
      <c r="CB102" s="136">
        <f>SUM($E$99:CB99)-SUM($E$101:CB101)+SUM($D$100:CA100)-SUM($D$104:CA104)</f>
        <v>0</v>
      </c>
      <c r="CC102" s="136">
        <f>SUM($E$99:CC99)-SUM($E$101:CC101)+SUM($D$100:CB100)-SUM($D$104:CB104)</f>
        <v>0</v>
      </c>
      <c r="CD102" s="136">
        <f>SUM($E$99:CD99)-SUM($E$101:CD101)+SUM($D$100:CC100)-SUM($D$104:CC104)</f>
        <v>0</v>
      </c>
      <c r="CE102" s="136">
        <f>SUM($E$99:CE99)-SUM($E$101:CE101)+SUM($D$100:CD100)-SUM($D$104:CD104)</f>
        <v>0</v>
      </c>
      <c r="CF102" s="136">
        <f>SUM($E$99:CF99)-SUM($E$101:CF101)+SUM($D$100:CE100)-SUM($D$104:CE104)</f>
        <v>0</v>
      </c>
      <c r="CG102" s="136">
        <f>SUM($E$99:CG99)-SUM($E$101:CG101)+SUM($D$100:CF100)-SUM($D$104:CF104)</f>
        <v>0</v>
      </c>
      <c r="CH102" s="136">
        <f>SUM($E$99:CH99)-SUM($E$101:CH101)+SUM($D$100:CG100)-SUM($D$104:CG104)</f>
        <v>0</v>
      </c>
      <c r="CI102" s="136">
        <f>SUM($E$99:CI99)-SUM($E$101:CI101)+SUM($D$100:CH100)-SUM($D$104:CH104)</f>
        <v>0</v>
      </c>
      <c r="CJ102" s="136">
        <f>SUM($E$99:CJ99)-SUM($E$101:CJ101)+SUM($D$100:CI100)-SUM($D$104:CI104)</f>
        <v>0</v>
      </c>
      <c r="CK102" s="136">
        <f>SUM($E$99:CK99)-SUM($E$101:CK101)+SUM($D$100:CJ100)-SUM($D$104:CJ104)</f>
        <v>0</v>
      </c>
      <c r="CL102" s="136">
        <f>SUM($E$99:CL99)-SUM($E$101:CL101)+SUM($D$100:CK100)-SUM($D$104:CK104)</f>
        <v>0</v>
      </c>
      <c r="CM102" s="136">
        <f>SUM($E$99:CM99)-SUM($E$101:CM101)+SUM($D$100:CL100)-SUM($D$104:CL104)</f>
        <v>0</v>
      </c>
      <c r="CN102" s="136">
        <f>SUM($E$99:CN99)-SUM($E$101:CN101)+SUM($D$100:CM100)-SUM($D$104:CM104)</f>
        <v>0</v>
      </c>
      <c r="CO102" s="136">
        <f>SUM($E$99:CO99)-SUM($E$101:CO101)+SUM($D$100:CN100)-SUM($D$104:CN104)</f>
        <v>0</v>
      </c>
      <c r="CP102" s="136">
        <f>SUM($E$99:CP99)-SUM($E$101:CP101)+SUM($D$100:CO100)-SUM($D$104:CO104)</f>
        <v>0</v>
      </c>
      <c r="CQ102" s="136">
        <f>SUM($E$99:CQ99)-SUM($E$101:CQ101)+SUM($D$100:CP100)-SUM($D$104:CP104)</f>
        <v>0</v>
      </c>
      <c r="CR102" s="136">
        <f>SUM($E$99:CR99)-SUM($E$101:CR101)+SUM($D$100:CQ100)-SUM($D$104:CQ104)</f>
        <v>0</v>
      </c>
      <c r="CS102" s="136">
        <f>SUM($E$99:CS99)-SUM($E$101:CS101)+SUM($D$100:CR100)-SUM($D$104:CR104)</f>
        <v>0</v>
      </c>
      <c r="CT102" s="136">
        <f>SUM($E$99:CT99)-SUM($E$101:CT101)+SUM($D$100:CS100)-SUM($D$104:CS104)</f>
        <v>0</v>
      </c>
      <c r="CU102" s="136">
        <f>SUM($E$99:CU99)-SUM($E$101:CU101)+SUM($D$100:CT100)-SUM($D$104:CT104)</f>
        <v>0</v>
      </c>
      <c r="CV102" s="136">
        <f>SUM($E$99:CV99)-SUM($E$101:CV101)+SUM($D$100:CU100)-SUM($D$104:CU104)</f>
        <v>0</v>
      </c>
      <c r="CW102" s="136">
        <f>SUM($E$99:CW99)-SUM($E$101:CW101)+SUM($D$100:CV100)-SUM($D$104:CV104)</f>
        <v>0</v>
      </c>
      <c r="CX102" s="136">
        <f>SUM($E$99:CX99)-SUM($E$101:CX101)+SUM($D$100:CW100)-SUM($D$104:CW104)</f>
        <v>0</v>
      </c>
      <c r="CY102" s="136">
        <f>SUM($E$99:CY99)-SUM($E$101:CY101)+SUM($D$100:CX100)-SUM($D$104:CX104)</f>
        <v>0</v>
      </c>
      <c r="CZ102" s="136">
        <f>SUM($E$99:CZ99)-SUM($E$101:CZ101)+SUM($D$100:CY100)-SUM($D$104:CY104)</f>
        <v>0</v>
      </c>
      <c r="DA102" s="136">
        <f>SUM($E$99:DA99)-SUM($E$101:DA101)+SUM($D$100:CZ100)-SUM($D$104:CZ104)</f>
        <v>0</v>
      </c>
      <c r="DB102" s="136">
        <f>SUM($E$99:DB99)-SUM($E$101:DB101)+SUM($D$100:DA100)-SUM($D$104:DA104)</f>
        <v>0</v>
      </c>
      <c r="DC102" s="136">
        <f>SUM($E$99:DC99)-SUM($E$101:DC101)+SUM($D$100:DB100)-SUM($D$104:DB104)</f>
        <v>0</v>
      </c>
      <c r="DD102" s="136">
        <f>SUM($E$99:DD99)-SUM($E$101:DD101)+SUM($D$100:DC100)-SUM($D$104:DC104)</f>
        <v>0</v>
      </c>
      <c r="DE102" s="136">
        <f>SUM($E$99:DE99)-SUM($E$101:DE101)+SUM($D$100:DD100)-SUM($D$104:DD104)</f>
        <v>0</v>
      </c>
      <c r="DF102" s="136">
        <f>SUM($E$99:DF99)-SUM($E$101:DF101)+SUM($D$100:DE100)-SUM($D$104:DE104)</f>
        <v>0</v>
      </c>
      <c r="DG102" s="136">
        <f>SUM($E$99:DG99)-SUM($E$101:DG101)+SUM($D$100:DF100)-SUM($D$104:DF104)</f>
        <v>0</v>
      </c>
      <c r="DH102" s="136">
        <f>SUM($E$99:DH99)-SUM($E$101:DH101)+SUM($D$100:DG100)-SUM($D$104:DG104)</f>
        <v>0</v>
      </c>
      <c r="DI102" s="136">
        <f>SUM($E$99:DI99)-SUM($E$101:DI101)+SUM($D$100:DH100)-SUM($D$104:DH104)</f>
        <v>0</v>
      </c>
      <c r="DJ102" s="136">
        <f>SUM($E$99:DJ99)-SUM($E$101:DJ101)+SUM($D$100:DI100)-SUM($D$104:DI104)</f>
        <v>0</v>
      </c>
      <c r="DK102" s="136">
        <f>SUM($E$99:DK99)-SUM($E$101:DK101)+SUM($D$100:DJ100)-SUM($D$104:DJ104)</f>
        <v>0</v>
      </c>
      <c r="DL102" s="136">
        <f>SUM($E$99:DL99)-SUM($E$101:DL101)+SUM($D$100:DK100)-SUM($D$104:DK104)</f>
        <v>0</v>
      </c>
      <c r="DM102" s="136">
        <f>SUM($E$99:DM99)-SUM($E$101:DM101)+SUM($D$100:DL100)-SUM($D$104:DL104)</f>
        <v>0</v>
      </c>
      <c r="DN102" s="136">
        <f>SUM($E$99:DN99)-SUM($E$101:DN101)+SUM($D$100:DM100)-SUM($D$104:DM104)</f>
        <v>0</v>
      </c>
      <c r="DO102" s="136">
        <f>SUM($E$99:DO99)-SUM($E$101:DO101)+SUM($D$100:DN100)-SUM($D$104:DN104)</f>
        <v>0</v>
      </c>
      <c r="DP102" s="136">
        <f>SUM($E$99:DP99)-SUM($E$101:DP101)+SUM($D$100:DO100)-SUM($D$104:DO104)</f>
        <v>0</v>
      </c>
      <c r="DQ102" s="136">
        <f>SUM($E$99:DQ99)-SUM($E$101:DQ101)+SUM($D$100:DP100)-SUM($D$104:DP104)</f>
        <v>0</v>
      </c>
      <c r="DR102" s="136">
        <f>SUM($E$99:DR99)-SUM($E$101:DR101)+SUM($D$100:DQ100)-SUM($D$104:DQ104)</f>
        <v>0</v>
      </c>
      <c r="DS102" s="136">
        <f>SUM($E$99:DS99)-SUM($E$101:DS101)+SUM($D$100:DR100)-SUM($D$104:DR104)</f>
        <v>0</v>
      </c>
      <c r="DT102" s="136">
        <f>SUM($E$99:DT99)-SUM($E$101:DT101)+SUM($D$100:DS100)-SUM($D$104:DS104)</f>
        <v>0</v>
      </c>
      <c r="DU102" s="136">
        <f>SUM($E$99:DU99)-SUM($E$101:DU101)+SUM($D$100:DT100)-SUM($D$104:DT104)</f>
        <v>0</v>
      </c>
      <c r="DV102" s="136">
        <f>SUM($E$99:DV99)-SUM($E$101:DV101)+SUM($D$100:DU100)-SUM($D$104:DU104)</f>
        <v>0</v>
      </c>
      <c r="DW102" s="136">
        <f>SUM($E$99:DW99)-SUM($E$101:DW101)+SUM($D$100:DV100)-SUM($D$104:DV104)</f>
        <v>0</v>
      </c>
      <c r="DX102" s="136">
        <f>SUM($E$99:DX99)-SUM($E$101:DX101)+SUM($D$100:DW100)-SUM($D$104:DW104)</f>
        <v>0</v>
      </c>
      <c r="DY102" s="136">
        <f>SUM($E$99:DY99)-SUM($E$101:DY101)+SUM($D$100:DX100)-SUM($D$104:DX104)</f>
        <v>0</v>
      </c>
      <c r="DZ102" s="136">
        <f>SUM($E$99:DZ99)-SUM($E$101:DZ101)+SUM($D$100:DY100)-SUM($D$104:DY104)</f>
        <v>0</v>
      </c>
      <c r="EA102" s="136">
        <f>SUM($E$99:EA99)-SUM($E$101:EA101)+SUM($D$100:DZ100)-SUM($D$104:DZ104)</f>
        <v>0</v>
      </c>
      <c r="EB102" s="136">
        <f>SUM($E$99:EB99)-SUM($E$101:EB101)+SUM($D$100:EA100)-SUM($D$104:EA104)</f>
        <v>0</v>
      </c>
      <c r="EC102" s="136">
        <f>SUM($E$99:EC99)-SUM($E$101:EC101)+SUM($D$100:EB100)-SUM($D$104:EB104)</f>
        <v>0</v>
      </c>
      <c r="ED102" s="136">
        <f>SUM($E$99:ED99)-SUM($E$101:ED101)+SUM($D$100:EC100)-SUM($D$104:EC104)</f>
        <v>0</v>
      </c>
      <c r="EE102" s="136">
        <f>SUM($E$99:EE99)-SUM($E$101:EE101)+SUM($D$100:ED100)-SUM($D$104:ED104)</f>
        <v>0</v>
      </c>
      <c r="EF102" s="136">
        <f>SUM($E$99:EF99)-SUM($E$101:EF101)+SUM($D$100:EE100)-SUM($D$104:EE104)</f>
        <v>0</v>
      </c>
      <c r="EG102" s="136">
        <f>SUM($E$99:EG99)-SUM($E$101:EG101)+SUM($D$100:EF100)-SUM($D$104:EF104)</f>
        <v>0</v>
      </c>
      <c r="EH102" s="136">
        <f>SUM($E$99:EH99)-SUM($E$101:EH101)+SUM($D$100:EG100)-SUM($D$104:EG104)</f>
        <v>0</v>
      </c>
      <c r="EI102" s="136">
        <f>SUM($E$99:EI99)-SUM($E$101:EI101)+SUM($D$100:EH100)-SUM($D$104:EH104)</f>
        <v>0</v>
      </c>
      <c r="EJ102" s="136">
        <f>SUM($E$99:EJ99)-SUM($E$101:EJ101)+SUM($D$100:EI100)-SUM($D$104:EI104)</f>
        <v>0</v>
      </c>
      <c r="EK102" s="136">
        <f>SUM($E$99:EK99)-SUM($E$101:EK101)+SUM($D$100:EJ100)-SUM($D$104:EJ104)</f>
        <v>0</v>
      </c>
      <c r="EL102" s="136">
        <f>SUM($E$99:EL99)-SUM($E$101:EL101)+SUM($D$100:EK100)-SUM($D$104:EK104)</f>
        <v>0</v>
      </c>
      <c r="EM102" s="136">
        <f>SUM($E$99:EM99)-SUM($E$101:EM101)+SUM($D$100:EL100)-SUM($D$104:EL104)</f>
        <v>0</v>
      </c>
      <c r="EN102" s="136">
        <f>SUM($E$99:EN99)-SUM($E$101:EN101)+SUM($D$100:EM100)-SUM($D$104:EM104)</f>
        <v>0</v>
      </c>
      <c r="EO102" s="136">
        <f>SUM($E$99:EO99)-SUM($E$101:EO101)+SUM($D$100:EN100)-SUM($D$104:EN104)</f>
        <v>0</v>
      </c>
      <c r="EP102" s="136">
        <f>SUM($E$99:EP99)-SUM($E$101:EP101)+SUM($D$100:EO100)-SUM($D$104:EO104)</f>
        <v>0</v>
      </c>
      <c r="EQ102" s="136">
        <f>SUM($E$99:EQ99)-SUM($E$101:EQ101)+SUM($D$100:EP100)-SUM($D$104:EP104)</f>
        <v>0</v>
      </c>
      <c r="ER102" s="136">
        <f>SUM($E$99:ER99)-SUM($E$101:ER101)+SUM($D$100:EQ100)-SUM($D$104:EQ104)</f>
        <v>0</v>
      </c>
      <c r="ES102" s="136">
        <f>SUM($E$99:ES99)-SUM($E$101:ES101)+SUM($D$100:ER100)-SUM($D$104:ER104)</f>
        <v>0</v>
      </c>
      <c r="ET102" s="136">
        <f>SUM($E$99:ET99)-SUM($E$101:ET101)+SUM($D$100:ES100)-SUM($D$104:ES104)</f>
        <v>0</v>
      </c>
      <c r="EU102" s="136">
        <f>SUM($E$99:EU99)-SUM($E$101:EU101)+SUM($D$100:ET100)-SUM($D$104:ET104)</f>
        <v>0</v>
      </c>
      <c r="EV102" s="136">
        <f>SUM($E$99:EV99)-SUM($E$101:EV101)+SUM($D$100:EU100)-SUM($D$104:EU104)</f>
        <v>0</v>
      </c>
      <c r="EW102" s="136">
        <f>SUM($E$99:EW99)-SUM($E$101:EW101)+SUM($D$100:EV100)-SUM($D$104:EV104)</f>
        <v>0</v>
      </c>
      <c r="EX102" s="136">
        <f>SUM($E$99:EX99)-SUM($E$101:EX101)+SUM($D$100:EW100)-SUM($D$104:EW104)</f>
        <v>0</v>
      </c>
      <c r="EY102" s="136">
        <f>SUM($E$99:EY99)-SUM($E$101:EY101)+SUM($D$100:EX100)-SUM($D$104:EX104)</f>
        <v>0</v>
      </c>
      <c r="EZ102" s="136">
        <f>SUM($E$99:EZ99)-SUM($E$101:EZ101)+SUM($D$100:EY100)-SUM($D$104:EY104)</f>
        <v>0</v>
      </c>
      <c r="FA102" s="136">
        <f>SUM($E$99:FA99)-SUM($E$101:FA101)+SUM($D$100:EZ100)-SUM($D$104:EZ104)</f>
        <v>0</v>
      </c>
      <c r="FB102" s="136">
        <f>SUM($E$99:FB99)-SUM($E$101:FB101)+SUM($D$100:FA100)-SUM($D$104:FA104)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05" t="s">
        <v>342</v>
      </c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O103" s="136"/>
      <c r="BP103" s="136"/>
      <c r="BQ103" s="136"/>
      <c r="BR103" s="136"/>
      <c r="BS103" s="136"/>
      <c r="BT103" s="136"/>
      <c r="BU103" s="136"/>
      <c r="BV103" s="136"/>
      <c r="BW103" s="136"/>
      <c r="BX103" s="136"/>
      <c r="BY103" s="136"/>
      <c r="BZ103" s="136"/>
      <c r="CA103" s="136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L103" s="136"/>
      <c r="CM103" s="136"/>
      <c r="CN103" s="136"/>
      <c r="CO103" s="136"/>
      <c r="CP103" s="136"/>
      <c r="CQ103" s="136"/>
      <c r="CR103" s="136"/>
      <c r="CS103" s="136"/>
      <c r="CT103" s="136"/>
      <c r="CU103" s="136"/>
      <c r="CV103" s="136"/>
      <c r="CW103" s="136"/>
      <c r="CX103" s="136"/>
      <c r="CY103" s="136"/>
      <c r="CZ103" s="136"/>
      <c r="DA103" s="136"/>
      <c r="DB103" s="136"/>
      <c r="DC103" s="136"/>
      <c r="DD103" s="136"/>
      <c r="DE103" s="136"/>
      <c r="DF103" s="136"/>
      <c r="DG103" s="136"/>
      <c r="DH103" s="136"/>
      <c r="DI103" s="136"/>
      <c r="DJ103" s="136"/>
      <c r="DK103" s="136"/>
      <c r="DL103" s="136"/>
      <c r="DM103" s="136"/>
      <c r="DN103" s="136"/>
      <c r="DO103" s="136"/>
      <c r="DP103" s="136"/>
      <c r="DQ103" s="136"/>
      <c r="DR103" s="136"/>
      <c r="DS103" s="136"/>
      <c r="DT103" s="136"/>
      <c r="DU103" s="136"/>
      <c r="DV103" s="136"/>
      <c r="DW103" s="136"/>
      <c r="DX103" s="136"/>
      <c r="DY103" s="136"/>
      <c r="DZ103" s="136"/>
      <c r="EA103" s="136"/>
      <c r="EB103" s="136"/>
      <c r="EC103" s="136"/>
      <c r="ED103" s="136"/>
      <c r="EE103" s="136"/>
      <c r="EF103" s="136"/>
      <c r="EG103" s="136"/>
      <c r="EH103" s="136"/>
      <c r="EI103" s="136"/>
      <c r="EJ103" s="136"/>
      <c r="EK103" s="136"/>
      <c r="EL103" s="136"/>
      <c r="EM103" s="136"/>
      <c r="EN103" s="136"/>
      <c r="EO103" s="136"/>
      <c r="EP103" s="136"/>
      <c r="EQ103" s="136"/>
      <c r="ER103" s="136"/>
      <c r="ES103" s="136"/>
      <c r="ET103" s="136"/>
      <c r="EU103" s="136"/>
      <c r="EV103" s="136"/>
      <c r="EW103" s="136"/>
      <c r="EX103" s="136"/>
      <c r="EY103" s="136"/>
      <c r="EZ103" s="136"/>
      <c r="FA103" s="136"/>
      <c r="FB103" s="136"/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39" t="s">
        <v>328</v>
      </c>
      <c r="E104" s="116">
        <f>IF(E$87='Capital Structure'!$H$7,(E102-E101),0)</f>
        <v>0</v>
      </c>
      <c r="F104" s="116">
        <f>IF(F$87='Capital Structure'!$H$7,(F102-F101),0)</f>
        <v>0</v>
      </c>
      <c r="G104" s="116">
        <f>IF(G$87='Capital Structure'!$H$7,(G102-G101),0)</f>
        <v>0</v>
      </c>
      <c r="H104" s="116">
        <f>IF(H$87='Capital Structure'!$H$7,(H102-H101),0)</f>
        <v>0</v>
      </c>
      <c r="I104" s="116">
        <f>IF(I$87='Capital Structure'!$H$7,(I102-I101),0)</f>
        <v>0</v>
      </c>
      <c r="J104" s="116">
        <f>IF(J$87='Capital Structure'!$H$7,(J102-J101),0)</f>
        <v>0</v>
      </c>
      <c r="K104" s="116">
        <f>IF(K$87='Capital Structure'!$H$7,(K102-K101),0)</f>
        <v>0</v>
      </c>
      <c r="L104" s="116">
        <f>IF(L$87='Capital Structure'!$H$7,(L102-L101),0)</f>
        <v>0</v>
      </c>
      <c r="M104" s="116">
        <f>IF(M$87='Capital Structure'!$H$7,(M102-M101),0)</f>
        <v>0</v>
      </c>
      <c r="N104" s="116">
        <f>IF(N$87='Capital Structure'!$H$7,(N102-N101),0)</f>
        <v>0</v>
      </c>
      <c r="O104" s="116">
        <f>IF(O$87='Capital Structure'!$H$7,(O102-O101),0)</f>
        <v>0</v>
      </c>
      <c r="P104" s="116">
        <f>IF(P$87='Capital Structure'!$H$7,(P102-P101),0)</f>
        <v>0</v>
      </c>
      <c r="Q104" s="116">
        <f>IF(Q$87='Capital Structure'!$H$7,(Q102-Q101),0)</f>
        <v>0</v>
      </c>
      <c r="R104" s="116">
        <f>IF(R$87='Capital Structure'!$H$7,(R102-R101),0)</f>
        <v>0</v>
      </c>
      <c r="S104" s="116">
        <f>IF(S$87='Capital Structure'!$H$7,(S102-S101),0)</f>
        <v>0</v>
      </c>
      <c r="T104" s="116">
        <f>IF(T$87='Capital Structure'!$H$7,(T102-T101),0)</f>
        <v>0</v>
      </c>
      <c r="U104" s="116">
        <f>IF(U$87='Capital Structure'!$H$7,(U102-U101),0)</f>
        <v>0</v>
      </c>
      <c r="V104" s="116">
        <f>IF(V$87='Capital Structure'!$H$7,(V102-V101),0)</f>
        <v>0</v>
      </c>
      <c r="W104" s="116">
        <f>IF(W$87='Capital Structure'!$H$7,(W102-W101),0)</f>
        <v>0</v>
      </c>
      <c r="X104" s="116">
        <f>IF(X$87='Capital Structure'!$H$7,(X102-X101),0)</f>
        <v>0</v>
      </c>
      <c r="Y104" s="116">
        <f>IF(Y$87='Capital Structure'!$H$7,(Y102-Y101),0)</f>
        <v>0</v>
      </c>
      <c r="Z104" s="116">
        <f>IF(Z$87='Capital Structure'!$H$7,(Z102-Z101),0)</f>
        <v>0</v>
      </c>
      <c r="AA104" s="116">
        <f>IF(AA$87='Capital Structure'!$H$7,(AA102-AA101),0)</f>
        <v>0</v>
      </c>
      <c r="AB104" s="116">
        <f>IF(AB$87='Capital Structure'!$H$7,(AB102-AB101),0)</f>
        <v>0</v>
      </c>
      <c r="AC104" s="116">
        <f>IF(AC$87='Capital Structure'!$H$7,(AC102-AC101),0)</f>
        <v>0</v>
      </c>
      <c r="AD104" s="116">
        <f>IF(AD$87='Capital Structure'!$H$7,(AD102-AD101),0)</f>
        <v>0</v>
      </c>
      <c r="AE104" s="116">
        <f>IF(AE$87='Capital Structure'!$H$7,(AE102-AE101),0)</f>
        <v>0</v>
      </c>
      <c r="AF104" s="116">
        <f>IF(AF$87='Capital Structure'!$H$7,(AF102-AF101),0)</f>
        <v>0</v>
      </c>
      <c r="AG104" s="116">
        <f>IF(AG$87='Capital Structure'!$H$7,(AG102-AG101),0)</f>
        <v>0</v>
      </c>
      <c r="AH104" s="116">
        <f>IF(AH$87='Capital Structure'!$H$7,(AH102-AH101),0)</f>
        <v>0</v>
      </c>
      <c r="AI104" s="116">
        <f>IF(AI$87='Capital Structure'!$H$7,(AI102-AI101),0)</f>
        <v>0</v>
      </c>
      <c r="AJ104" s="116">
        <f>IF(AJ$87='Capital Structure'!$H$7,(AJ102-AJ101),0)</f>
        <v>0</v>
      </c>
      <c r="AK104" s="116">
        <f>IF(AK$87='Capital Structure'!$H$7,(AK102-AK101),0)</f>
        <v>0</v>
      </c>
      <c r="AL104" s="116">
        <f>IF(AL$87='Capital Structure'!$H$7,(AL102-AL101),0)</f>
        <v>0</v>
      </c>
      <c r="AM104" s="116">
        <f>IF(AM$87='Capital Structure'!$H$7,(AM102-AM101),0)</f>
        <v>0</v>
      </c>
      <c r="AN104" s="116">
        <f>IF(AN$87='Capital Structure'!$H$7,(AN102-AN101),0)</f>
        <v>0</v>
      </c>
      <c r="AO104" s="116">
        <f>IF(AO$87='Capital Structure'!$H$7,(AO102-AO101),0)</f>
        <v>0</v>
      </c>
      <c r="AP104" s="116">
        <f>IF(AP$87='Capital Structure'!$H$7,(AP102-AP101),0)</f>
        <v>0</v>
      </c>
      <c r="AQ104" s="116">
        <f>IF(AQ$87='Capital Structure'!$H$7,(AQ102-AQ101),0)</f>
        <v>0</v>
      </c>
      <c r="AR104" s="116">
        <f>IF(AR$87='Capital Structure'!$H$7,(AR102-AR101),0)</f>
        <v>0</v>
      </c>
      <c r="AS104" s="116">
        <f>IF(AS$87='Capital Structure'!$H$7,(AS102-AS101),0)</f>
        <v>0</v>
      </c>
      <c r="AT104" s="116">
        <f>IF(AT$87='Capital Structure'!$H$7,(AT102-AT101),0)</f>
        <v>0</v>
      </c>
      <c r="AU104" s="116">
        <f>IF(AU$87='Capital Structure'!$H$7,(AU102-AU101),0)</f>
        <v>0</v>
      </c>
      <c r="AV104" s="116">
        <f>IF(AV$87='Capital Structure'!$H$7,(AV102-AV101),0)</f>
        <v>0</v>
      </c>
      <c r="AW104" s="116">
        <f>IF(AW$87='Capital Structure'!$H$7,(AW102-AW101),0)</f>
        <v>0</v>
      </c>
      <c r="AX104" s="116">
        <f>IF(AX$87='Capital Structure'!$H$7,(AX102-AX101),0)</f>
        <v>0</v>
      </c>
      <c r="AY104" s="116">
        <f>IF(AY$87='Capital Structure'!$H$7,(AY102-AY101),0)</f>
        <v>0</v>
      </c>
      <c r="AZ104" s="116">
        <f>IF(AZ$87='Capital Structure'!$H$7,(AZ102-AZ101),0)</f>
        <v>0</v>
      </c>
      <c r="BA104" s="116">
        <f>IF(BA$87='Capital Structure'!$H$7,(BA102-BA101),0)</f>
        <v>0</v>
      </c>
      <c r="BB104" s="116">
        <f>IF(BB$87='Capital Structure'!$H$7,(BB102-BB101),0)</f>
        <v>0</v>
      </c>
      <c r="BC104" s="116">
        <f>IF(BC$87='Capital Structure'!$H$7,(BC102-BC101),0)</f>
        <v>0</v>
      </c>
      <c r="BD104" s="116">
        <f>IF(BD$87='Capital Structure'!$H$7,(BD102-BD101),0)</f>
        <v>0</v>
      </c>
      <c r="BE104" s="116">
        <f>IF(BE$87='Capital Structure'!$H$7,(BE102-BE101),0)</f>
        <v>0</v>
      </c>
      <c r="BF104" s="116">
        <f>IF(BF$87='Capital Structure'!$H$7,(BF102-BF101),0)</f>
        <v>0</v>
      </c>
      <c r="BG104" s="116">
        <f>IF(BG$87='Capital Structure'!$H$7,(BG102-BG101),0)</f>
        <v>0</v>
      </c>
      <c r="BH104" s="116">
        <f>IF(BH$87='Capital Structure'!$H$7,(BH102-BH101),0)</f>
        <v>0</v>
      </c>
      <c r="BI104" s="116">
        <f>IF(BI$87='Capital Structure'!$H$7,(BI102-BI101),0)</f>
        <v>0</v>
      </c>
      <c r="BJ104" s="116">
        <f>IF(BJ$87='Capital Structure'!$H$7,(BJ102-BJ101),0)</f>
        <v>0</v>
      </c>
      <c r="BK104" s="116">
        <f>IF(BK$87='Capital Structure'!$H$7,(BK102-BK101),0)</f>
        <v>0</v>
      </c>
      <c r="BL104" s="116">
        <f>IF(BL$87='Capital Structure'!$H$7,(BL102-BL101),0)</f>
        <v>0</v>
      </c>
      <c r="BM104" s="116">
        <f>IF(BM$87='Capital Structure'!$H$7,(BM102-BM101),0)</f>
        <v>0</v>
      </c>
      <c r="BN104" s="116">
        <f>IF(BN$87='Capital Structure'!$H$7,(BN102-BN101),0)</f>
        <v>0</v>
      </c>
      <c r="BO104" s="116">
        <f>IF(BO$87='Capital Structure'!$H$7,(BO102-BO101),0)</f>
        <v>0</v>
      </c>
      <c r="BP104" s="116">
        <f>IF(BP$87='Capital Structure'!$H$7,(BP102-BP101),0)</f>
        <v>0</v>
      </c>
      <c r="BQ104" s="116">
        <f>IF(BQ$87='Capital Structure'!$H$7,(BQ102-BQ101),0)</f>
        <v>0</v>
      </c>
      <c r="BR104" s="116">
        <f>IF(BR$87='Capital Structure'!$H$7,(BR102-BR101),0)</f>
        <v>0</v>
      </c>
      <c r="BS104" s="116">
        <f>IF(BS$87='Capital Structure'!$H$7,(BS102-BS101),0)</f>
        <v>0</v>
      </c>
      <c r="BT104" s="116">
        <f>IF(BT$87='Capital Structure'!$H$7,(BT102-BT101),0)</f>
        <v>0</v>
      </c>
      <c r="BU104" s="116">
        <f>IF(BU$87='Capital Structure'!$H$7,(BU102-BU101),0)</f>
        <v>0</v>
      </c>
      <c r="BV104" s="116">
        <f>IF(BV$87='Capital Structure'!$H$7,(BV102-BV101),0)</f>
        <v>0</v>
      </c>
      <c r="BW104" s="116">
        <f>IF(BW$87='Capital Structure'!$H$7,(BW102-BW101),0)</f>
        <v>0</v>
      </c>
      <c r="BX104" s="116">
        <f>IF(BX$87='Capital Structure'!$H$7,(BX102-BX101),0)</f>
        <v>0</v>
      </c>
      <c r="BY104" s="116">
        <f>IF(BY$87='Capital Structure'!$H$7,(BY102-BY101),0)</f>
        <v>0</v>
      </c>
      <c r="BZ104" s="116">
        <f>IF(BZ$87='Capital Structure'!$H$7,(BZ102-BZ101),0)</f>
        <v>0</v>
      </c>
      <c r="CA104" s="116">
        <f>IF(CA$87='Capital Structure'!$H$7,(CA102-CA101),0)</f>
        <v>97605357.027178884</v>
      </c>
      <c r="CB104" s="116">
        <f>IF(CB$87='Capital Structure'!$H$7,(CB102-CB101),0)</f>
        <v>0</v>
      </c>
      <c r="CC104" s="116">
        <f>IF(CC$87='Capital Structure'!$H$7,(CC102-CC101),0)</f>
        <v>0</v>
      </c>
      <c r="CD104" s="116">
        <f>IF(CD$87='Capital Structure'!$H$7,(CD102-CD101),0)</f>
        <v>0</v>
      </c>
      <c r="CE104" s="116">
        <f>IF(CE$87='Capital Structure'!$H$7,(CE102-CE101),0)</f>
        <v>0</v>
      </c>
      <c r="CF104" s="116">
        <f>IF(CF$87='Capital Structure'!$H$7,(CF102-CF101),0)</f>
        <v>0</v>
      </c>
      <c r="CG104" s="116">
        <f>IF(CG$87='Capital Structure'!$H$7,(CG102-CG101),0)</f>
        <v>0</v>
      </c>
      <c r="CH104" s="116">
        <f>IF(CH$87='Capital Structure'!$H$7,(CH102-CH101),0)</f>
        <v>0</v>
      </c>
      <c r="CI104" s="116">
        <f>IF(CI$87='Capital Structure'!$H$7,(CI102-CI101),0)</f>
        <v>0</v>
      </c>
      <c r="CJ104" s="116">
        <f>IF(CJ$87='Capital Structure'!$H$7,(CJ102-CJ101),0)</f>
        <v>0</v>
      </c>
      <c r="CK104" s="116">
        <f>IF(CK$87='Capital Structure'!$H$7,(CK102-CK101),0)</f>
        <v>0</v>
      </c>
      <c r="CL104" s="116">
        <f>IF(CL$87='Capital Structure'!$H$7,(CL102-CL101),0)</f>
        <v>0</v>
      </c>
      <c r="CM104" s="116">
        <f>IF(CM$87='Capital Structure'!$H$7,(CM102-CM101),0)</f>
        <v>0</v>
      </c>
      <c r="CN104" s="116">
        <f>IF(CN$87='Capital Structure'!$H$7,(CN102-CN101),0)</f>
        <v>0</v>
      </c>
      <c r="CO104" s="116">
        <f>IF(CO$87='Capital Structure'!$H$7,(CO102-CO101),0)</f>
        <v>0</v>
      </c>
      <c r="CP104" s="116">
        <f>IF(CP$87='Capital Structure'!$H$7,(CP102-CP101),0)</f>
        <v>0</v>
      </c>
      <c r="CQ104" s="116">
        <f>IF(CQ$87='Capital Structure'!$H$7,(CQ102-CQ101),0)</f>
        <v>0</v>
      </c>
      <c r="CR104" s="116">
        <f>IF(CR$87='Capital Structure'!$H$7,(CR102-CR101),0)</f>
        <v>0</v>
      </c>
      <c r="CS104" s="116">
        <f>IF(CS$87='Capital Structure'!$H$7,(CS102-CS101),0)</f>
        <v>0</v>
      </c>
      <c r="CT104" s="116">
        <f>IF(CT$87='Capital Structure'!$H$7,(CT102-CT101),0)</f>
        <v>0</v>
      </c>
      <c r="CU104" s="116">
        <f>IF(CU$87='Capital Structure'!$H$7,(CU102-CU101),0)</f>
        <v>0</v>
      </c>
      <c r="CV104" s="116">
        <f>IF(CV$87='Capital Structure'!$H$7,(CV102-CV101),0)</f>
        <v>0</v>
      </c>
      <c r="CW104" s="116">
        <f>IF(CW$87='Capital Structure'!$H$7,(CW102-CW101),0)</f>
        <v>0</v>
      </c>
      <c r="CX104" s="116">
        <f>IF(CX$87='Capital Structure'!$H$7,(CX102-CX101),0)</f>
        <v>0</v>
      </c>
      <c r="CY104" s="116">
        <f>IF(CY$87='Capital Structure'!$H$7,(CY102-CY101),0)</f>
        <v>0</v>
      </c>
      <c r="CZ104" s="116">
        <f>IF(CZ$87='Capital Structure'!$H$7,(CZ102-CZ101),0)</f>
        <v>0</v>
      </c>
      <c r="DA104" s="116">
        <f>IF(DA$87='Capital Structure'!$H$7,(DA102-DA101),0)</f>
        <v>0</v>
      </c>
      <c r="DB104" s="116">
        <f>IF(DB$87='Capital Structure'!$H$7,(DB102-DB101),0)</f>
        <v>0</v>
      </c>
      <c r="DC104" s="116">
        <f>IF(DC$87='Capital Structure'!$H$7,(DC102-DC101),0)</f>
        <v>0</v>
      </c>
      <c r="DD104" s="116">
        <f>IF(DD$87='Capital Structure'!$H$7,(DD102-DD101),0)</f>
        <v>0</v>
      </c>
      <c r="DE104" s="116">
        <f>IF(DE$87='Capital Structure'!$H$7,(DE102-DE101),0)</f>
        <v>0</v>
      </c>
      <c r="DF104" s="116">
        <f>IF(DF$87='Capital Structure'!$H$7,(DF102-DF101),0)</f>
        <v>0</v>
      </c>
      <c r="DG104" s="116">
        <f>IF(DG$87='Capital Structure'!$H$7,(DG102-DG101),0)</f>
        <v>0</v>
      </c>
      <c r="DH104" s="116">
        <f>IF(DH$87='Capital Structure'!$H$7,(DH102-DH101),0)</f>
        <v>0</v>
      </c>
      <c r="DI104" s="116">
        <f>IF(DI$87='Capital Structure'!$H$7,(DI102-DI101),0)</f>
        <v>0</v>
      </c>
      <c r="DJ104" s="116">
        <f>IF(DJ$87='Capital Structure'!$H$7,(DJ102-DJ101),0)</f>
        <v>0</v>
      </c>
      <c r="DK104" s="116">
        <f>IF(DK$87='Capital Structure'!$H$7,(DK102-DK101),0)</f>
        <v>0</v>
      </c>
      <c r="DL104" s="116">
        <f>IF(DL$87='Capital Structure'!$H$7,(DL102-DL101),0)</f>
        <v>0</v>
      </c>
      <c r="DM104" s="116">
        <f>IF(DM$87='Capital Structure'!$H$7,(DM102-DM101),0)</f>
        <v>0</v>
      </c>
      <c r="DN104" s="116">
        <f>IF(DN$87='Capital Structure'!$H$7,(DN102-DN101),0)</f>
        <v>0</v>
      </c>
      <c r="DO104" s="116">
        <f>IF(DO$87='Capital Structure'!$H$7,(DO102-DO101),0)</f>
        <v>0</v>
      </c>
      <c r="DP104" s="116">
        <f>IF(DP$87='Capital Structure'!$H$7,(DP102-DP101),0)</f>
        <v>0</v>
      </c>
      <c r="DQ104" s="116">
        <f>IF(DQ$87='Capital Structure'!$H$7,(DQ102-DQ101),0)</f>
        <v>0</v>
      </c>
      <c r="DR104" s="116">
        <f>IF(DR$87='Capital Structure'!$H$7,(DR102-DR101),0)</f>
        <v>0</v>
      </c>
      <c r="DS104" s="116">
        <f>IF(DS$87='Capital Structure'!$H$7,(DS102-DS101),0)</f>
        <v>0</v>
      </c>
      <c r="DT104" s="116">
        <f>IF(DT$87='Capital Structure'!$H$7,(DT102-DT101),0)</f>
        <v>0</v>
      </c>
      <c r="DU104" s="116">
        <f>IF(DU$87='Capital Structure'!$H$7,(DU102-DU101),0)</f>
        <v>0</v>
      </c>
      <c r="DV104" s="116">
        <f>IF(DV$87='Capital Structure'!$H$7,(DV102-DV101),0)</f>
        <v>0</v>
      </c>
      <c r="DW104" s="116">
        <f>IF(DW$87='Capital Structure'!$H$7,(DW102-DW101),0)</f>
        <v>0</v>
      </c>
      <c r="DX104" s="116">
        <f>IF(DX$87='Capital Structure'!$H$7,(DX102-DX101),0)</f>
        <v>0</v>
      </c>
      <c r="DY104" s="116">
        <f>IF(DY$87='Capital Structure'!$H$7,(DY102-DY101),0)</f>
        <v>0</v>
      </c>
      <c r="DZ104" s="116">
        <f>IF(DZ$87='Capital Structure'!$H$7,(DZ102-DZ101),0)</f>
        <v>0</v>
      </c>
      <c r="EA104" s="116">
        <f>IF(EA$87='Capital Structure'!$H$7,(EA102-EA101),0)</f>
        <v>0</v>
      </c>
      <c r="EB104" s="116">
        <f>IF(EB$87='Capital Structure'!$H$7,(EB102-EB101),0)</f>
        <v>0</v>
      </c>
      <c r="EC104" s="116">
        <f>IF(EC$87='Capital Structure'!$H$7,(EC102-EC101),0)</f>
        <v>0</v>
      </c>
      <c r="ED104" s="116">
        <f>IF(ED$87='Capital Structure'!$H$7,(ED102-ED101),0)</f>
        <v>0</v>
      </c>
      <c r="EE104" s="116">
        <f>IF(EE$87='Capital Structure'!$H$7,(EE102-EE101),0)</f>
        <v>0</v>
      </c>
      <c r="EF104" s="116">
        <f>IF(EF$87='Capital Structure'!$H$7,(EF102-EF101),0)</f>
        <v>0</v>
      </c>
      <c r="EG104" s="116">
        <f>IF(EG$87='Capital Structure'!$H$7,(EG102-EG101),0)</f>
        <v>0</v>
      </c>
      <c r="EH104" s="116">
        <f>IF(EH$87='Capital Structure'!$H$7,(EH102-EH101),0)</f>
        <v>0</v>
      </c>
      <c r="EI104" s="116">
        <f>IF(EI$87='Capital Structure'!$H$7,(EI102-EI101),0)</f>
        <v>0</v>
      </c>
      <c r="EJ104" s="116">
        <f>IF(EJ$87='Capital Structure'!$H$7,(EJ102-EJ101),0)</f>
        <v>0</v>
      </c>
      <c r="EK104" s="116">
        <f>IF(EK$87='Capital Structure'!$H$7,(EK102-EK101),0)</f>
        <v>0</v>
      </c>
      <c r="EL104" s="116">
        <f>IF(EL$87='Capital Structure'!$H$7,(EL102-EL101),0)</f>
        <v>0</v>
      </c>
      <c r="EM104" s="116">
        <f>IF(EM$87='Capital Structure'!$H$7,(EM102-EM101),0)</f>
        <v>0</v>
      </c>
      <c r="EN104" s="116">
        <f>IF(EN$87='Capital Structure'!$H$7,(EN102-EN101),0)</f>
        <v>0</v>
      </c>
      <c r="EO104" s="116">
        <f>IF(EO$87='Capital Structure'!$H$7,(EO102-EO101),0)</f>
        <v>0</v>
      </c>
      <c r="EP104" s="116">
        <f>IF(EP$87='Capital Structure'!$H$7,(EP102-EP101),0)</f>
        <v>0</v>
      </c>
      <c r="EQ104" s="116">
        <f>IF(EQ$87='Capital Structure'!$H$7,(EQ102-EQ101),0)</f>
        <v>0</v>
      </c>
      <c r="ER104" s="116">
        <f>IF(ER$87='Capital Structure'!$H$7,(ER102-ER101),0)</f>
        <v>0</v>
      </c>
      <c r="ES104" s="116">
        <f>IF(ES$87='Capital Structure'!$H$7,(ES102-ES101),0)</f>
        <v>0</v>
      </c>
      <c r="ET104" s="116">
        <f>IF(ET$87='Capital Structure'!$H$7,(ET102-ET101),0)</f>
        <v>0</v>
      </c>
      <c r="EU104" s="116">
        <f>IF(EU$87='Capital Structure'!$H$7,(EU102-EU101),0)</f>
        <v>0</v>
      </c>
      <c r="EV104" s="116">
        <f>IF(EV$87='Capital Structure'!$H$7,(EV102-EV101),0)</f>
        <v>0</v>
      </c>
      <c r="EW104" s="116">
        <f>IF(EW$87='Capital Structure'!$H$7,(EW102-EW101),0)</f>
        <v>0</v>
      </c>
      <c r="EX104" s="116">
        <f>IF(EX$87='Capital Structure'!$H$7,(EX102-EX101),0)</f>
        <v>0</v>
      </c>
      <c r="EY104" s="116">
        <f>IF(EY$87='Capital Structure'!$H$7,(EY102-EY101),0)</f>
        <v>0</v>
      </c>
      <c r="EZ104" s="116">
        <f>IF(EZ$87='Capital Structure'!$H$7,(EZ102-EZ101),0)</f>
        <v>0</v>
      </c>
      <c r="FA104" s="116">
        <f>IF(FA$87='Capital Structure'!$H$7,(FA102-FA101),0)</f>
        <v>0</v>
      </c>
      <c r="FB104" s="116">
        <f>IF(FB$87='Capital Structure'!$H$7,(FB102-FB101),0)</f>
        <v>0</v>
      </c>
      <c r="FC104" s="116"/>
      <c r="FD104" s="116"/>
      <c r="FE104" s="116"/>
      <c r="FF104" s="116"/>
      <c r="FG104" s="116"/>
      <c r="FH104" s="116"/>
      <c r="FI104" s="116"/>
      <c r="FJ104" s="116"/>
      <c r="FK104" s="116"/>
      <c r="FL104" s="116"/>
      <c r="FM104" s="116"/>
      <c r="FN104" s="116"/>
      <c r="FO104" s="116"/>
      <c r="FP104" s="116"/>
      <c r="FQ104" s="116"/>
      <c r="FR104" s="116"/>
      <c r="FS104" s="116"/>
      <c r="FT104" s="116"/>
      <c r="FU104" s="116"/>
      <c r="FV104" s="116"/>
      <c r="FW104" s="116"/>
      <c r="FX104" s="116"/>
      <c r="FY104" s="116"/>
      <c r="FZ104" s="116"/>
      <c r="GA104" s="116"/>
      <c r="GB104" s="116"/>
      <c r="GC104" s="116"/>
      <c r="GD104" s="116"/>
      <c r="GE104" s="116"/>
      <c r="GF104" s="116"/>
      <c r="GG104" s="116"/>
      <c r="GH104" s="116"/>
      <c r="GI104" s="116"/>
      <c r="GJ104" s="116"/>
      <c r="GK104" s="116"/>
      <c r="GL104" s="116"/>
      <c r="GM104" s="116"/>
      <c r="GN104" s="116"/>
      <c r="GO104" s="116"/>
      <c r="GP104" s="116"/>
      <c r="GQ104" s="116"/>
      <c r="GR104" s="116"/>
      <c r="GS104" s="116"/>
      <c r="GT104" s="116"/>
      <c r="GU104" s="116"/>
      <c r="GV104" s="116"/>
      <c r="GW104" s="116"/>
      <c r="GX104" s="116"/>
    </row>
    <row r="105" spans="2:206">
      <c r="B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</row>
    <row r="106" spans="2:206">
      <c r="B106" s="139" t="s">
        <v>356</v>
      </c>
      <c r="E106" s="139">
        <f>MAX((SUM($E$99:E99)-SUM($E$108:E108)-SUM($E$107:E107))*'Capital Structure'!$H$21/12,0)</f>
        <v>0</v>
      </c>
      <c r="F106" s="139">
        <f>MAX((SUM($E$99:F99)-SUM($E$108:F108)-SUM($E$107:F107))*'Capital Structure'!$H$21/12,0)</f>
        <v>0</v>
      </c>
      <c r="G106" s="139">
        <f>MAX((SUM($E$99:G99)-SUM($E$108:G108)-SUM($E$107:G107))*'Capital Structure'!$H$21/12,0)</f>
        <v>0</v>
      </c>
      <c r="H106" s="139">
        <f>MAX((SUM($E$99:H99)-SUM($E$108:H108)-SUM($E$107:H107))*'Capital Structure'!$H$21/12,0)</f>
        <v>0</v>
      </c>
      <c r="I106" s="139">
        <f>MAX((SUM($E$99:I99)-SUM($E$108:I108)-SUM($E$107:I107))*'Capital Structure'!$H$21/12,0)</f>
        <v>0</v>
      </c>
      <c r="J106" s="139">
        <f>MAX((SUM($E$99:J99)-SUM($E$108:J108)-SUM($E$107:J107))*'Capital Structure'!$H$21/12,0)</f>
        <v>0</v>
      </c>
      <c r="K106" s="139">
        <f>MAX((SUM($E$99:K99)-SUM($E$108:K108)-SUM($E$107:K107))*'Capital Structure'!$H$21/12,0)</f>
        <v>0</v>
      </c>
      <c r="L106" s="139">
        <f>MAX((SUM($E$99:L99)-SUM($E$108:L108)-SUM($E$107:L107))*'Capital Structure'!$H$21/12,0)</f>
        <v>0</v>
      </c>
      <c r="M106" s="139">
        <f>MAX((SUM($E$99:M99)-SUM($E$108:M108)-SUM($E$107:M107))*'Capital Structure'!$H$21/12,0)</f>
        <v>0</v>
      </c>
      <c r="N106" s="139">
        <f>MAX((SUM($E$99:N99)-SUM($E$108:N108)-SUM($E$107:N107))*'Capital Structure'!$H$21/12,0)</f>
        <v>0</v>
      </c>
      <c r="O106" s="139">
        <f>MAX((SUM($E$99:O99)-SUM($E$108:O108)-SUM($E$107:O107))*'Capital Structure'!$H$21/12,0)</f>
        <v>0</v>
      </c>
      <c r="P106" s="139">
        <f>MAX((SUM($E$99:P99)-SUM($E$108:P108)-SUM($E$107:P107))*'Capital Structure'!$H$21/12,0)</f>
        <v>0</v>
      </c>
      <c r="Q106" s="139">
        <f>MAX((SUM($E$99:Q99)-SUM($E$108:Q108)-SUM($E$107:Q107))*'Capital Structure'!$H$21/12,0)</f>
        <v>0</v>
      </c>
      <c r="R106" s="139">
        <f>MAX((SUM($E$99:R99)-SUM($E$108:R108)-SUM($E$107:R107))*'Capital Structure'!$H$21/12,0)</f>
        <v>0</v>
      </c>
      <c r="S106" s="139">
        <f>MAX((SUM($E$99:S99)-SUM($E$108:S108)-SUM($E$107:S107))*'Capital Structure'!$H$21/12,0)</f>
        <v>0</v>
      </c>
      <c r="T106" s="139">
        <f>MAX((SUM($E$99:T99)-SUM($E$108:T108)-SUM($E$107:T107))*'Capital Structure'!$H$21/12,0)</f>
        <v>0</v>
      </c>
      <c r="U106" s="139">
        <f>MAX((SUM($E$99:U99)-SUM($E$108:U108)-SUM($E$107:U107))*'Capital Structure'!$H$21/12,0)</f>
        <v>0</v>
      </c>
      <c r="V106" s="139">
        <f>MAX((SUM($E$99:V99)-SUM($E$108:V108)-SUM($E$107:V107))*'Capital Structure'!$H$21/12,0)</f>
        <v>0</v>
      </c>
      <c r="W106" s="139">
        <f>MAX((SUM($E$99:W99)-SUM($E$108:W108)-SUM($E$107:W107))*'Capital Structure'!$H$21/12,0)</f>
        <v>0</v>
      </c>
      <c r="X106" s="139">
        <f>MAX((SUM($E$99:X99)-SUM($E$108:X108)-SUM($E$107:X107))*'Capital Structure'!$H$21/12,0)</f>
        <v>0</v>
      </c>
      <c r="Y106" s="139">
        <f>MAX((SUM($E$99:Y99)-SUM($E$108:Y108)-SUM($E$107:Y107))*'Capital Structure'!$H$21/12,0)</f>
        <v>0</v>
      </c>
      <c r="Z106" s="139">
        <f>MAX((SUM($E$99:Z99)-SUM($E$108:Z108)-SUM($E$107:Z107))*'Capital Structure'!$H$21/12,0)</f>
        <v>0</v>
      </c>
      <c r="AA106" s="139">
        <f>MAX((SUM($E$99:AA99)-SUM($E$108:AA108)-SUM($E$107:AA107))*'Capital Structure'!$H$21/12,0)</f>
        <v>0</v>
      </c>
      <c r="AB106" s="139">
        <f>MAX((SUM($E$99:AB99)-SUM($E$108:AB108)-SUM($E$107:AB107))*'Capital Structure'!$H$21/12,0)</f>
        <v>0</v>
      </c>
      <c r="AC106" s="139">
        <f>MAX((SUM($E$99:AC99)-SUM($E$108:AC108)-SUM($E$107:AC107))*'Capital Structure'!$H$21/12,0)</f>
        <v>0</v>
      </c>
      <c r="AD106" s="139">
        <f>MAX((SUM($E$99:AD99)-SUM($E$108:AD108)-SUM($E$107:AD107))*'Capital Structure'!$H$21/12,0)</f>
        <v>0</v>
      </c>
      <c r="AE106" s="139">
        <f>MAX((SUM($E$99:AE99)-SUM($E$108:AE108)-SUM($E$107:AE107))*'Capital Structure'!$H$21/12,0)</f>
        <v>0</v>
      </c>
      <c r="AF106" s="139">
        <f>MAX((SUM($E$99:AF99)-SUM($E$108:AF108)-SUM($E$107:AF107))*'Capital Structure'!$H$21/12,0)</f>
        <v>0</v>
      </c>
      <c r="AG106" s="139">
        <f>MAX((SUM($E$99:AG99)-SUM($E$108:AG108)-SUM($E$107:AG107))*'Capital Structure'!$H$21/12,0)</f>
        <v>0</v>
      </c>
      <c r="AH106" s="139">
        <f>MAX((SUM($E$99:AH99)-SUM($E$108:AH108)-SUM($E$107:AH107))*'Capital Structure'!$H$21/12,0)</f>
        <v>0</v>
      </c>
      <c r="AI106" s="139">
        <f>MAX((SUM($E$99:AI99)-SUM($E$108:AI108)-SUM($E$107:AI107))*'Capital Structure'!$H$21/12,0)</f>
        <v>0</v>
      </c>
      <c r="AJ106" s="139">
        <f>MAX((SUM($E$99:AJ99)-SUM($E$108:AJ108)-SUM($E$107:AJ107))*'Capital Structure'!$H$21/12,0)</f>
        <v>0</v>
      </c>
      <c r="AK106" s="139">
        <f>MAX((SUM($E$99:AK99)-SUM($E$108:AK108)-SUM($E$107:AK107))*'Capital Structure'!$H$21/12,0)</f>
        <v>0</v>
      </c>
      <c r="AL106" s="139">
        <f>MAX((SUM($E$99:AL99)-SUM($E$108:AL108)-SUM($E$107:AL107))*'Capital Structure'!$H$21/12,0)</f>
        <v>0</v>
      </c>
      <c r="AM106" s="139">
        <f>MAX((SUM($E$99:AM99)-SUM($E$108:AM108)-SUM($E$107:AM107))*'Capital Structure'!$H$21/12,0)</f>
        <v>0</v>
      </c>
      <c r="AN106" s="139">
        <f>MAX((SUM($E$99:AN99)-SUM($E$108:AN108)-SUM($E$107:AN107))*'Capital Structure'!$H$21/12,0)</f>
        <v>0</v>
      </c>
      <c r="AO106" s="139">
        <f>MAX((SUM($E$99:AO99)-SUM($E$108:AO108)-SUM($E$107:AO107))*'Capital Structure'!$H$21/12,0)</f>
        <v>0</v>
      </c>
      <c r="AP106" s="139">
        <f>MAX((SUM($E$99:AP99)-SUM($E$108:AP108)-SUM($E$107:AP107))*'Capital Structure'!$H$21/12,0)</f>
        <v>0</v>
      </c>
      <c r="AQ106" s="139">
        <f>MAX((SUM($E$99:AQ99)-SUM($E$108:AQ108)-SUM($E$107:AQ107))*'Capital Structure'!$H$21/12,0)</f>
        <v>0</v>
      </c>
      <c r="AR106" s="139">
        <f>MAX((SUM($E$99:AR99)-SUM($E$108:AR108)-SUM($E$107:AR107))*'Capital Structure'!$H$21/12,0)</f>
        <v>0</v>
      </c>
      <c r="AS106" s="139">
        <f>MAX((SUM($E$99:AS99)-SUM($E$108:AS108)-SUM($E$107:AS107))*'Capital Structure'!$H$21/12,0)</f>
        <v>0</v>
      </c>
      <c r="AT106" s="139">
        <f>MAX((SUM($E$99:AT99)-SUM($E$108:AT108)-SUM($E$107:AT107))*'Capital Structure'!$H$21/12,0)</f>
        <v>0</v>
      </c>
      <c r="AU106" s="139">
        <f>MAX((SUM($E$99:AU99)-SUM($E$108:AU108)-SUM($E$107:AU107))*'Capital Structure'!$H$21/12,0)</f>
        <v>0</v>
      </c>
      <c r="AV106" s="139">
        <f>MAX((SUM($E$99:AV99)-SUM($E$108:AV108)-SUM($E$107:AV107))*'Capital Structure'!$H$21/12,0)</f>
        <v>0</v>
      </c>
      <c r="AW106" s="139">
        <f>MAX((SUM($E$99:AW99)-SUM($E$108:AW108)-SUM($E$107:AW107))*'Capital Structure'!$H$21/12,0)</f>
        <v>0</v>
      </c>
      <c r="AX106" s="139">
        <f>MAX((SUM($E$99:AX99)-SUM($E$108:AX108)-SUM($E$107:AX107))*'Capital Structure'!$H$21/12,0)</f>
        <v>0</v>
      </c>
      <c r="AY106" s="139">
        <f>MAX((SUM($E$99:AY99)-SUM($E$108:AY108)-SUM($E$107:AY107))*'Capital Structure'!$H$21/12,0)</f>
        <v>0</v>
      </c>
      <c r="AZ106" s="139">
        <f>MAX((SUM($E$99:AZ99)-SUM($E$108:AZ108)-SUM($E$107:AZ107))*'Capital Structure'!$H$21/12,0)</f>
        <v>0</v>
      </c>
      <c r="BA106" s="139">
        <f>MAX((SUM($E$99:BA99)-SUM($E$108:BA108)-SUM($E$107:BA107))*'Capital Structure'!$H$21/12,0)</f>
        <v>86936.102102020959</v>
      </c>
      <c r="BB106" s="139">
        <f>MAX((SUM($E$99:BB99)-SUM($E$108:BB108)-SUM($E$107:BB107))*'Capital Structure'!$H$21/12,0)</f>
        <v>173872.20420404192</v>
      </c>
      <c r="BC106" s="139">
        <f>MAX((SUM($E$99:BC99)-SUM($E$108:BC108)-SUM($E$107:BC107))*'Capital Structure'!$H$21/12,0)</f>
        <v>260808.30630606288</v>
      </c>
      <c r="BD106" s="139">
        <f>MAX((SUM($E$99:BD99)-SUM($E$108:BD108)-SUM($E$107:BD107))*'Capital Structure'!$H$21/12,0)</f>
        <v>347744.40840808384</v>
      </c>
      <c r="BE106" s="139">
        <f>MAX((SUM($E$99:BE99)-SUM($E$108:BE108)-SUM($E$107:BE107))*'Capital Structure'!$H$21/12,0)</f>
        <v>367500</v>
      </c>
      <c r="BF106" s="139">
        <f>MAX((SUM($E$99:BF99)-SUM($E$108:BF108)-SUM($E$107:BF107))*'Capital Structure'!$H$21/12,0)</f>
        <v>367500</v>
      </c>
      <c r="BG106" s="139">
        <f>MAX((SUM($E$99:BG99)-SUM($E$108:BG108)-SUM($E$107:BG107))*'Capital Structure'!$H$21/12,0)</f>
        <v>367500</v>
      </c>
      <c r="BH106" s="139">
        <f>MAX((SUM($E$99:BH99)-SUM($E$108:BH108)-SUM($E$107:BH107))*'Capital Structure'!$H$21/12,0)</f>
        <v>367500</v>
      </c>
      <c r="BI106" s="139">
        <f>MAX((SUM($E$99:BI99)-SUM($E$108:BI108)-SUM($E$107:BI107))*'Capital Structure'!$H$21/12,0)</f>
        <v>367500</v>
      </c>
      <c r="BJ106" s="139">
        <f>MAX((SUM($E$99:BJ99)-SUM($E$108:BJ108)-SUM($E$107:BJ107))*'Capital Structure'!$H$21/12,0)</f>
        <v>367500</v>
      </c>
      <c r="BK106" s="139">
        <f>MAX((SUM($E$99:BK99)-SUM($E$108:BK108)-SUM($E$107:BK107))*'Capital Structure'!$H$21/12,0)</f>
        <v>367500</v>
      </c>
      <c r="BL106" s="139">
        <f>MAX((SUM($E$99:BL99)-SUM($E$108:BL108)-SUM($E$107:BL107))*'Capital Structure'!$H$21/12,0)</f>
        <v>367500</v>
      </c>
      <c r="BM106" s="139">
        <f>MAX((SUM($E$99:BM99)-SUM($E$108:BM108)-SUM($E$107:BM107))*'Capital Structure'!$H$21/12,0)</f>
        <v>367500</v>
      </c>
      <c r="BN106" s="139">
        <f>MAX((SUM($E$99:BN99)-SUM($E$108:BN108)-SUM($E$107:BN107))*'Capital Structure'!$H$21/12,0)</f>
        <v>367500</v>
      </c>
      <c r="BO106" s="139">
        <f>MAX((SUM($E$99:BO99)-SUM($E$108:BO108)-SUM($E$107:BO107))*'Capital Structure'!$H$21/12,0)</f>
        <v>367500</v>
      </c>
      <c r="BP106" s="139">
        <f>MAX((SUM($E$99:BP99)-SUM($E$108:BP108)-SUM($E$107:BP107))*'Capital Structure'!$H$21/12,0)</f>
        <v>367500</v>
      </c>
      <c r="BQ106" s="139">
        <f>MAX((SUM($E$99:BQ99)-SUM($E$108:BQ108)-SUM($E$107:BQ107))*'Capital Structure'!$H$21/12,0)</f>
        <v>367500</v>
      </c>
      <c r="BR106" s="139">
        <f>MAX((SUM($E$99:BR99)-SUM($E$108:BR108)-SUM($E$107:BR107))*'Capital Structure'!$H$21/12,0)</f>
        <v>367500</v>
      </c>
      <c r="BS106" s="139">
        <f>MAX((SUM($E$99:BS99)-SUM($E$108:BS108)-SUM($E$107:BS107))*'Capital Structure'!$H$21/12,0)</f>
        <v>367500</v>
      </c>
      <c r="BT106" s="139">
        <f>MAX((SUM($E$99:BT99)-SUM($E$108:BT108)-SUM($E$107:BT107))*'Capital Structure'!$H$21/12,0)</f>
        <v>367500</v>
      </c>
      <c r="BU106" s="139">
        <f>MAX((SUM($E$99:BU99)-SUM($E$108:BU108)-SUM($E$107:BU107))*'Capital Structure'!$H$21/12,0)</f>
        <v>367500</v>
      </c>
      <c r="BV106" s="139">
        <f>MAX((SUM($E$99:BV99)-SUM($E$108:BV108)-SUM($E$107:BV107))*'Capital Structure'!$H$21/12,0)</f>
        <v>367500</v>
      </c>
      <c r="BW106" s="139">
        <f>MAX((SUM($E$99:BW99)-SUM($E$108:BW108)-SUM($E$107:BW107))*'Capital Structure'!$H$21/12,0)</f>
        <v>367500</v>
      </c>
      <c r="BX106" s="139">
        <f>MAX((SUM($E$99:BX99)-SUM($E$108:BX108)-SUM($E$107:BX107))*'Capital Structure'!$H$21/12,0)</f>
        <v>367500</v>
      </c>
      <c r="BY106" s="139">
        <f>MAX((SUM($E$99:BY99)-SUM($E$108:BY108)-SUM($E$107:BY107))*'Capital Structure'!$H$21/12,0)</f>
        <v>367500</v>
      </c>
      <c r="BZ106" s="139">
        <f>MAX((SUM($E$99:BZ99)-SUM($E$108:BZ108)-SUM($E$107:BZ107))*'Capital Structure'!$H$21/12,0)</f>
        <v>367500</v>
      </c>
      <c r="CA106" s="139">
        <f>MAX((SUM($E$99:CA99)-SUM($E$108:CA108)-SUM($E$107:CA107))*'Capital Structure'!$H$21/12,0)</f>
        <v>0</v>
      </c>
      <c r="CB106" s="139">
        <f>MAX((SUM($E$99:CB99)-SUM($E$108:CB108)-SUM($E$107:CB107))*'Capital Structure'!$H$21/12,0)</f>
        <v>0</v>
      </c>
      <c r="CC106" s="139">
        <f>MAX((SUM($E$99:CC99)-SUM($E$108:CC108)-SUM($E$107:CC107))*'Capital Structure'!$H$21/12,0)</f>
        <v>0</v>
      </c>
      <c r="CD106" s="139">
        <f>MAX((SUM($E$99:CD99)-SUM($E$108:CD108)-SUM($E$107:CD107))*'Capital Structure'!$H$21/12,0)</f>
        <v>0</v>
      </c>
      <c r="CE106" s="139">
        <f>MAX((SUM($E$99:CE99)-SUM($E$108:CE108)-SUM($E$107:CE107))*'Capital Structure'!$H$21/12,0)</f>
        <v>0</v>
      </c>
      <c r="CF106" s="139">
        <f>MAX((SUM($E$99:CF99)-SUM($E$108:CF108)-SUM($E$107:CF107))*'Capital Structure'!$H$21/12,0)</f>
        <v>0</v>
      </c>
      <c r="CG106" s="139">
        <f>MAX((SUM($E$99:CG99)-SUM($E$108:CG108)-SUM($E$107:CG107))*'Capital Structure'!$H$21/12,0)</f>
        <v>0</v>
      </c>
      <c r="CH106" s="139">
        <f>MAX((SUM($E$99:CH99)-SUM($E$108:CH108)-SUM($E$107:CH107))*'Capital Structure'!$H$21/12,0)</f>
        <v>0</v>
      </c>
      <c r="CI106" s="139">
        <f>MAX((SUM($E$99:CI99)-SUM($E$108:CI108)-SUM($E$107:CI107))*'Capital Structure'!$H$21/12,0)</f>
        <v>0</v>
      </c>
      <c r="CJ106" s="139">
        <f>MAX((SUM($E$99:CJ99)-SUM($E$108:CJ108)-SUM($E$107:CJ107))*'Capital Structure'!$H$21/12,0)</f>
        <v>0</v>
      </c>
      <c r="CK106" s="139">
        <f>MAX((SUM($E$99:CK99)-SUM($E$108:CK108)-SUM($E$107:CK107))*'Capital Structure'!$H$21/12,0)</f>
        <v>0</v>
      </c>
      <c r="CL106" s="139">
        <f>MAX((SUM($E$99:CL99)-SUM($E$108:CL108)-SUM($E$107:CL107))*'Capital Structure'!$H$21/12,0)</f>
        <v>0</v>
      </c>
      <c r="CM106" s="139">
        <f>MAX((SUM($E$99:CM99)-SUM($E$108:CM108)-SUM($E$107:CM107))*'Capital Structure'!$H$21/12,0)</f>
        <v>0</v>
      </c>
      <c r="CN106" s="139">
        <f>MAX((SUM($E$99:CN99)-SUM($E$108:CN108)-SUM($E$107:CN107))*'Capital Structure'!$H$21/12,0)</f>
        <v>0</v>
      </c>
      <c r="CO106" s="139">
        <f>MAX((SUM($E$99:CO99)-SUM($E$108:CO108)-SUM($E$107:CO107))*'Capital Structure'!$H$21/12,0)</f>
        <v>0</v>
      </c>
      <c r="CP106" s="139">
        <f>MAX((SUM($E$99:CP99)-SUM($E$108:CP108)-SUM($E$107:CP107))*'Capital Structure'!$H$21/12,0)</f>
        <v>0</v>
      </c>
      <c r="CQ106" s="139">
        <f>MAX((SUM($E$99:CQ99)-SUM($E$108:CQ108)-SUM($E$107:CQ107))*'Capital Structure'!$H$21/12,0)</f>
        <v>0</v>
      </c>
      <c r="CR106" s="139">
        <f>MAX((SUM($E$99:CR99)-SUM($E$108:CR108)-SUM($E$107:CR107))*'Capital Structure'!$H$21/12,0)</f>
        <v>0</v>
      </c>
      <c r="CS106" s="139">
        <f>MAX((SUM($E$99:CS99)-SUM($E$108:CS108)-SUM($E$107:CS107))*'Capital Structure'!$H$21/12,0)</f>
        <v>0</v>
      </c>
      <c r="CT106" s="139">
        <f>MAX((SUM($E$99:CT99)-SUM($E$108:CT108)-SUM($E$107:CT107))*'Capital Structure'!$H$21/12,0)</f>
        <v>0</v>
      </c>
      <c r="CU106" s="139">
        <f>MAX((SUM($E$99:CU99)-SUM($E$108:CU108)-SUM($E$107:CU107))*'Capital Structure'!$H$21/12,0)</f>
        <v>0</v>
      </c>
      <c r="CV106" s="139">
        <f>MAX((SUM($E$99:CV99)-SUM($E$108:CV108)-SUM($E$107:CV107))*'Capital Structure'!$H$21/12,0)</f>
        <v>0</v>
      </c>
      <c r="CW106" s="139">
        <f>MAX((SUM($E$99:CW99)-SUM($E$108:CW108)-SUM($E$107:CW107))*'Capital Structure'!$H$21/12,0)</f>
        <v>0</v>
      </c>
      <c r="CX106" s="139">
        <f>MAX((SUM($E$99:CX99)-SUM($E$108:CX108)-SUM($E$107:CX107))*'Capital Structure'!$H$21/12,0)</f>
        <v>0</v>
      </c>
      <c r="CY106" s="139">
        <f>MAX((SUM($E$99:CY99)-SUM($E$108:CY108)-SUM($E$107:CY107))*'Capital Structure'!$H$21/12,0)</f>
        <v>0</v>
      </c>
      <c r="CZ106" s="139">
        <f>MAX((SUM($E$99:CZ99)-SUM($E$108:CZ108)-SUM($E$107:CZ107))*'Capital Structure'!$H$21/12,0)</f>
        <v>0</v>
      </c>
      <c r="DA106" s="139">
        <f>MAX((SUM($E$99:DA99)-SUM($E$108:DA108)-SUM($E$107:DA107))*'Capital Structure'!$H$21/12,0)</f>
        <v>0</v>
      </c>
      <c r="DB106" s="139">
        <f>MAX((SUM($E$99:DB99)-SUM($E$108:DB108)-SUM($E$107:DB107))*'Capital Structure'!$H$21/12,0)</f>
        <v>0</v>
      </c>
      <c r="DC106" s="139">
        <f>MAX((SUM($E$99:DC99)-SUM($E$108:DC108)-SUM($E$107:DC107))*'Capital Structure'!$H$21/12,0)</f>
        <v>0</v>
      </c>
      <c r="DD106" s="139">
        <f>MAX((SUM($E$99:DD99)-SUM($E$108:DD108)-SUM($E$107:DD107))*'Capital Structure'!$H$21/12,0)</f>
        <v>0</v>
      </c>
      <c r="DE106" s="139">
        <f>MAX((SUM($E$99:DE99)-SUM($E$108:DE108)-SUM($E$107:DE107))*'Capital Structure'!$H$21/12,0)</f>
        <v>0</v>
      </c>
      <c r="DF106" s="139">
        <f>MAX((SUM($E$99:DF99)-SUM($E$108:DF108)-SUM($E$107:DF107))*'Capital Structure'!$H$21/12,0)</f>
        <v>0</v>
      </c>
      <c r="DG106" s="139">
        <f>MAX((SUM($E$99:DG99)-SUM($E$108:DG108)-SUM($E$107:DG107))*'Capital Structure'!$H$21/12,0)</f>
        <v>0</v>
      </c>
      <c r="DH106" s="139">
        <f>MAX((SUM($E$99:DH99)-SUM($E$108:DH108)-SUM($E$107:DH107))*'Capital Structure'!$H$21/12,0)</f>
        <v>0</v>
      </c>
      <c r="DI106" s="139">
        <f>MAX((SUM($E$99:DI99)-SUM($E$108:DI108)-SUM($E$107:DI107))*'Capital Structure'!$H$21/12,0)</f>
        <v>0</v>
      </c>
      <c r="DJ106" s="139">
        <f>MAX((SUM($E$99:DJ99)-SUM($E$108:DJ108)-SUM($E$107:DJ107))*'Capital Structure'!$H$21/12,0)</f>
        <v>0</v>
      </c>
      <c r="DK106" s="139">
        <f>MAX((SUM($E$99:DK99)-SUM($E$108:DK108)-SUM($E$107:DK107))*'Capital Structure'!$H$21/12,0)</f>
        <v>0</v>
      </c>
      <c r="DL106" s="139">
        <f>MAX((SUM($E$99:DL99)-SUM($E$108:DL108)-SUM($E$107:DL107))*'Capital Structure'!$H$21/12,0)</f>
        <v>0</v>
      </c>
      <c r="DM106" s="139">
        <f>MAX((SUM($E$99:DM99)-SUM($E$108:DM108)-SUM($E$107:DM107))*'Capital Structure'!$H$21/12,0)</f>
        <v>0</v>
      </c>
      <c r="DN106" s="139">
        <f>MAX((SUM($E$99:DN99)-SUM($E$108:DN108)-SUM($E$107:DN107))*'Capital Structure'!$H$21/12,0)</f>
        <v>0</v>
      </c>
      <c r="DO106" s="139">
        <f>MAX((SUM($E$99:DO99)-SUM($E$108:DO108)-SUM($E$107:DO107))*'Capital Structure'!$H$21/12,0)</f>
        <v>0</v>
      </c>
      <c r="DP106" s="139">
        <f>MAX((SUM($E$99:DP99)-SUM($E$108:DP108)-SUM($E$107:DP107))*'Capital Structure'!$H$21/12,0)</f>
        <v>0</v>
      </c>
      <c r="DQ106" s="139">
        <f>MAX((SUM($E$99:DQ99)-SUM($E$108:DQ108)-SUM($E$107:DQ107))*'Capital Structure'!$H$21/12,0)</f>
        <v>0</v>
      </c>
      <c r="DR106" s="139">
        <f>MAX((SUM($E$99:DR99)-SUM($E$108:DR108)-SUM($E$107:DR107))*'Capital Structure'!$H$21/12,0)</f>
        <v>0</v>
      </c>
      <c r="DS106" s="139">
        <f>MAX((SUM($E$99:DS99)-SUM($E$108:DS108)-SUM($E$107:DS107))*'Capital Structure'!$H$21/12,0)</f>
        <v>0</v>
      </c>
      <c r="DT106" s="139">
        <f>MAX((SUM($E$99:DT99)-SUM($E$108:DT108)-SUM($E$107:DT107))*'Capital Structure'!$H$21/12,0)</f>
        <v>0</v>
      </c>
      <c r="DU106" s="139">
        <f>MAX((SUM($E$99:DU99)-SUM($E$108:DU108)-SUM($E$107:DU107))*'Capital Structure'!$H$21/12,0)</f>
        <v>0</v>
      </c>
      <c r="DV106" s="139">
        <f>MAX((SUM($E$99:DV99)-SUM($E$108:DV108)-SUM($E$107:DV107))*'Capital Structure'!$H$21/12,0)</f>
        <v>0</v>
      </c>
      <c r="DW106" s="139">
        <f>MAX((SUM($E$99:DW99)-SUM($E$108:DW108)-SUM($E$107:DW107))*'Capital Structure'!$H$21/12,0)</f>
        <v>0</v>
      </c>
      <c r="DX106" s="139">
        <f>MAX((SUM($E$99:DX99)-SUM($E$108:DX108)-SUM($E$107:DX107))*'Capital Structure'!$H$21/12,0)</f>
        <v>0</v>
      </c>
      <c r="DY106" s="139">
        <f>MAX((SUM($E$99:DY99)-SUM($E$108:DY108)-SUM($E$107:DY107))*'Capital Structure'!$H$21/12,0)</f>
        <v>0</v>
      </c>
      <c r="DZ106" s="139">
        <f>MAX((SUM($E$99:DZ99)-SUM($E$108:DZ108)-SUM($E$107:DZ107))*'Capital Structure'!$H$21/12,0)</f>
        <v>0</v>
      </c>
      <c r="EA106" s="139">
        <f>MAX((SUM($E$99:EA99)-SUM($E$108:EA108)-SUM($E$107:EA107))*'Capital Structure'!$H$21/12,0)</f>
        <v>0</v>
      </c>
      <c r="EB106" s="139">
        <f>MAX((SUM($E$99:EB99)-SUM($E$108:EB108)-SUM($E$107:EB107))*'Capital Structure'!$H$21/12,0)</f>
        <v>0</v>
      </c>
      <c r="EC106" s="139">
        <f>MAX((SUM($E$99:EC99)-SUM($E$108:EC108)-SUM($E$107:EC107))*'Capital Structure'!$H$21/12,0)</f>
        <v>0</v>
      </c>
      <c r="ED106" s="139">
        <f>MAX((SUM($E$99:ED99)-SUM($E$108:ED108)-SUM($E$107:ED107))*'Capital Structure'!$H$21/12,0)</f>
        <v>0</v>
      </c>
      <c r="EE106" s="139">
        <f>MAX((SUM($E$99:EE99)-SUM($E$108:EE108)-SUM($E$107:EE107))*'Capital Structure'!$H$21/12,0)</f>
        <v>0</v>
      </c>
      <c r="EF106" s="139">
        <f>MAX((SUM($E$99:EF99)-SUM($E$108:EF108)-SUM($E$107:EF107))*'Capital Structure'!$H$21/12,0)</f>
        <v>0</v>
      </c>
      <c r="EG106" s="139">
        <f>MAX((SUM($E$99:EG99)-SUM($E$108:EG108)-SUM($E$107:EG107))*'Capital Structure'!$H$21/12,0)</f>
        <v>0</v>
      </c>
      <c r="EH106" s="139">
        <f>MAX((SUM($E$99:EH99)-SUM($E$108:EH108)-SUM($E$107:EH107))*'Capital Structure'!$H$21/12,0)</f>
        <v>0</v>
      </c>
      <c r="EI106" s="139">
        <f>MAX((SUM($E$99:EI99)-SUM($E$108:EI108)-SUM($E$107:EI107))*'Capital Structure'!$H$21/12,0)</f>
        <v>0</v>
      </c>
      <c r="EJ106" s="139">
        <f>MAX((SUM($E$99:EJ99)-SUM($E$108:EJ108)-SUM($E$107:EJ107))*'Capital Structure'!$H$21/12,0)</f>
        <v>0</v>
      </c>
      <c r="EK106" s="139">
        <f>MAX((SUM($E$99:EK99)-SUM($E$108:EK108)-SUM($E$107:EK107))*'Capital Structure'!$H$21/12,0)</f>
        <v>0</v>
      </c>
      <c r="EL106" s="139">
        <f>MAX((SUM($E$99:EL99)-SUM($E$108:EL108)-SUM($E$107:EL107))*'Capital Structure'!$H$21/12,0)</f>
        <v>0</v>
      </c>
      <c r="EM106" s="139">
        <f>MAX((SUM($E$99:EM99)-SUM($E$108:EM108)-SUM($E$107:EM107))*'Capital Structure'!$H$21/12,0)</f>
        <v>0</v>
      </c>
      <c r="EN106" s="139">
        <f>MAX((SUM($E$99:EN99)-SUM($E$108:EN108)-SUM($E$107:EN107))*'Capital Structure'!$H$21/12,0)</f>
        <v>0</v>
      </c>
      <c r="EO106" s="139">
        <f>MAX((SUM($E$99:EO99)-SUM($E$108:EO108)-SUM($E$107:EO107))*'Capital Structure'!$H$21/12,0)</f>
        <v>0</v>
      </c>
      <c r="EP106" s="139">
        <f>MAX((SUM($E$99:EP99)-SUM($E$108:EP108)-SUM($E$107:EP107))*'Capital Structure'!$H$21/12,0)</f>
        <v>0</v>
      </c>
      <c r="EQ106" s="139">
        <f>MAX((SUM($E$99:EQ99)-SUM($E$108:EQ108)-SUM($E$107:EQ107))*'Capital Structure'!$H$21/12,0)</f>
        <v>0</v>
      </c>
      <c r="ER106" s="139">
        <f>MAX((SUM($E$99:ER99)-SUM($E$108:ER108)-SUM($E$107:ER107))*'Capital Structure'!$H$21/12,0)</f>
        <v>0</v>
      </c>
      <c r="ES106" s="139">
        <f>MAX((SUM($E$99:ES99)-SUM($E$108:ES108)-SUM($E$107:ES107))*'Capital Structure'!$H$21/12,0)</f>
        <v>0</v>
      </c>
      <c r="ET106" s="139">
        <f>MAX((SUM($E$99:ET99)-SUM($E$108:ET108)-SUM($E$107:ET107))*'Capital Structure'!$H$21/12,0)</f>
        <v>0</v>
      </c>
      <c r="EU106" s="139">
        <f>MAX((SUM($E$99:EU99)-SUM($E$108:EU108)-SUM($E$107:EU107))*'Capital Structure'!$H$21/12,0)</f>
        <v>0</v>
      </c>
      <c r="EV106" s="139">
        <f>MAX((SUM($E$99:EV99)-SUM($E$108:EV108)-SUM($E$107:EV107))*'Capital Structure'!$H$21/12,0)</f>
        <v>0</v>
      </c>
      <c r="EW106" s="139">
        <f>MAX((SUM($E$99:EW99)-SUM($E$108:EW108)-SUM($E$107:EW107))*'Capital Structure'!$H$21/12,0)</f>
        <v>0</v>
      </c>
      <c r="EX106" s="139">
        <f>MAX((SUM($E$99:EX99)-SUM($E$108:EX108)-SUM($E$107:EX107))*'Capital Structure'!$H$21/12,0)</f>
        <v>0</v>
      </c>
      <c r="EY106" s="139">
        <f>MAX((SUM($E$99:EY99)-SUM($E$108:EY108)-SUM($E$107:EY107))*'Capital Structure'!$H$21/12,0)</f>
        <v>0</v>
      </c>
      <c r="EZ106" s="139">
        <f>MAX((SUM($E$99:EZ99)-SUM($E$108:EZ108)-SUM($E$107:EZ107))*'Capital Structure'!$H$21/12,0)</f>
        <v>0</v>
      </c>
      <c r="FA106" s="139">
        <f>MAX((SUM($E$99:FA99)-SUM($E$108:FA108)-SUM($E$107:FA107))*'Capital Structure'!$H$21/12,0)</f>
        <v>0</v>
      </c>
      <c r="FB106" s="139">
        <f>MAX((SUM($E$99:FB99)-SUM($E$108:FB108)-SUM($E$107:FB107))*'Capital Structure'!$H$21/12,0)</f>
        <v>0</v>
      </c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</row>
    <row r="107" spans="2:206">
      <c r="B107" s="139" t="s">
        <v>354</v>
      </c>
      <c r="E107" s="139">
        <f>IFERROR(VLOOKUP(E$87,'Capital Structure'!$H$27:$I$29,2,FALSE),0)</f>
        <v>0</v>
      </c>
      <c r="F107" s="139">
        <f>IFERROR(VLOOKUP(F$87,'Capital Structure'!$H$27:$I$29,2,FALSE),0)</f>
        <v>0</v>
      </c>
      <c r="G107" s="139">
        <f>IFERROR(VLOOKUP(G$87,'Capital Structure'!$H$27:$I$29,2,FALSE),0)</f>
        <v>0</v>
      </c>
      <c r="H107" s="139">
        <f>IFERROR(VLOOKUP(H$87,'Capital Structure'!$H$27:$I$29,2,FALSE),0)</f>
        <v>0</v>
      </c>
      <c r="I107" s="139">
        <f>IFERROR(VLOOKUP(I$87,'Capital Structure'!$H$27:$I$29,2,FALSE),0)</f>
        <v>0</v>
      </c>
      <c r="J107" s="139">
        <f>IFERROR(VLOOKUP(J$87,'Capital Structure'!$H$27:$I$29,2,FALSE),0)</f>
        <v>0</v>
      </c>
      <c r="K107" s="139">
        <f>IFERROR(VLOOKUP(K$87,'Capital Structure'!$H$27:$I$29,2,FALSE),0)</f>
        <v>0</v>
      </c>
      <c r="L107" s="139">
        <f>IFERROR(VLOOKUP(L$87,'Capital Structure'!$H$27:$I$29,2,FALSE),0)</f>
        <v>0</v>
      </c>
      <c r="M107" s="139">
        <f>IFERROR(VLOOKUP(M$87,'Capital Structure'!$H$27:$I$29,2,FALSE),0)</f>
        <v>0</v>
      </c>
      <c r="N107" s="139">
        <f>IFERROR(VLOOKUP(N$87,'Capital Structure'!$H$27:$I$29,2,FALSE),0)</f>
        <v>0</v>
      </c>
      <c r="O107" s="139">
        <f>IFERROR(VLOOKUP(O$87,'Capital Structure'!$H$27:$I$29,2,FALSE),0)</f>
        <v>0</v>
      </c>
      <c r="P107" s="139">
        <f>IFERROR(VLOOKUP(P$87,'Capital Structure'!$H$27:$I$29,2,FALSE),0)</f>
        <v>0</v>
      </c>
      <c r="Q107" s="139">
        <f>IFERROR(VLOOKUP(Q$87,'Capital Structure'!$H$27:$I$29,2,FALSE),0)</f>
        <v>0</v>
      </c>
      <c r="R107" s="139">
        <f>IFERROR(VLOOKUP(R$87,'Capital Structure'!$H$27:$I$29,2,FALSE),0)</f>
        <v>0</v>
      </c>
      <c r="S107" s="139">
        <f>IFERROR(VLOOKUP(S$87,'Capital Structure'!$H$27:$I$29,2,FALSE),0)</f>
        <v>0</v>
      </c>
      <c r="T107" s="139">
        <f>IFERROR(VLOOKUP(T$87,'Capital Structure'!$H$27:$I$29,2,FALSE),0)</f>
        <v>0</v>
      </c>
      <c r="U107" s="139">
        <f>IFERROR(VLOOKUP(U$87,'Capital Structure'!$H$27:$I$29,2,FALSE),0)</f>
        <v>0</v>
      </c>
      <c r="V107" s="139">
        <f>IFERROR(VLOOKUP(V$87,'Capital Structure'!$H$27:$I$29,2,FALSE),0)</f>
        <v>0</v>
      </c>
      <c r="W107" s="139">
        <f>IFERROR(VLOOKUP(W$87,'Capital Structure'!$H$27:$I$29,2,FALSE),0)</f>
        <v>0</v>
      </c>
      <c r="X107" s="139">
        <f>IFERROR(VLOOKUP(X$87,'Capital Structure'!$H$27:$I$29,2,FALSE),0)</f>
        <v>0</v>
      </c>
      <c r="Y107" s="139">
        <f>IFERROR(VLOOKUP(Y$87,'Capital Structure'!$H$27:$I$29,2,FALSE),0)</f>
        <v>0</v>
      </c>
      <c r="Z107" s="139">
        <f>IFERROR(VLOOKUP(Z$87,'Capital Structure'!$H$27:$I$29,2,FALSE),0)</f>
        <v>0</v>
      </c>
      <c r="AA107" s="139">
        <f>IFERROR(VLOOKUP(AA$87,'Capital Structure'!$H$27:$I$29,2,FALSE),0)</f>
        <v>0</v>
      </c>
      <c r="AB107" s="139">
        <f>IFERROR(VLOOKUP(AB$87,'Capital Structure'!$H$27:$I$29,2,FALSE),0)</f>
        <v>0</v>
      </c>
      <c r="AC107" s="139">
        <f>IFERROR(VLOOKUP(AC$87,'Capital Structure'!$H$27:$I$29,2,FALSE),0)</f>
        <v>0</v>
      </c>
      <c r="AD107" s="139">
        <f>IFERROR(VLOOKUP(AD$87,'Capital Structure'!$H$27:$I$29,2,FALSE),0)</f>
        <v>0</v>
      </c>
      <c r="AE107" s="139">
        <f>IFERROR(VLOOKUP(AE$87,'Capital Structure'!$H$27:$I$29,2,FALSE),0)</f>
        <v>0</v>
      </c>
      <c r="AF107" s="139">
        <f>IFERROR(VLOOKUP(AF$87,'Capital Structure'!$H$27:$I$29,2,FALSE),0)</f>
        <v>0</v>
      </c>
      <c r="AG107" s="139">
        <f>IFERROR(VLOOKUP(AG$87,'Capital Structure'!$H$27:$I$29,2,FALSE),0)</f>
        <v>0</v>
      </c>
      <c r="AH107" s="139">
        <f>IFERROR(VLOOKUP(AH$87,'Capital Structure'!$H$27:$I$29,2,FALSE),0)</f>
        <v>0</v>
      </c>
      <c r="AI107" s="139">
        <f>IFERROR(VLOOKUP(AI$87,'Capital Structure'!$H$27:$I$29,2,FALSE),0)</f>
        <v>0</v>
      </c>
      <c r="AJ107" s="139">
        <f>IFERROR(VLOOKUP(AJ$87,'Capital Structure'!$H$27:$I$29,2,FALSE),0)</f>
        <v>0</v>
      </c>
      <c r="AK107" s="139">
        <f>IFERROR(VLOOKUP(AK$87,'Capital Structure'!$H$27:$I$29,2,FALSE),0)</f>
        <v>0</v>
      </c>
      <c r="AL107" s="139">
        <f>IFERROR(VLOOKUP(AL$87,'Capital Structure'!$H$27:$I$29,2,FALSE),0)</f>
        <v>0</v>
      </c>
      <c r="AM107" s="139">
        <f>IFERROR(VLOOKUP(AM$87,'Capital Structure'!$H$27:$I$29,2,FALSE),0)</f>
        <v>0</v>
      </c>
      <c r="AN107" s="139">
        <f>IFERROR(VLOOKUP(AN$87,'Capital Structure'!$H$27:$I$29,2,FALSE),0)</f>
        <v>0</v>
      </c>
      <c r="AO107" s="139">
        <f>IFERROR(VLOOKUP(AO$87,'Capital Structure'!$H$27:$I$29,2,FALSE),0)</f>
        <v>0</v>
      </c>
      <c r="AP107" s="139">
        <f>IFERROR(VLOOKUP(AP$87,'Capital Structure'!$H$27:$I$29,2,FALSE),0)</f>
        <v>0</v>
      </c>
      <c r="AQ107" s="139">
        <f>IFERROR(VLOOKUP(AQ$87,'Capital Structure'!$H$27:$I$29,2,FALSE),0)</f>
        <v>0</v>
      </c>
      <c r="AR107" s="139">
        <f>IFERROR(VLOOKUP(AR$87,'Capital Structure'!$H$27:$I$29,2,FALSE),0)</f>
        <v>0</v>
      </c>
      <c r="AS107" s="139">
        <f>IFERROR(VLOOKUP(AS$87,'Capital Structure'!$H$27:$I$29,2,FALSE),0)</f>
        <v>0</v>
      </c>
      <c r="AT107" s="139">
        <f>IFERROR(VLOOKUP(AT$87,'Capital Structure'!$H$27:$I$29,2,FALSE),0)</f>
        <v>0</v>
      </c>
      <c r="AU107" s="139">
        <f>IFERROR(VLOOKUP(AU$87,'Capital Structure'!$H$27:$I$29,2,FALSE),0)</f>
        <v>0</v>
      </c>
      <c r="AV107" s="139">
        <f>IFERROR(VLOOKUP(AV$87,'Capital Structure'!$H$27:$I$29,2,FALSE),0)</f>
        <v>0</v>
      </c>
      <c r="AW107" s="139">
        <f>IFERROR(VLOOKUP(AW$87,'Capital Structure'!$H$27:$I$29,2,FALSE),0)</f>
        <v>0</v>
      </c>
      <c r="AX107" s="139">
        <f>IFERROR(VLOOKUP(AX$87,'Capital Structure'!$H$27:$I$29,2,FALSE),0)</f>
        <v>0</v>
      </c>
      <c r="AY107" s="139">
        <f>IFERROR(VLOOKUP(AY$87,'Capital Structure'!$H$27:$I$29,2,FALSE),0)</f>
        <v>0</v>
      </c>
      <c r="AZ107" s="139">
        <f>IFERROR(VLOOKUP(AZ$87,'Capital Structure'!$H$27:$I$29,2,FALSE),0)</f>
        <v>0</v>
      </c>
      <c r="BA107" s="139">
        <f>IFERROR(VLOOKUP(BA$87,'Capital Structure'!$H$27:$I$29,2,FALSE),0)</f>
        <v>0</v>
      </c>
      <c r="BB107" s="139">
        <f>IFERROR(VLOOKUP(BB$87,'Capital Structure'!$H$27:$I$29,2,FALSE),0)</f>
        <v>0</v>
      </c>
      <c r="BC107" s="139">
        <f>IFERROR(VLOOKUP(BC$87,'Capital Structure'!$H$27:$I$29,2,FALSE),0)</f>
        <v>0</v>
      </c>
      <c r="BD107" s="139">
        <f>IFERROR(VLOOKUP(BD$87,'Capital Structure'!$H$27:$I$29,2,FALSE),0)</f>
        <v>0</v>
      </c>
      <c r="BE107" s="139">
        <f>IFERROR(VLOOKUP(BE$87,'Capital Structure'!$H$27:$I$29,2,FALSE),0)</f>
        <v>0</v>
      </c>
      <c r="BF107" s="139">
        <f>IFERROR(VLOOKUP(BF$87,'Capital Structure'!$H$27:$I$29,2,FALSE),0)</f>
        <v>0</v>
      </c>
      <c r="BG107" s="139">
        <f>IFERROR(VLOOKUP(BG$87,'Capital Structure'!$H$27:$I$29,2,FALSE),0)</f>
        <v>0</v>
      </c>
      <c r="BH107" s="139">
        <f>IFERROR(VLOOKUP(BH$87,'Capital Structure'!$H$27:$I$29,2,FALSE),0)</f>
        <v>0</v>
      </c>
      <c r="BI107" s="139">
        <f>IFERROR(VLOOKUP(BI$87,'Capital Structure'!$H$27:$I$29,2,FALSE),0)</f>
        <v>0</v>
      </c>
      <c r="BJ107" s="139">
        <f>IFERROR(VLOOKUP(BJ$87,'Capital Structure'!$H$27:$I$29,2,FALSE),0)</f>
        <v>0</v>
      </c>
      <c r="BK107" s="139">
        <f>IFERROR(VLOOKUP(BK$87,'Capital Structure'!$H$27:$I$29,2,FALSE),0)</f>
        <v>0</v>
      </c>
      <c r="BL107" s="139">
        <f>IFERROR(VLOOKUP(BL$87,'Capital Structure'!$H$27:$I$29,2,FALSE),0)</f>
        <v>0</v>
      </c>
      <c r="BM107" s="139">
        <f>IFERROR(VLOOKUP(BM$87,'Capital Structure'!$H$27:$I$29,2,FALSE),0)</f>
        <v>0</v>
      </c>
      <c r="BN107" s="139">
        <f>IFERROR(VLOOKUP(BN$87,'Capital Structure'!$H$27:$I$29,2,FALSE),0)</f>
        <v>0</v>
      </c>
      <c r="BO107" s="139">
        <f>IFERROR(VLOOKUP(BO$87,'Capital Structure'!$H$27:$I$29,2,FALSE),0)</f>
        <v>0</v>
      </c>
      <c r="BP107" s="139">
        <f>IFERROR(VLOOKUP(BP$87,'Capital Structure'!$H$27:$I$29,2,FALSE),0)</f>
        <v>0</v>
      </c>
      <c r="BQ107" s="139">
        <f>IFERROR(VLOOKUP(BQ$87,'Capital Structure'!$H$27:$I$29,2,FALSE),0)</f>
        <v>0</v>
      </c>
      <c r="BR107" s="139">
        <f>IFERROR(VLOOKUP(BR$87,'Capital Structure'!$H$27:$I$29,2,FALSE),0)</f>
        <v>0</v>
      </c>
      <c r="BS107" s="139">
        <f>IFERROR(VLOOKUP(BS$87,'Capital Structure'!$H$27:$I$29,2,FALSE),0)</f>
        <v>0</v>
      </c>
      <c r="BT107" s="139">
        <f>IFERROR(VLOOKUP(BT$87,'Capital Structure'!$H$27:$I$29,2,FALSE),0)</f>
        <v>0</v>
      </c>
      <c r="BU107" s="139">
        <f>IFERROR(VLOOKUP(BU$87,'Capital Structure'!$H$27:$I$29,2,FALSE),0)</f>
        <v>0</v>
      </c>
      <c r="BV107" s="139">
        <f>IFERROR(VLOOKUP(BV$87,'Capital Structure'!$H$27:$I$29,2,FALSE),0)</f>
        <v>0</v>
      </c>
      <c r="BW107" s="139">
        <f>IFERROR(VLOOKUP(BW$87,'Capital Structure'!$H$27:$I$29,2,FALSE),0)</f>
        <v>0</v>
      </c>
      <c r="BX107" s="139">
        <f>IFERROR(VLOOKUP(BX$87,'Capital Structure'!$H$27:$I$29,2,FALSE),0)</f>
        <v>0</v>
      </c>
      <c r="BY107" s="139">
        <f>IFERROR(VLOOKUP(BY$87,'Capital Structure'!$H$27:$I$29,2,FALSE),0)</f>
        <v>0</v>
      </c>
      <c r="BZ107" s="139">
        <f>IFERROR(VLOOKUP(BZ$87,'Capital Structure'!$H$27:$I$29,2,FALSE),0)</f>
        <v>0</v>
      </c>
      <c r="CA107" s="139">
        <f>IFERROR(VLOOKUP(CA$87,'Capital Structure'!$H$27:$I$29,2,FALSE),0)</f>
        <v>0</v>
      </c>
      <c r="CB107" s="139">
        <f>IFERROR(VLOOKUP(CB$87,'Capital Structure'!$H$27:$I$29,2,FALSE),0)</f>
        <v>0</v>
      </c>
      <c r="CC107" s="139">
        <f>IFERROR(VLOOKUP(CC$87,'Capital Structure'!$H$27:$I$29,2,FALSE),0)</f>
        <v>0</v>
      </c>
      <c r="CD107" s="139">
        <f>IFERROR(VLOOKUP(CD$87,'Capital Structure'!$H$27:$I$29,2,FALSE),0)</f>
        <v>0</v>
      </c>
      <c r="CE107" s="139">
        <f>IFERROR(VLOOKUP(CE$87,'Capital Structure'!$H$27:$I$29,2,FALSE),0)</f>
        <v>0</v>
      </c>
      <c r="CF107" s="139">
        <f>IFERROR(VLOOKUP(CF$87,'Capital Structure'!$H$27:$I$29,2,FALSE),0)</f>
        <v>0</v>
      </c>
      <c r="CG107" s="139">
        <f>IFERROR(VLOOKUP(CG$87,'Capital Structure'!$H$27:$I$29,2,FALSE),0)</f>
        <v>0</v>
      </c>
      <c r="CH107" s="139">
        <f>IFERROR(VLOOKUP(CH$87,'Capital Structure'!$H$27:$I$29,2,FALSE),0)</f>
        <v>0</v>
      </c>
      <c r="CI107" s="139">
        <f>IFERROR(VLOOKUP(CI$87,'Capital Structure'!$H$27:$I$29,2,FALSE),0)</f>
        <v>0</v>
      </c>
      <c r="CJ107" s="139">
        <f>IFERROR(VLOOKUP(CJ$87,'Capital Structure'!$H$27:$I$29,2,FALSE),0)</f>
        <v>0</v>
      </c>
      <c r="CK107" s="139">
        <f>IFERROR(VLOOKUP(CK$87,'Capital Structure'!$H$27:$I$29,2,FALSE),0)</f>
        <v>0</v>
      </c>
      <c r="CL107" s="139">
        <f>IFERROR(VLOOKUP(CL$87,'Capital Structure'!$H$27:$I$29,2,FALSE),0)</f>
        <v>0</v>
      </c>
      <c r="CM107" s="139">
        <f>IFERROR(VLOOKUP(CM$87,'Capital Structure'!$H$27:$I$29,2,FALSE),0)</f>
        <v>0</v>
      </c>
      <c r="CN107" s="139">
        <f>IFERROR(VLOOKUP(CN$87,'Capital Structure'!$H$27:$I$29,2,FALSE),0)</f>
        <v>0</v>
      </c>
      <c r="CO107" s="139">
        <f>IFERROR(VLOOKUP(CO$87,'Capital Structure'!$H$27:$I$29,2,FALSE),0)</f>
        <v>0</v>
      </c>
      <c r="CP107" s="139">
        <f>IFERROR(VLOOKUP(CP$87,'Capital Structure'!$H$27:$I$29,2,FALSE),0)</f>
        <v>0</v>
      </c>
      <c r="CQ107" s="139">
        <f>IFERROR(VLOOKUP(CQ$87,'Capital Structure'!$H$27:$I$29,2,FALSE),0)</f>
        <v>0</v>
      </c>
      <c r="CR107" s="139">
        <f>IFERROR(VLOOKUP(CR$87,'Capital Structure'!$H$27:$I$29,2,FALSE),0)</f>
        <v>0</v>
      </c>
      <c r="CS107" s="139">
        <f>IFERROR(VLOOKUP(CS$87,'Capital Structure'!$H$27:$I$29,2,FALSE),0)</f>
        <v>0</v>
      </c>
      <c r="CT107" s="139">
        <f>IFERROR(VLOOKUP(CT$87,'Capital Structure'!$H$27:$I$29,2,FALSE),0)</f>
        <v>0</v>
      </c>
      <c r="CU107" s="139">
        <f>IFERROR(VLOOKUP(CU$87,'Capital Structure'!$H$27:$I$29,2,FALSE),0)</f>
        <v>0</v>
      </c>
      <c r="CV107" s="139">
        <f>IFERROR(VLOOKUP(CV$87,'Capital Structure'!$H$27:$I$29,2,FALSE),0)</f>
        <v>0</v>
      </c>
      <c r="CW107" s="139">
        <f>IFERROR(VLOOKUP(CW$87,'Capital Structure'!$H$27:$I$29,2,FALSE),0)</f>
        <v>0</v>
      </c>
      <c r="CX107" s="139">
        <f>IFERROR(VLOOKUP(CX$87,'Capital Structure'!$H$27:$I$29,2,FALSE),0)</f>
        <v>0</v>
      </c>
      <c r="CY107" s="139">
        <f>IFERROR(VLOOKUP(CY$87,'Capital Structure'!$H$27:$I$29,2,FALSE),0)</f>
        <v>0</v>
      </c>
      <c r="CZ107" s="139">
        <f>IFERROR(VLOOKUP(CZ$87,'Capital Structure'!$H$27:$I$29,2,FALSE),0)</f>
        <v>0</v>
      </c>
      <c r="DA107" s="139">
        <f>IFERROR(VLOOKUP(DA$87,'Capital Structure'!$H$27:$I$29,2,FALSE),0)</f>
        <v>0</v>
      </c>
      <c r="DB107" s="139">
        <f>IFERROR(VLOOKUP(DB$87,'Capital Structure'!$H$27:$I$29,2,FALSE),0)</f>
        <v>0</v>
      </c>
      <c r="DC107" s="139">
        <f>IFERROR(VLOOKUP(DC$87,'Capital Structure'!$H$27:$I$29,2,FALSE),0)</f>
        <v>0</v>
      </c>
      <c r="DD107" s="139">
        <f>IFERROR(VLOOKUP(DD$87,'Capital Structure'!$H$27:$I$29,2,FALSE),0)</f>
        <v>0</v>
      </c>
      <c r="DE107" s="139">
        <f>IFERROR(VLOOKUP(DE$87,'Capital Structure'!$H$27:$I$29,2,FALSE),0)</f>
        <v>0</v>
      </c>
      <c r="DF107" s="139">
        <f>IFERROR(VLOOKUP(DF$87,'Capital Structure'!$H$27:$I$29,2,FALSE),0)</f>
        <v>0</v>
      </c>
      <c r="DG107" s="139">
        <f>IFERROR(VLOOKUP(DG$87,'Capital Structure'!$H$27:$I$29,2,FALSE),0)</f>
        <v>0</v>
      </c>
      <c r="DH107" s="139">
        <f>IFERROR(VLOOKUP(DH$87,'Capital Structure'!$H$27:$I$29,2,FALSE),0)</f>
        <v>0</v>
      </c>
      <c r="DI107" s="139">
        <f>IFERROR(VLOOKUP(DI$87,'Capital Structure'!$H$27:$I$29,2,FALSE),0)</f>
        <v>0</v>
      </c>
      <c r="DJ107" s="139">
        <f>IFERROR(VLOOKUP(DJ$87,'Capital Structure'!$H$27:$I$29,2,FALSE),0)</f>
        <v>0</v>
      </c>
      <c r="DK107" s="139">
        <f>IFERROR(VLOOKUP(DK$87,'Capital Structure'!$H$27:$I$29,2,FALSE),0)</f>
        <v>0</v>
      </c>
      <c r="DL107" s="139">
        <f>IFERROR(VLOOKUP(DL$87,'Capital Structure'!$H$27:$I$29,2,FALSE),0)</f>
        <v>0</v>
      </c>
      <c r="DM107" s="139">
        <f>IFERROR(VLOOKUP(DM$87,'Capital Structure'!$H$27:$I$29,2,FALSE),0)</f>
        <v>0</v>
      </c>
      <c r="DN107" s="139">
        <f>IFERROR(VLOOKUP(DN$87,'Capital Structure'!$H$27:$I$29,2,FALSE),0)</f>
        <v>0</v>
      </c>
      <c r="DO107" s="139">
        <f>IFERROR(VLOOKUP(DO$87,'Capital Structure'!$H$27:$I$29,2,FALSE),0)</f>
        <v>0</v>
      </c>
      <c r="DP107" s="139">
        <f>IFERROR(VLOOKUP(DP$87,'Capital Structure'!$H$27:$I$29,2,FALSE),0)</f>
        <v>0</v>
      </c>
      <c r="DQ107" s="139">
        <f>IFERROR(VLOOKUP(DQ$87,'Capital Structure'!$H$27:$I$29,2,FALSE),0)</f>
        <v>0</v>
      </c>
      <c r="DR107" s="139">
        <f>IFERROR(VLOOKUP(DR$87,'Capital Structure'!$H$27:$I$29,2,FALSE),0)</f>
        <v>0</v>
      </c>
      <c r="DS107" s="139">
        <f>IFERROR(VLOOKUP(DS$87,'Capital Structure'!$H$27:$I$29,2,FALSE),0)</f>
        <v>0</v>
      </c>
      <c r="DT107" s="139">
        <f>IFERROR(VLOOKUP(DT$87,'Capital Structure'!$H$27:$I$29,2,FALSE),0)</f>
        <v>0</v>
      </c>
      <c r="DU107" s="139">
        <f>IFERROR(VLOOKUP(DU$87,'Capital Structure'!$H$27:$I$29,2,FALSE),0)</f>
        <v>0</v>
      </c>
      <c r="DV107" s="139">
        <f>IFERROR(VLOOKUP(DV$87,'Capital Structure'!$H$27:$I$29,2,FALSE),0)</f>
        <v>0</v>
      </c>
      <c r="DW107" s="139">
        <f>IFERROR(VLOOKUP(DW$87,'Capital Structure'!$H$27:$I$29,2,FALSE),0)</f>
        <v>0</v>
      </c>
      <c r="DX107" s="139">
        <f>IFERROR(VLOOKUP(DX$87,'Capital Structure'!$H$27:$I$29,2,FALSE),0)</f>
        <v>0</v>
      </c>
      <c r="DY107" s="139">
        <f>IFERROR(VLOOKUP(DY$87,'Capital Structure'!$H$27:$I$29,2,FALSE),0)</f>
        <v>0</v>
      </c>
      <c r="DZ107" s="139">
        <f>IFERROR(VLOOKUP(DZ$87,'Capital Structure'!$H$27:$I$29,2,FALSE),0)</f>
        <v>0</v>
      </c>
      <c r="EA107" s="139">
        <f>IFERROR(VLOOKUP(EA$87,'Capital Structure'!$H$27:$I$29,2,FALSE),0)</f>
        <v>0</v>
      </c>
      <c r="EB107" s="139">
        <f>IFERROR(VLOOKUP(EB$87,'Capital Structure'!$H$27:$I$29,2,FALSE),0)</f>
        <v>0</v>
      </c>
      <c r="EC107" s="139">
        <f>IFERROR(VLOOKUP(EC$87,'Capital Structure'!$H$27:$I$29,2,FALSE),0)</f>
        <v>0</v>
      </c>
      <c r="ED107" s="139">
        <f>IFERROR(VLOOKUP(ED$87,'Capital Structure'!$H$27:$I$29,2,FALSE),0)</f>
        <v>0</v>
      </c>
      <c r="EE107" s="139">
        <f>IFERROR(VLOOKUP(EE$87,'Capital Structure'!$H$27:$I$29,2,FALSE),0)</f>
        <v>0</v>
      </c>
      <c r="EF107" s="139">
        <f>IFERROR(VLOOKUP(EF$87,'Capital Structure'!$H$27:$I$29,2,FALSE),0)</f>
        <v>0</v>
      </c>
      <c r="EG107" s="139">
        <f>IFERROR(VLOOKUP(EG$87,'Capital Structure'!$H$27:$I$29,2,FALSE),0)</f>
        <v>0</v>
      </c>
      <c r="EH107" s="139">
        <f>IFERROR(VLOOKUP(EH$87,'Capital Structure'!$H$27:$I$29,2,FALSE),0)</f>
        <v>0</v>
      </c>
      <c r="EI107" s="139">
        <f>IFERROR(VLOOKUP(EI$87,'Capital Structure'!$H$27:$I$29,2,FALSE),0)</f>
        <v>0</v>
      </c>
      <c r="EJ107" s="139">
        <f>IFERROR(VLOOKUP(EJ$87,'Capital Structure'!$H$27:$I$29,2,FALSE),0)</f>
        <v>0</v>
      </c>
      <c r="EK107" s="139">
        <f>IFERROR(VLOOKUP(EK$87,'Capital Structure'!$H$27:$I$29,2,FALSE),0)</f>
        <v>0</v>
      </c>
      <c r="EL107" s="139">
        <f>IFERROR(VLOOKUP(EL$87,'Capital Structure'!$H$27:$I$29,2,FALSE),0)</f>
        <v>0</v>
      </c>
      <c r="EM107" s="139">
        <f>IFERROR(VLOOKUP(EM$87,'Capital Structure'!$H$27:$I$29,2,FALSE),0)</f>
        <v>0</v>
      </c>
      <c r="EN107" s="139">
        <f>IFERROR(VLOOKUP(EN$87,'Capital Structure'!$H$27:$I$29,2,FALSE),0)</f>
        <v>0</v>
      </c>
      <c r="EO107" s="139">
        <f>IFERROR(VLOOKUP(EO$87,'Capital Structure'!$H$27:$I$29,2,FALSE),0)</f>
        <v>0</v>
      </c>
      <c r="EP107" s="139">
        <f>IFERROR(VLOOKUP(EP$87,'Capital Structure'!$H$27:$I$29,2,FALSE),0)</f>
        <v>0</v>
      </c>
      <c r="EQ107" s="139">
        <f>IFERROR(VLOOKUP(EQ$87,'Capital Structure'!$H$27:$I$29,2,FALSE),0)</f>
        <v>0</v>
      </c>
      <c r="ER107" s="139">
        <f>IFERROR(VLOOKUP(ER$87,'Capital Structure'!$H$27:$I$29,2,FALSE),0)</f>
        <v>0</v>
      </c>
      <c r="ES107" s="139">
        <f>IFERROR(VLOOKUP(ES$87,'Capital Structure'!$H$27:$I$29,2,FALSE),0)</f>
        <v>0</v>
      </c>
      <c r="ET107" s="139">
        <f>IFERROR(VLOOKUP(ET$87,'Capital Structure'!$H$27:$I$29,2,FALSE),0)</f>
        <v>0</v>
      </c>
      <c r="EU107" s="139">
        <f>IFERROR(VLOOKUP(EU$87,'Capital Structure'!$H$27:$I$29,2,FALSE),0)</f>
        <v>0</v>
      </c>
      <c r="EV107" s="139">
        <f>IFERROR(VLOOKUP(EV$87,'Capital Structure'!$H$27:$I$29,2,FALSE),0)</f>
        <v>0</v>
      </c>
      <c r="EW107" s="139">
        <f>IFERROR(VLOOKUP(EW$87,'Capital Structure'!$H$27:$I$29,2,FALSE),0)</f>
        <v>0</v>
      </c>
      <c r="EX107" s="139">
        <f>IFERROR(VLOOKUP(EX$87,'Capital Structure'!$H$27:$I$29,2,FALSE),0)</f>
        <v>0</v>
      </c>
      <c r="EY107" s="139">
        <f>IFERROR(VLOOKUP(EY$87,'Capital Structure'!$H$27:$I$29,2,FALSE),0)</f>
        <v>0</v>
      </c>
      <c r="EZ107" s="139">
        <f>IFERROR(VLOOKUP(EZ$87,'Capital Structure'!$H$27:$I$29,2,FALSE),0)</f>
        <v>0</v>
      </c>
      <c r="FA107" s="139">
        <f>IFERROR(VLOOKUP(FA$87,'Capital Structure'!$H$27:$I$29,2,FALSE),0)</f>
        <v>0</v>
      </c>
      <c r="FB107" s="139">
        <f>IFERROR(VLOOKUP(FB$87,'Capital Structure'!$H$27:$I$29,2,FALSE),0)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328</v>
      </c>
      <c r="E108" s="139">
        <f>IF(E$87='Capital Structure'!$H$7,SUM($E$99:E99)-SUM($E$107:E107),0)</f>
        <v>0</v>
      </c>
      <c r="F108" s="139">
        <f>IF(F$87='Capital Structure'!$H$7,SUM($E$99:F99)-SUM($E$107:F107),0)</f>
        <v>0</v>
      </c>
      <c r="G108" s="139">
        <f>IF(G$87='Capital Structure'!$H$7,SUM($E$99:G99)-SUM($E$107:G107),0)</f>
        <v>0</v>
      </c>
      <c r="H108" s="139">
        <f>IF(H$87='Capital Structure'!$H$7,SUM($E$99:H99)-SUM($E$107:H107),0)</f>
        <v>0</v>
      </c>
      <c r="I108" s="139">
        <f>IF(I$87='Capital Structure'!$H$7,SUM($E$99:I99)-SUM($E$107:I107),0)</f>
        <v>0</v>
      </c>
      <c r="J108" s="139">
        <f>IF(J$87='Capital Structure'!$H$7,SUM($E$99:J99)-SUM($E$107:J107),0)</f>
        <v>0</v>
      </c>
      <c r="K108" s="139">
        <f>IF(K$87='Capital Structure'!$H$7,SUM($E$99:K99)-SUM($E$107:K107),0)</f>
        <v>0</v>
      </c>
      <c r="L108" s="139">
        <f>IF(L$87='Capital Structure'!$H$7,SUM($E$99:L99)-SUM($E$107:L107),0)</f>
        <v>0</v>
      </c>
      <c r="M108" s="139">
        <f>IF(M$87='Capital Structure'!$H$7,SUM($E$99:M99)-SUM($E$107:M107),0)</f>
        <v>0</v>
      </c>
      <c r="N108" s="139">
        <f>IF(N$87='Capital Structure'!$H$7,SUM($E$99:N99)-SUM($E$107:N107),0)</f>
        <v>0</v>
      </c>
      <c r="O108" s="139">
        <f>IF(O$87='Capital Structure'!$H$7,SUM($E$99:O99)-SUM($E$107:O107),0)</f>
        <v>0</v>
      </c>
      <c r="P108" s="139">
        <f>IF(P$87='Capital Structure'!$H$7,SUM($E$99:P99)-SUM($E$107:P107),0)</f>
        <v>0</v>
      </c>
      <c r="Q108" s="139">
        <f>IF(Q$87='Capital Structure'!$H$7,SUM($E$99:Q99)-SUM($E$107:Q107),0)</f>
        <v>0</v>
      </c>
      <c r="R108" s="139">
        <f>IF(R$87='Capital Structure'!$H$7,SUM($E$99:R99)-SUM($E$107:R107),0)</f>
        <v>0</v>
      </c>
      <c r="S108" s="139">
        <f>IF(S$87='Capital Structure'!$H$7,SUM($E$99:S99)-SUM($E$107:S107),0)</f>
        <v>0</v>
      </c>
      <c r="T108" s="139">
        <f>IF(T$87='Capital Structure'!$H$7,SUM($E$99:T99)-SUM($E$107:T107),0)</f>
        <v>0</v>
      </c>
      <c r="U108" s="139">
        <f>IF(U$87='Capital Structure'!$H$7,SUM($E$99:U99)-SUM($E$107:U107),0)</f>
        <v>0</v>
      </c>
      <c r="V108" s="139">
        <f>IF(V$87='Capital Structure'!$H$7,SUM($E$99:V99)-SUM($E$107:V107),0)</f>
        <v>0</v>
      </c>
      <c r="W108" s="139">
        <f>IF(W$87='Capital Structure'!$H$7,SUM($E$99:W99)-SUM($E$107:W107),0)</f>
        <v>0</v>
      </c>
      <c r="X108" s="139">
        <f>IF(X$87='Capital Structure'!$H$7,SUM($E$99:X99)-SUM($E$107:X107),0)</f>
        <v>0</v>
      </c>
      <c r="Y108" s="139">
        <f>IF(Y$87='Capital Structure'!$H$7,SUM($E$99:Y99)-SUM($E$107:Y107),0)</f>
        <v>0</v>
      </c>
      <c r="Z108" s="139">
        <f>IF(Z$87='Capital Structure'!$H$7,SUM($E$99:Z99)-SUM($E$107:Z107),0)</f>
        <v>0</v>
      </c>
      <c r="AA108" s="139">
        <f>IF(AA$87='Capital Structure'!$H$7,SUM($E$99:AA99)-SUM($E$107:AA107),0)</f>
        <v>0</v>
      </c>
      <c r="AB108" s="139">
        <f>IF(AB$87='Capital Structure'!$H$7,SUM($E$99:AB99)-SUM($E$107:AB107),0)</f>
        <v>0</v>
      </c>
      <c r="AC108" s="139">
        <f>IF(AC$87='Capital Structure'!$H$7,SUM($E$99:AC99)-SUM($E$107:AC107),0)</f>
        <v>0</v>
      </c>
      <c r="AD108" s="139">
        <f>IF(AD$87='Capital Structure'!$H$7,SUM($E$99:AD99)-SUM($E$107:AD107),0)</f>
        <v>0</v>
      </c>
      <c r="AE108" s="139">
        <f>IF(AE$87='Capital Structure'!$H$7,SUM($E$99:AE99)-SUM($E$107:AE107),0)</f>
        <v>0</v>
      </c>
      <c r="AF108" s="139">
        <f>IF(AF$87='Capital Structure'!$H$7,SUM($E$99:AF99)-SUM($E$107:AF107),0)</f>
        <v>0</v>
      </c>
      <c r="AG108" s="139">
        <f>IF(AG$87='Capital Structure'!$H$7,SUM($E$99:AG99)-SUM($E$107:AG107),0)</f>
        <v>0</v>
      </c>
      <c r="AH108" s="139">
        <f>IF(AH$87='Capital Structure'!$H$7,SUM($E$99:AH99)-SUM($E$107:AH107),0)</f>
        <v>0</v>
      </c>
      <c r="AI108" s="139">
        <f>IF(AI$87='Capital Structure'!$H$7,SUM($E$99:AI99)-SUM($E$107:AI107),0)</f>
        <v>0</v>
      </c>
      <c r="AJ108" s="139">
        <f>IF(AJ$87='Capital Structure'!$H$7,SUM($E$99:AJ99)-SUM($E$107:AJ107),0)</f>
        <v>0</v>
      </c>
      <c r="AK108" s="139">
        <f>IF(AK$87='Capital Structure'!$H$7,SUM($E$99:AK99)-SUM($E$107:AK107),0)</f>
        <v>0</v>
      </c>
      <c r="AL108" s="139">
        <f>IF(AL$87='Capital Structure'!$H$7,SUM($E$99:AL99)-SUM($E$107:AL107),0)</f>
        <v>0</v>
      </c>
      <c r="AM108" s="139">
        <f>IF(AM$87='Capital Structure'!$H$7,SUM($E$99:AM99)-SUM($E$107:AM107),0)</f>
        <v>0</v>
      </c>
      <c r="AN108" s="139">
        <f>IF(AN$87='Capital Structure'!$H$7,SUM($E$99:AN99)-SUM($E$107:AN107),0)</f>
        <v>0</v>
      </c>
      <c r="AO108" s="139">
        <f>IF(AO$87='Capital Structure'!$H$7,SUM($E$99:AO99)-SUM($E$107:AO107),0)</f>
        <v>0</v>
      </c>
      <c r="AP108" s="139">
        <f>IF(AP$87='Capital Structure'!$H$7,SUM($E$99:AP99)-SUM($E$107:AP107),0)</f>
        <v>0</v>
      </c>
      <c r="AQ108" s="139">
        <f>IF(AQ$87='Capital Structure'!$H$7,SUM($E$99:AQ99)-SUM($E$107:AQ107),0)</f>
        <v>0</v>
      </c>
      <c r="AR108" s="139">
        <f>IF(AR$87='Capital Structure'!$H$7,SUM($E$99:AR99)-SUM($E$107:AR107),0)</f>
        <v>0</v>
      </c>
      <c r="AS108" s="139">
        <f>IF(AS$87='Capital Structure'!$H$7,SUM($E$99:AS99)-SUM($E$107:AS107),0)</f>
        <v>0</v>
      </c>
      <c r="AT108" s="139">
        <f>IF(AT$87='Capital Structure'!$H$7,SUM($E$99:AT99)-SUM($E$107:AT107),0)</f>
        <v>0</v>
      </c>
      <c r="AU108" s="139">
        <f>IF(AU$87='Capital Structure'!$H$7,SUM($E$99:AU99)-SUM($E$107:AU107),0)</f>
        <v>0</v>
      </c>
      <c r="AV108" s="139">
        <f>IF(AV$87='Capital Structure'!$H$7,SUM($E$99:AV99)-SUM($E$107:AV107),0)</f>
        <v>0</v>
      </c>
      <c r="AW108" s="139">
        <f>IF(AW$87='Capital Structure'!$H$7,SUM($E$99:AW99)-SUM($E$107:AW107),0)</f>
        <v>0</v>
      </c>
      <c r="AX108" s="139">
        <f>IF(AX$87='Capital Structure'!$H$7,SUM($E$99:AX99)-SUM($E$107:AX107),0)</f>
        <v>0</v>
      </c>
      <c r="AY108" s="139">
        <f>IF(AY$87='Capital Structure'!$H$7,SUM($E$99:AY99)-SUM($E$107:AY107),0)</f>
        <v>0</v>
      </c>
      <c r="AZ108" s="139">
        <f>IF(AZ$87='Capital Structure'!$H$7,SUM($E$99:AZ99)-SUM($E$107:AZ107),0)</f>
        <v>0</v>
      </c>
      <c r="BA108" s="139">
        <f>IF(BA$87='Capital Structure'!$H$7,SUM($E$99:BA99)-SUM($E$107:BA107),0)</f>
        <v>0</v>
      </c>
      <c r="BB108" s="139">
        <f>IF(BB$87='Capital Structure'!$H$7,SUM($E$99:BB99)-SUM($E$107:BB107),0)</f>
        <v>0</v>
      </c>
      <c r="BC108" s="139">
        <f>IF(BC$87='Capital Structure'!$H$7,SUM($E$99:BC99)-SUM($E$107:BC107),0)</f>
        <v>0</v>
      </c>
      <c r="BD108" s="139">
        <f>IF(BD$87='Capital Structure'!$H$7,SUM($E$99:BD99)-SUM($E$107:BD107),0)</f>
        <v>0</v>
      </c>
      <c r="BE108" s="139">
        <f>IF(BE$87='Capital Structure'!$H$7,SUM($E$99:BE99)-SUM($E$107:BE107),0)</f>
        <v>0</v>
      </c>
      <c r="BF108" s="139">
        <f>IF(BF$87='Capital Structure'!$H$7,SUM($E$99:BF99)-SUM($E$107:BF107),0)</f>
        <v>0</v>
      </c>
      <c r="BG108" s="139">
        <f>IF(BG$87='Capital Structure'!$H$7,SUM($E$99:BG99)-SUM($E$107:BG107),0)</f>
        <v>0</v>
      </c>
      <c r="BH108" s="139">
        <f>IF(BH$87='Capital Structure'!$H$7,SUM($E$99:BH99)-SUM($E$107:BH107),0)</f>
        <v>0</v>
      </c>
      <c r="BI108" s="139">
        <f>IF(BI$87='Capital Structure'!$H$7,SUM($E$99:BI99)-SUM($E$107:BI107),0)</f>
        <v>0</v>
      </c>
      <c r="BJ108" s="139">
        <f>IF(BJ$87='Capital Structure'!$H$7,SUM($E$99:BJ99)-SUM($E$107:BJ107),0)</f>
        <v>0</v>
      </c>
      <c r="BK108" s="139">
        <f>IF(BK$87='Capital Structure'!$H$7,SUM($E$99:BK99)-SUM($E$107:BK107),0)</f>
        <v>0</v>
      </c>
      <c r="BL108" s="139">
        <f>IF(BL$87='Capital Structure'!$H$7,SUM($E$99:BL99)-SUM($E$107:BL107),0)</f>
        <v>0</v>
      </c>
      <c r="BM108" s="139">
        <f>IF(BM$87='Capital Structure'!$H$7,SUM($E$99:BM99)-SUM($E$107:BM107),0)</f>
        <v>0</v>
      </c>
      <c r="BN108" s="139">
        <f>IF(BN$87='Capital Structure'!$H$7,SUM($E$99:BN99)-SUM($E$107:BN107),0)</f>
        <v>0</v>
      </c>
      <c r="BO108" s="139">
        <f>IF(BO$87='Capital Structure'!$H$7,SUM($E$99:BO99)-SUM($E$107:BO107),0)</f>
        <v>0</v>
      </c>
      <c r="BP108" s="139">
        <f>IF(BP$87='Capital Structure'!$H$7,SUM($E$99:BP99)-SUM($E$107:BP107),0)</f>
        <v>0</v>
      </c>
      <c r="BQ108" s="139">
        <f>IF(BQ$87='Capital Structure'!$H$7,SUM($E$99:BQ99)-SUM($E$107:BQ107),0)</f>
        <v>0</v>
      </c>
      <c r="BR108" s="139">
        <f>IF(BR$87='Capital Structure'!$H$7,SUM($E$99:BR99)-SUM($E$107:BR107),0)</f>
        <v>0</v>
      </c>
      <c r="BS108" s="139">
        <f>IF(BS$87='Capital Structure'!$H$7,SUM($E$99:BS99)-SUM($E$107:BS107),0)</f>
        <v>0</v>
      </c>
      <c r="BT108" s="139">
        <f>IF(BT$87='Capital Structure'!$H$7,SUM($E$99:BT99)-SUM($E$107:BT107),0)</f>
        <v>0</v>
      </c>
      <c r="BU108" s="139">
        <f>IF(BU$87='Capital Structure'!$H$7,SUM($E$99:BU99)-SUM($E$107:BU107),0)</f>
        <v>0</v>
      </c>
      <c r="BV108" s="139">
        <f>IF(BV$87='Capital Structure'!$H$7,SUM($E$99:BV99)-SUM($E$107:BV107),0)</f>
        <v>0</v>
      </c>
      <c r="BW108" s="139">
        <f>IF(BW$87='Capital Structure'!$H$7,SUM($E$99:BW99)-SUM($E$107:BW107),0)</f>
        <v>0</v>
      </c>
      <c r="BX108" s="139">
        <f>IF(BX$87='Capital Structure'!$H$7,SUM($E$99:BX99)-SUM($E$107:BX107),0)</f>
        <v>0</v>
      </c>
      <c r="BY108" s="139">
        <f>IF(BY$87='Capital Structure'!$H$7,SUM($E$99:BY99)-SUM($E$107:BY107),0)</f>
        <v>0</v>
      </c>
      <c r="BZ108" s="139">
        <f>IF(BZ$87='Capital Structure'!$H$7,SUM($E$99:BZ99)-SUM($E$107:BZ107),0)</f>
        <v>0</v>
      </c>
      <c r="CA108" s="139">
        <f>IF(CA$87='Capital Structure'!$H$7,SUM($E$99:CA99)-SUM($E$107:CA107),0)</f>
        <v>88200000</v>
      </c>
      <c r="CB108" s="139">
        <f>IF(CB$87='Capital Structure'!$H$7,SUM($E$99:CB99)-SUM($E$107:CB107),0)</f>
        <v>0</v>
      </c>
      <c r="CC108" s="139">
        <f>IF(CC$87='Capital Structure'!$H$7,SUM($E$99:CC99)-SUM($E$107:CC107),0)</f>
        <v>0</v>
      </c>
      <c r="CD108" s="139">
        <f>IF(CD$87='Capital Structure'!$H$7,SUM($E$99:CD99)-SUM($E$107:CD107),0)</f>
        <v>0</v>
      </c>
      <c r="CE108" s="139">
        <f>IF(CE$87='Capital Structure'!$H$7,SUM($E$99:CE99)-SUM($E$107:CE107),0)</f>
        <v>0</v>
      </c>
      <c r="CF108" s="139">
        <f>IF(CF$87='Capital Structure'!$H$7,SUM($E$99:CF99)-SUM($E$107:CF107),0)</f>
        <v>0</v>
      </c>
      <c r="CG108" s="139">
        <f>IF(CG$87='Capital Structure'!$H$7,SUM($E$99:CG99)-SUM($E$107:CG107),0)</f>
        <v>0</v>
      </c>
      <c r="CH108" s="139">
        <f>IF(CH$87='Capital Structure'!$H$7,SUM($E$99:CH99)-SUM($E$107:CH107),0)</f>
        <v>0</v>
      </c>
      <c r="CI108" s="139">
        <f>IF(CI$87='Capital Structure'!$H$7,SUM($E$99:CI99)-SUM($E$107:CI107),0)</f>
        <v>0</v>
      </c>
      <c r="CJ108" s="139">
        <f>IF(CJ$87='Capital Structure'!$H$7,SUM($E$99:CJ99)-SUM($E$107:CJ107),0)</f>
        <v>0</v>
      </c>
      <c r="CK108" s="139">
        <f>IF(CK$87='Capital Structure'!$H$7,SUM($E$99:CK99)-SUM($E$107:CK107),0)</f>
        <v>0</v>
      </c>
      <c r="CL108" s="139">
        <f>IF(CL$87='Capital Structure'!$H$7,SUM($E$99:CL99)-SUM($E$107:CL107),0)</f>
        <v>0</v>
      </c>
      <c r="CM108" s="139">
        <f>IF(CM$87='Capital Structure'!$H$7,SUM($E$99:CM99)-SUM($E$107:CM107),0)</f>
        <v>0</v>
      </c>
      <c r="CN108" s="139">
        <f>IF(CN$87='Capital Structure'!$H$7,SUM($E$99:CN99)-SUM($E$107:CN107),0)</f>
        <v>0</v>
      </c>
      <c r="CO108" s="139">
        <f>IF(CO$87='Capital Structure'!$H$7,SUM($E$99:CO99)-SUM($E$107:CO107),0)</f>
        <v>0</v>
      </c>
      <c r="CP108" s="139">
        <f>IF(CP$87='Capital Structure'!$H$7,SUM($E$99:CP99)-SUM($E$107:CP107),0)</f>
        <v>0</v>
      </c>
      <c r="CQ108" s="139">
        <f>IF(CQ$87='Capital Structure'!$H$7,SUM($E$99:CQ99)-SUM($E$107:CQ107),0)</f>
        <v>0</v>
      </c>
      <c r="CR108" s="139">
        <f>IF(CR$87='Capital Structure'!$H$7,SUM($E$99:CR99)-SUM($E$107:CR107),0)</f>
        <v>0</v>
      </c>
      <c r="CS108" s="139">
        <f>IF(CS$87='Capital Structure'!$H$7,SUM($E$99:CS99)-SUM($E$107:CS107),0)</f>
        <v>0</v>
      </c>
      <c r="CT108" s="139">
        <f>IF(CT$87='Capital Structure'!$H$7,SUM($E$99:CT99)-SUM($E$107:CT107),0)</f>
        <v>0</v>
      </c>
      <c r="CU108" s="139">
        <f>IF(CU$87='Capital Structure'!$H$7,SUM($E$99:CU99)-SUM($E$107:CU107),0)</f>
        <v>0</v>
      </c>
      <c r="CV108" s="139">
        <f>IF(CV$87='Capital Structure'!$H$7,SUM($E$99:CV99)-SUM($E$107:CV107),0)</f>
        <v>0</v>
      </c>
      <c r="CW108" s="139">
        <f>IF(CW$87='Capital Structure'!$H$7,SUM($E$99:CW99)-SUM($E$107:CW107),0)</f>
        <v>0</v>
      </c>
      <c r="CX108" s="139">
        <f>IF(CX$87='Capital Structure'!$H$7,SUM($E$99:CX99)-SUM($E$107:CX107),0)</f>
        <v>0</v>
      </c>
      <c r="CY108" s="139">
        <f>IF(CY$87='Capital Structure'!$H$7,SUM($E$99:CY99)-SUM($E$107:CY107),0)</f>
        <v>0</v>
      </c>
      <c r="CZ108" s="139">
        <f>IF(CZ$87='Capital Structure'!$H$7,SUM($E$99:CZ99)-SUM($E$107:CZ107),0)</f>
        <v>0</v>
      </c>
      <c r="DA108" s="139">
        <f>IF(DA$87='Capital Structure'!$H$7,SUM($E$99:DA99)-SUM($E$107:DA107),0)</f>
        <v>0</v>
      </c>
      <c r="DB108" s="139">
        <f>IF(DB$87='Capital Structure'!$H$7,SUM($E$99:DB99)-SUM($E$107:DB107),0)</f>
        <v>0</v>
      </c>
      <c r="DC108" s="139">
        <f>IF(DC$87='Capital Structure'!$H$7,SUM($E$99:DC99)-SUM($E$107:DC107),0)</f>
        <v>0</v>
      </c>
      <c r="DD108" s="139">
        <f>IF(DD$87='Capital Structure'!$H$7,SUM($E$99:DD99)-SUM($E$107:DD107),0)</f>
        <v>0</v>
      </c>
      <c r="DE108" s="139">
        <f>IF(DE$87='Capital Structure'!$H$7,SUM($E$99:DE99)-SUM($E$107:DE107),0)</f>
        <v>0</v>
      </c>
      <c r="DF108" s="139">
        <f>IF(DF$87='Capital Structure'!$H$7,SUM($E$99:DF99)-SUM($E$107:DF107),0)</f>
        <v>0</v>
      </c>
      <c r="DG108" s="139">
        <f>IF(DG$87='Capital Structure'!$H$7,SUM($E$99:DG99)-SUM($E$107:DG107),0)</f>
        <v>0</v>
      </c>
      <c r="DH108" s="139">
        <f>IF(DH$87='Capital Structure'!$H$7,SUM($E$99:DH99)-SUM($E$107:DH107),0)</f>
        <v>0</v>
      </c>
      <c r="DI108" s="139">
        <f>IF(DI$87='Capital Structure'!$H$7,SUM($E$99:DI99)-SUM($E$107:DI107),0)</f>
        <v>0</v>
      </c>
      <c r="DJ108" s="139">
        <f>IF(DJ$87='Capital Structure'!$H$7,SUM($E$99:DJ99)-SUM($E$107:DJ107),0)</f>
        <v>0</v>
      </c>
      <c r="DK108" s="139">
        <f>IF(DK$87='Capital Structure'!$H$7,SUM($E$99:DK99)-SUM($E$107:DK107),0)</f>
        <v>0</v>
      </c>
      <c r="DL108" s="139">
        <f>IF(DL$87='Capital Structure'!$H$7,SUM($E$99:DL99)-SUM($E$107:DL107),0)</f>
        <v>0</v>
      </c>
      <c r="DM108" s="139">
        <f>IF(DM$87='Capital Structure'!$H$7,SUM($E$99:DM99)-SUM($E$107:DM107),0)</f>
        <v>0</v>
      </c>
      <c r="DN108" s="139">
        <f>IF(DN$87='Capital Structure'!$H$7,SUM($E$99:DN99)-SUM($E$107:DN107),0)</f>
        <v>0</v>
      </c>
      <c r="DO108" s="139">
        <f>IF(DO$87='Capital Structure'!$H$7,SUM($E$99:DO99)-SUM($E$107:DO107),0)</f>
        <v>0</v>
      </c>
      <c r="DP108" s="139">
        <f>IF(DP$87='Capital Structure'!$H$7,SUM($E$99:DP99)-SUM($E$107:DP107),0)</f>
        <v>0</v>
      </c>
      <c r="DQ108" s="139">
        <f>IF(DQ$87='Capital Structure'!$H$7,SUM($E$99:DQ99)-SUM($E$107:DQ107),0)</f>
        <v>0</v>
      </c>
      <c r="DR108" s="139">
        <f>IF(DR$87='Capital Structure'!$H$7,SUM($E$99:DR99)-SUM($E$107:DR107),0)</f>
        <v>0</v>
      </c>
      <c r="DS108" s="139">
        <f>IF(DS$87='Capital Structure'!$H$7,SUM($E$99:DS99)-SUM($E$107:DS107),0)</f>
        <v>0</v>
      </c>
      <c r="DT108" s="139">
        <f>IF(DT$87='Capital Structure'!$H$7,SUM($E$99:DT99)-SUM($E$107:DT107),0)</f>
        <v>0</v>
      </c>
      <c r="DU108" s="139">
        <f>IF(DU$87='Capital Structure'!$H$7,SUM($E$99:DU99)-SUM($E$107:DU107),0)</f>
        <v>0</v>
      </c>
      <c r="DV108" s="139">
        <f>IF(DV$87='Capital Structure'!$H$7,SUM($E$99:DV99)-SUM($E$107:DV107),0)</f>
        <v>0</v>
      </c>
      <c r="DW108" s="139">
        <f>IF(DW$87='Capital Structure'!$H$7,SUM($E$99:DW99)-SUM($E$107:DW107),0)</f>
        <v>0</v>
      </c>
      <c r="DX108" s="139">
        <f>IF(DX$87='Capital Structure'!$H$7,SUM($E$99:DX99)-SUM($E$107:DX107),0)</f>
        <v>0</v>
      </c>
      <c r="DY108" s="139">
        <f>IF(DY$87='Capital Structure'!$H$7,SUM($E$99:DY99)-SUM($E$107:DY107),0)</f>
        <v>0</v>
      </c>
      <c r="DZ108" s="139">
        <f>IF(DZ$87='Capital Structure'!$H$7,SUM($E$99:DZ99)-SUM($E$107:DZ107),0)</f>
        <v>0</v>
      </c>
      <c r="EA108" s="139">
        <f>IF(EA$87='Capital Structure'!$H$7,SUM($E$99:EA99)-SUM($E$107:EA107),0)</f>
        <v>0</v>
      </c>
      <c r="EB108" s="139">
        <f>IF(EB$87='Capital Structure'!$H$7,SUM($E$99:EB99)-SUM($E$107:EB107),0)</f>
        <v>0</v>
      </c>
      <c r="EC108" s="139">
        <f>IF(EC$87='Capital Structure'!$H$7,SUM($E$99:EC99)-SUM($E$107:EC107),0)</f>
        <v>0</v>
      </c>
      <c r="ED108" s="139">
        <f>IF(ED$87='Capital Structure'!$H$7,SUM($E$99:ED99)-SUM($E$107:ED107),0)</f>
        <v>0</v>
      </c>
      <c r="EE108" s="139">
        <f>IF(EE$87='Capital Structure'!$H$7,SUM($E$99:EE99)-SUM($E$107:EE107),0)</f>
        <v>0</v>
      </c>
      <c r="EF108" s="139">
        <f>IF(EF$87='Capital Structure'!$H$7,SUM($E$99:EF99)-SUM($E$107:EF107),0)</f>
        <v>0</v>
      </c>
      <c r="EG108" s="139">
        <f>IF(EG$87='Capital Structure'!$H$7,SUM($E$99:EG99)-SUM($E$107:EG107),0)</f>
        <v>0</v>
      </c>
      <c r="EH108" s="139">
        <f>IF(EH$87='Capital Structure'!$H$7,SUM($E$99:EH99)-SUM($E$107:EH107),0)</f>
        <v>0</v>
      </c>
      <c r="EI108" s="139">
        <f>IF(EI$87='Capital Structure'!$H$7,SUM($E$99:EI99)-SUM($E$107:EI107),0)</f>
        <v>0</v>
      </c>
      <c r="EJ108" s="139">
        <f>IF(EJ$87='Capital Structure'!$H$7,SUM($E$99:EJ99)-SUM($E$107:EJ107),0)</f>
        <v>0</v>
      </c>
      <c r="EK108" s="139">
        <f>IF(EK$87='Capital Structure'!$H$7,SUM($E$99:EK99)-SUM($E$107:EK107),0)</f>
        <v>0</v>
      </c>
      <c r="EL108" s="139">
        <f>IF(EL$87='Capital Structure'!$H$7,SUM($E$99:EL99)-SUM($E$107:EL107),0)</f>
        <v>0</v>
      </c>
      <c r="EM108" s="139">
        <f>IF(EM$87='Capital Structure'!$H$7,SUM($E$99:EM99)-SUM($E$107:EM107),0)</f>
        <v>0</v>
      </c>
      <c r="EN108" s="139">
        <f>IF(EN$87='Capital Structure'!$H$7,SUM($E$99:EN99)-SUM($E$107:EN107),0)</f>
        <v>0</v>
      </c>
      <c r="EO108" s="139">
        <f>IF(EO$87='Capital Structure'!$H$7,SUM($E$99:EO99)-SUM($E$107:EO107),0)</f>
        <v>0</v>
      </c>
      <c r="EP108" s="139">
        <f>IF(EP$87='Capital Structure'!$H$7,SUM($E$99:EP99)-SUM($E$107:EP107),0)</f>
        <v>0</v>
      </c>
      <c r="EQ108" s="139">
        <f>IF(EQ$87='Capital Structure'!$H$7,SUM($E$99:EQ99)-SUM($E$107:EQ107),0)</f>
        <v>0</v>
      </c>
      <c r="ER108" s="139">
        <f>IF(ER$87='Capital Structure'!$H$7,SUM($E$99:ER99)-SUM($E$107:ER107),0)</f>
        <v>0</v>
      </c>
      <c r="ES108" s="139">
        <f>IF(ES$87='Capital Structure'!$H$7,SUM($E$99:ES99)-SUM($E$107:ES107),0)</f>
        <v>0</v>
      </c>
      <c r="ET108" s="139">
        <f>IF(ET$87='Capital Structure'!$H$7,SUM($E$99:ET99)-SUM($E$107:ET107),0)</f>
        <v>0</v>
      </c>
      <c r="EU108" s="139">
        <f>IF(EU$87='Capital Structure'!$H$7,SUM($E$99:EU99)-SUM($E$107:EU107),0)</f>
        <v>0</v>
      </c>
      <c r="EV108" s="139">
        <f>IF(EV$87='Capital Structure'!$H$7,SUM($E$99:EV99)-SUM($E$107:EV107),0)</f>
        <v>0</v>
      </c>
      <c r="EW108" s="139">
        <f>IF(EW$87='Capital Structure'!$H$7,SUM($E$99:EW99)-SUM($E$107:EW107),0)</f>
        <v>0</v>
      </c>
      <c r="EX108" s="139">
        <f>IF(EX$87='Capital Structure'!$H$7,SUM($E$99:EX99)-SUM($E$107:EX107),0)</f>
        <v>0</v>
      </c>
      <c r="EY108" s="139">
        <f>IF(EY$87='Capital Structure'!$H$7,SUM($E$99:EY99)-SUM($E$107:EY107),0)</f>
        <v>0</v>
      </c>
      <c r="EZ108" s="139">
        <f>IF(EZ$87='Capital Structure'!$H$7,SUM($E$99:EZ99)-SUM($E$107:EZ107),0)</f>
        <v>0</v>
      </c>
      <c r="FA108" s="139">
        <f>IF(FA$87='Capital Structure'!$H$7,SUM($E$99:FA99)-SUM($E$107:FA107),0)</f>
        <v>0</v>
      </c>
      <c r="FB108" s="139">
        <f>IF(FB$87='Capital Structure'!$H$7,SUM($E$99:FB99)-SUM($E$107:FB107),0)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</row>
    <row r="110" spans="2:206" s="120" customFormat="1">
      <c r="B110" s="144" t="s">
        <v>358</v>
      </c>
      <c r="E110" s="121">
        <f>E82</f>
        <v>0</v>
      </c>
      <c r="F110" s="121">
        <f t="shared" ref="F110:BQ110" si="44">F82</f>
        <v>0</v>
      </c>
      <c r="G110" s="121">
        <f t="shared" si="44"/>
        <v>0</v>
      </c>
      <c r="H110" s="121">
        <f t="shared" si="44"/>
        <v>0</v>
      </c>
      <c r="I110" s="121">
        <f t="shared" si="44"/>
        <v>0</v>
      </c>
      <c r="J110" s="121">
        <f t="shared" si="44"/>
        <v>0</v>
      </c>
      <c r="K110" s="121">
        <f t="shared" si="44"/>
        <v>0</v>
      </c>
      <c r="L110" s="121">
        <f t="shared" si="44"/>
        <v>0</v>
      </c>
      <c r="M110" s="121">
        <f t="shared" si="44"/>
        <v>0</v>
      </c>
      <c r="N110" s="121">
        <f t="shared" si="44"/>
        <v>0</v>
      </c>
      <c r="O110" s="121">
        <f t="shared" si="44"/>
        <v>0</v>
      </c>
      <c r="P110" s="121">
        <f t="shared" si="44"/>
        <v>0</v>
      </c>
      <c r="Q110" s="121">
        <f t="shared" si="44"/>
        <v>0</v>
      </c>
      <c r="R110" s="121">
        <f t="shared" si="44"/>
        <v>0</v>
      </c>
      <c r="S110" s="121">
        <f t="shared" si="44"/>
        <v>0</v>
      </c>
      <c r="T110" s="121">
        <f t="shared" si="44"/>
        <v>0</v>
      </c>
      <c r="U110" s="121">
        <f t="shared" si="44"/>
        <v>0</v>
      </c>
      <c r="V110" s="121">
        <f t="shared" si="44"/>
        <v>0</v>
      </c>
      <c r="W110" s="121">
        <f t="shared" si="44"/>
        <v>0</v>
      </c>
      <c r="X110" s="121">
        <f t="shared" si="44"/>
        <v>0</v>
      </c>
      <c r="Y110" s="121">
        <f t="shared" si="44"/>
        <v>0</v>
      </c>
      <c r="Z110" s="121">
        <f t="shared" si="44"/>
        <v>0</v>
      </c>
      <c r="AA110" s="121">
        <f t="shared" si="44"/>
        <v>0</v>
      </c>
      <c r="AB110" s="121">
        <f t="shared" si="44"/>
        <v>0</v>
      </c>
      <c r="AC110" s="121">
        <f t="shared" si="44"/>
        <v>0</v>
      </c>
      <c r="AD110" s="121">
        <f t="shared" si="44"/>
        <v>0</v>
      </c>
      <c r="AE110" s="121">
        <f t="shared" si="44"/>
        <v>0</v>
      </c>
      <c r="AF110" s="121">
        <f t="shared" si="44"/>
        <v>0</v>
      </c>
      <c r="AG110" s="121">
        <f t="shared" si="44"/>
        <v>0</v>
      </c>
      <c r="AH110" s="121">
        <f t="shared" si="44"/>
        <v>0</v>
      </c>
      <c r="AI110" s="121">
        <f t="shared" si="44"/>
        <v>0</v>
      </c>
      <c r="AJ110" s="121">
        <f t="shared" si="44"/>
        <v>0</v>
      </c>
      <c r="AK110" s="121">
        <f t="shared" si="44"/>
        <v>0</v>
      </c>
      <c r="AL110" s="121">
        <f t="shared" si="44"/>
        <v>0</v>
      </c>
      <c r="AM110" s="121">
        <f t="shared" si="44"/>
        <v>0</v>
      </c>
      <c r="AN110" s="121">
        <f t="shared" si="44"/>
        <v>0</v>
      </c>
      <c r="AO110" s="121">
        <f t="shared" si="44"/>
        <v>0</v>
      </c>
      <c r="AP110" s="121">
        <f t="shared" si="44"/>
        <v>0</v>
      </c>
      <c r="AQ110" s="121">
        <f t="shared" si="44"/>
        <v>0</v>
      </c>
      <c r="AR110" s="121">
        <f t="shared" si="44"/>
        <v>0</v>
      </c>
      <c r="AS110" s="121">
        <f t="shared" si="44"/>
        <v>0</v>
      </c>
      <c r="AT110" s="121">
        <f t="shared" si="44"/>
        <v>0</v>
      </c>
      <c r="AU110" s="121">
        <f t="shared" si="44"/>
        <v>0</v>
      </c>
      <c r="AV110" s="121">
        <f t="shared" si="44"/>
        <v>0</v>
      </c>
      <c r="AW110" s="121">
        <f t="shared" si="44"/>
        <v>0</v>
      </c>
      <c r="AX110" s="121">
        <f t="shared" si="44"/>
        <v>0</v>
      </c>
      <c r="AY110" s="121">
        <f t="shared" si="44"/>
        <v>0</v>
      </c>
      <c r="AZ110" s="121">
        <f t="shared" si="44"/>
        <v>0</v>
      </c>
      <c r="BA110" s="121">
        <f t="shared" si="44"/>
        <v>3392307.6923076925</v>
      </c>
      <c r="BB110" s="121">
        <f t="shared" si="44"/>
        <v>3392307.6923076925</v>
      </c>
      <c r="BC110" s="121">
        <f t="shared" si="44"/>
        <v>3392307.6923076925</v>
      </c>
      <c r="BD110" s="121">
        <f t="shared" si="44"/>
        <v>3392307.6923076925</v>
      </c>
      <c r="BE110" s="121">
        <f t="shared" si="44"/>
        <v>3392307.6923076925</v>
      </c>
      <c r="BF110" s="121">
        <f t="shared" si="44"/>
        <v>3392307.6923076925</v>
      </c>
      <c r="BG110" s="121">
        <f t="shared" si="44"/>
        <v>3392307.6923076925</v>
      </c>
      <c r="BH110" s="121">
        <f t="shared" si="44"/>
        <v>3392307.6923076925</v>
      </c>
      <c r="BI110" s="121">
        <f t="shared" si="44"/>
        <v>3392307.6923076925</v>
      </c>
      <c r="BJ110" s="121">
        <f t="shared" si="44"/>
        <v>3392307.6923076925</v>
      </c>
      <c r="BK110" s="121">
        <f t="shared" si="44"/>
        <v>3392307.6923076925</v>
      </c>
      <c r="BL110" s="121">
        <f t="shared" si="44"/>
        <v>3392307.6923076925</v>
      </c>
      <c r="BM110" s="121">
        <f t="shared" si="44"/>
        <v>3392307.6923076925</v>
      </c>
      <c r="BN110" s="121">
        <f t="shared" si="44"/>
        <v>3392307.6923076925</v>
      </c>
      <c r="BO110" s="121">
        <f t="shared" si="44"/>
        <v>3392307.6923076925</v>
      </c>
      <c r="BP110" s="121">
        <f t="shared" si="44"/>
        <v>3392307.6923076925</v>
      </c>
      <c r="BQ110" s="121">
        <f t="shared" si="44"/>
        <v>3392307.6923076925</v>
      </c>
      <c r="BR110" s="121">
        <f t="shared" ref="BR110:EC110" si="45">BR82</f>
        <v>3392307.6923076925</v>
      </c>
      <c r="BS110" s="121">
        <f t="shared" si="45"/>
        <v>3392307.6923076925</v>
      </c>
      <c r="BT110" s="121">
        <f t="shared" si="45"/>
        <v>3392307.6923076925</v>
      </c>
      <c r="BU110" s="121">
        <f t="shared" si="45"/>
        <v>3392307.6923076925</v>
      </c>
      <c r="BV110" s="121">
        <f t="shared" si="45"/>
        <v>3392307.6923076925</v>
      </c>
      <c r="BW110" s="121">
        <f t="shared" si="45"/>
        <v>3392307.6923076925</v>
      </c>
      <c r="BX110" s="121">
        <f t="shared" si="45"/>
        <v>3392307.6923076925</v>
      </c>
      <c r="BY110" s="121">
        <f t="shared" si="45"/>
        <v>3392307.6923076925</v>
      </c>
      <c r="BZ110" s="121">
        <f t="shared" si="45"/>
        <v>3392307.6923076361</v>
      </c>
      <c r="CA110" s="121">
        <f t="shared" si="45"/>
        <v>0</v>
      </c>
      <c r="CB110" s="121">
        <f t="shared" si="45"/>
        <v>0</v>
      </c>
      <c r="CC110" s="121">
        <f t="shared" si="45"/>
        <v>0</v>
      </c>
      <c r="CD110" s="121">
        <f t="shared" si="45"/>
        <v>0</v>
      </c>
      <c r="CE110" s="121">
        <f t="shared" si="45"/>
        <v>0</v>
      </c>
      <c r="CF110" s="121">
        <f t="shared" si="45"/>
        <v>0</v>
      </c>
      <c r="CG110" s="121">
        <f t="shared" si="45"/>
        <v>0</v>
      </c>
      <c r="CH110" s="121">
        <f t="shared" si="45"/>
        <v>0</v>
      </c>
      <c r="CI110" s="121">
        <f t="shared" si="45"/>
        <v>0</v>
      </c>
      <c r="CJ110" s="121">
        <f t="shared" si="45"/>
        <v>0</v>
      </c>
      <c r="CK110" s="121">
        <f t="shared" si="45"/>
        <v>0</v>
      </c>
      <c r="CL110" s="121">
        <f t="shared" si="45"/>
        <v>0</v>
      </c>
      <c r="CM110" s="121">
        <f t="shared" si="45"/>
        <v>0</v>
      </c>
      <c r="CN110" s="121">
        <f t="shared" si="45"/>
        <v>0</v>
      </c>
      <c r="CO110" s="121">
        <f t="shared" si="45"/>
        <v>0</v>
      </c>
      <c r="CP110" s="121">
        <f t="shared" si="45"/>
        <v>0</v>
      </c>
      <c r="CQ110" s="121">
        <f t="shared" si="45"/>
        <v>0</v>
      </c>
      <c r="CR110" s="121">
        <f t="shared" si="45"/>
        <v>0</v>
      </c>
      <c r="CS110" s="121">
        <f t="shared" si="45"/>
        <v>0</v>
      </c>
      <c r="CT110" s="121">
        <f t="shared" si="45"/>
        <v>0</v>
      </c>
      <c r="CU110" s="121">
        <f t="shared" si="45"/>
        <v>0</v>
      </c>
      <c r="CV110" s="121">
        <f t="shared" si="45"/>
        <v>0</v>
      </c>
      <c r="CW110" s="121">
        <f t="shared" si="45"/>
        <v>0</v>
      </c>
      <c r="CX110" s="121">
        <f t="shared" si="45"/>
        <v>0</v>
      </c>
      <c r="CY110" s="121">
        <f t="shared" si="45"/>
        <v>0</v>
      </c>
      <c r="CZ110" s="121">
        <f t="shared" si="45"/>
        <v>0</v>
      </c>
      <c r="DA110" s="121">
        <f t="shared" si="45"/>
        <v>0</v>
      </c>
      <c r="DB110" s="121">
        <f t="shared" si="45"/>
        <v>0</v>
      </c>
      <c r="DC110" s="121">
        <f t="shared" si="45"/>
        <v>0</v>
      </c>
      <c r="DD110" s="121">
        <f t="shared" si="45"/>
        <v>0</v>
      </c>
      <c r="DE110" s="121">
        <f t="shared" si="45"/>
        <v>0</v>
      </c>
      <c r="DF110" s="121">
        <f t="shared" si="45"/>
        <v>0</v>
      </c>
      <c r="DG110" s="121">
        <f t="shared" si="45"/>
        <v>0</v>
      </c>
      <c r="DH110" s="121">
        <f t="shared" si="45"/>
        <v>0</v>
      </c>
      <c r="DI110" s="121">
        <f t="shared" si="45"/>
        <v>0</v>
      </c>
      <c r="DJ110" s="121">
        <f t="shared" si="45"/>
        <v>0</v>
      </c>
      <c r="DK110" s="121">
        <f t="shared" si="45"/>
        <v>0</v>
      </c>
      <c r="DL110" s="121">
        <f t="shared" si="45"/>
        <v>0</v>
      </c>
      <c r="DM110" s="121">
        <f t="shared" si="45"/>
        <v>0</v>
      </c>
      <c r="DN110" s="121">
        <f t="shared" si="45"/>
        <v>0</v>
      </c>
      <c r="DO110" s="121">
        <f t="shared" si="45"/>
        <v>0</v>
      </c>
      <c r="DP110" s="121">
        <f t="shared" si="45"/>
        <v>0</v>
      </c>
      <c r="DQ110" s="121">
        <f t="shared" si="45"/>
        <v>0</v>
      </c>
      <c r="DR110" s="121">
        <f t="shared" si="45"/>
        <v>0</v>
      </c>
      <c r="DS110" s="121">
        <f t="shared" si="45"/>
        <v>0</v>
      </c>
      <c r="DT110" s="121">
        <f t="shared" si="45"/>
        <v>0</v>
      </c>
      <c r="DU110" s="121">
        <f t="shared" si="45"/>
        <v>0</v>
      </c>
      <c r="DV110" s="121">
        <f t="shared" si="45"/>
        <v>0</v>
      </c>
      <c r="DW110" s="121">
        <f t="shared" si="45"/>
        <v>0</v>
      </c>
      <c r="DX110" s="121">
        <f t="shared" si="45"/>
        <v>0</v>
      </c>
      <c r="DY110" s="121">
        <f t="shared" si="45"/>
        <v>0</v>
      </c>
      <c r="DZ110" s="121">
        <f t="shared" si="45"/>
        <v>0</v>
      </c>
      <c r="EA110" s="121">
        <f t="shared" si="45"/>
        <v>0</v>
      </c>
      <c r="EB110" s="121">
        <f t="shared" si="45"/>
        <v>0</v>
      </c>
      <c r="EC110" s="121">
        <f t="shared" si="45"/>
        <v>0</v>
      </c>
      <c r="ED110" s="121">
        <f t="shared" ref="ED110:FB110" si="46">ED82</f>
        <v>0</v>
      </c>
      <c r="EE110" s="121">
        <f t="shared" si="46"/>
        <v>0</v>
      </c>
      <c r="EF110" s="121">
        <f t="shared" si="46"/>
        <v>0</v>
      </c>
      <c r="EG110" s="121">
        <f t="shared" si="46"/>
        <v>0</v>
      </c>
      <c r="EH110" s="121">
        <f t="shared" si="46"/>
        <v>0</v>
      </c>
      <c r="EI110" s="121">
        <f t="shared" si="46"/>
        <v>0</v>
      </c>
      <c r="EJ110" s="121">
        <f t="shared" si="46"/>
        <v>0</v>
      </c>
      <c r="EK110" s="121">
        <f t="shared" si="46"/>
        <v>0</v>
      </c>
      <c r="EL110" s="121">
        <f t="shared" si="46"/>
        <v>0</v>
      </c>
      <c r="EM110" s="121">
        <f t="shared" si="46"/>
        <v>0</v>
      </c>
      <c r="EN110" s="121">
        <f t="shared" si="46"/>
        <v>0</v>
      </c>
      <c r="EO110" s="121">
        <f t="shared" si="46"/>
        <v>0</v>
      </c>
      <c r="EP110" s="121">
        <f t="shared" si="46"/>
        <v>0</v>
      </c>
      <c r="EQ110" s="121">
        <f t="shared" si="46"/>
        <v>0</v>
      </c>
      <c r="ER110" s="121">
        <f t="shared" si="46"/>
        <v>0</v>
      </c>
      <c r="ES110" s="121">
        <f t="shared" si="46"/>
        <v>0</v>
      </c>
      <c r="ET110" s="121">
        <f t="shared" si="46"/>
        <v>0</v>
      </c>
      <c r="EU110" s="121">
        <f t="shared" si="46"/>
        <v>0</v>
      </c>
      <c r="EV110" s="121">
        <f t="shared" si="46"/>
        <v>0</v>
      </c>
      <c r="EW110" s="121">
        <f t="shared" si="46"/>
        <v>0</v>
      </c>
      <c r="EX110" s="121">
        <f t="shared" si="46"/>
        <v>0</v>
      </c>
      <c r="EY110" s="121">
        <f t="shared" si="46"/>
        <v>0</v>
      </c>
      <c r="EZ110" s="121">
        <f t="shared" si="46"/>
        <v>0</v>
      </c>
      <c r="FA110" s="121">
        <f t="shared" si="46"/>
        <v>0</v>
      </c>
      <c r="FB110" s="121">
        <f t="shared" si="46"/>
        <v>0</v>
      </c>
      <c r="FC110" s="121"/>
      <c r="FD110" s="121"/>
      <c r="FE110" s="121"/>
      <c r="FF110" s="121"/>
      <c r="FG110" s="121"/>
      <c r="FH110" s="121"/>
      <c r="FI110" s="121"/>
      <c r="FJ110" s="121"/>
      <c r="FK110" s="121"/>
      <c r="FL110" s="121"/>
      <c r="FM110" s="121"/>
      <c r="FN110" s="121"/>
      <c r="FO110" s="121"/>
      <c r="FP110" s="121"/>
      <c r="FQ110" s="121"/>
      <c r="FR110" s="121"/>
      <c r="FS110" s="121"/>
      <c r="FT110" s="121"/>
      <c r="FU110" s="121"/>
      <c r="FV110" s="121"/>
      <c r="FW110" s="121"/>
      <c r="FX110" s="121"/>
      <c r="FY110" s="121"/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/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</row>
    <row r="111" spans="2:206">
      <c r="B111" s="139" t="s">
        <v>353</v>
      </c>
      <c r="E111" s="136">
        <f>MAX((E113-E115)*'Capital Structure'!$H$21/12,0)</f>
        <v>0</v>
      </c>
      <c r="F111" s="136">
        <f>MAX((F113-F115)*'Capital Structure'!$H$21/12,0)</f>
        <v>0</v>
      </c>
      <c r="G111" s="136">
        <f>MAX((G113-G115)*'Capital Structure'!$H$21/12,0)</f>
        <v>0</v>
      </c>
      <c r="H111" s="136">
        <f>MAX((H113-H115)*'Capital Structure'!$H$21/12,0)</f>
        <v>0</v>
      </c>
      <c r="I111" s="136">
        <f>MAX((I113-I115)*'Capital Structure'!$H$21/12,0)</f>
        <v>0</v>
      </c>
      <c r="J111" s="136">
        <f>MAX((J113-J115)*'Capital Structure'!$H$21/12,0)</f>
        <v>0</v>
      </c>
      <c r="K111" s="136">
        <f>MAX((K113-K115)*'Capital Structure'!$H$21/12,0)</f>
        <v>0</v>
      </c>
      <c r="L111" s="136">
        <f>MAX((L113-L115)*'Capital Structure'!$H$21/12,0)</f>
        <v>0</v>
      </c>
      <c r="M111" s="136">
        <f>MAX((M113-M115)*'Capital Structure'!$H$21/12,0)</f>
        <v>0</v>
      </c>
      <c r="N111" s="136">
        <f>MAX((N113-N115)*'Capital Structure'!$H$21/12,0)</f>
        <v>0</v>
      </c>
      <c r="O111" s="136">
        <f>MAX((O113-O115)*'Capital Structure'!$H$21/12,0)</f>
        <v>0</v>
      </c>
      <c r="P111" s="136">
        <f>MAX((P113-P115)*'Capital Structure'!$H$21/12,0)</f>
        <v>0</v>
      </c>
      <c r="Q111" s="136">
        <f>MAX((Q113-Q115)*'Capital Structure'!$H$21/12,0)</f>
        <v>0</v>
      </c>
      <c r="R111" s="136">
        <f>MAX((R113-R115)*'Capital Structure'!$H$21/12,0)</f>
        <v>0</v>
      </c>
      <c r="S111" s="136">
        <f>MAX((S113-S115)*'Capital Structure'!$H$21/12,0)</f>
        <v>0</v>
      </c>
      <c r="T111" s="136">
        <f>MAX((T113-T115)*'Capital Structure'!$H$21/12,0)</f>
        <v>0</v>
      </c>
      <c r="U111" s="136">
        <f>MAX((U113-U115)*'Capital Structure'!$H$21/12,0)</f>
        <v>0</v>
      </c>
      <c r="V111" s="136">
        <f>MAX((V113-V115)*'Capital Structure'!$H$21/12,0)</f>
        <v>0</v>
      </c>
      <c r="W111" s="136">
        <f>MAX((W113-W115)*'Capital Structure'!$H$21/12,0)</f>
        <v>0</v>
      </c>
      <c r="X111" s="136">
        <f>MAX((X113-X115)*'Capital Structure'!$H$21/12,0)</f>
        <v>0</v>
      </c>
      <c r="Y111" s="136">
        <f>MAX((Y113-Y115)*'Capital Structure'!$H$21/12,0)</f>
        <v>0</v>
      </c>
      <c r="Z111" s="136">
        <f>MAX((Z113-Z115)*'Capital Structure'!$H$21/12,0)</f>
        <v>0</v>
      </c>
      <c r="AA111" s="136">
        <f>MAX((AA113-AA115)*'Capital Structure'!$H$21/12,0)</f>
        <v>0</v>
      </c>
      <c r="AB111" s="136">
        <f>MAX((AB113-AB115)*'Capital Structure'!$H$21/12,0)</f>
        <v>0</v>
      </c>
      <c r="AC111" s="136">
        <f>MAX((AC113-AC115)*'Capital Structure'!$H$21/12,0)</f>
        <v>0</v>
      </c>
      <c r="AD111" s="136">
        <f>MAX((AD113-AD115)*'Capital Structure'!$H$21/12,0)</f>
        <v>0</v>
      </c>
      <c r="AE111" s="136">
        <f>MAX((AE113-AE115)*'Capital Structure'!$H$21/12,0)</f>
        <v>0</v>
      </c>
      <c r="AF111" s="136">
        <f>MAX((AF113-AF115)*'Capital Structure'!$H$21/12,0)</f>
        <v>0</v>
      </c>
      <c r="AG111" s="136">
        <f>MAX((AG113-AG115)*'Capital Structure'!$H$21/12,0)</f>
        <v>0</v>
      </c>
      <c r="AH111" s="136">
        <f>MAX((AH113-AH115)*'Capital Structure'!$H$21/12,0)</f>
        <v>0</v>
      </c>
      <c r="AI111" s="136">
        <f>MAX((AI113-AI115)*'Capital Structure'!$H$21/12,0)</f>
        <v>0</v>
      </c>
      <c r="AJ111" s="136">
        <f>MAX((AJ113-AJ115)*'Capital Structure'!$H$21/12,0)</f>
        <v>0</v>
      </c>
      <c r="AK111" s="136">
        <f>MAX((AK113-AK115)*'Capital Structure'!$H$21/12,0)</f>
        <v>0</v>
      </c>
      <c r="AL111" s="136">
        <f>MAX((AL113-AL115)*'Capital Structure'!$H$21/12,0)</f>
        <v>0</v>
      </c>
      <c r="AM111" s="136">
        <f>MAX((AM113-AM115)*'Capital Structure'!$H$21/12,0)</f>
        <v>0</v>
      </c>
      <c r="AN111" s="136">
        <f>MAX((AN113-AN115)*'Capital Structure'!$H$21/12,0)</f>
        <v>0</v>
      </c>
      <c r="AO111" s="136">
        <f>MAX((AO113-AO115)*'Capital Structure'!$H$21/12,0)</f>
        <v>0</v>
      </c>
      <c r="AP111" s="136">
        <f>MAX((AP113-AP115)*'Capital Structure'!$H$21/12,0)</f>
        <v>0</v>
      </c>
      <c r="AQ111" s="136">
        <f>MAX((AQ113-AQ115)*'Capital Structure'!$H$21/12,0)</f>
        <v>0</v>
      </c>
      <c r="AR111" s="136">
        <f>MAX((AR113-AR115)*'Capital Structure'!$H$21/12,0)</f>
        <v>0</v>
      </c>
      <c r="AS111" s="136">
        <f>MAX((AS113-AS115)*'Capital Structure'!$H$21/12,0)</f>
        <v>0</v>
      </c>
      <c r="AT111" s="136">
        <f>MAX((AT113-AT115)*'Capital Structure'!$H$21/12,0)</f>
        <v>0</v>
      </c>
      <c r="AU111" s="136">
        <f>MAX((AU113-AU115)*'Capital Structure'!$H$21/12,0)</f>
        <v>0</v>
      </c>
      <c r="AV111" s="136">
        <f>MAX((AV113-AV115)*'Capital Structure'!$H$21/12,0)</f>
        <v>0</v>
      </c>
      <c r="AW111" s="136">
        <f>MAX((AW113-AW115)*'Capital Structure'!$H$21/12,0)</f>
        <v>0</v>
      </c>
      <c r="AX111" s="136">
        <f>MAX((AX113-AX115)*'Capital Structure'!$H$21/12,0)</f>
        <v>0</v>
      </c>
      <c r="AY111" s="136">
        <f>MAX((AY113-AY115)*'Capital Structure'!$H$21/12,0)</f>
        <v>0</v>
      </c>
      <c r="AZ111" s="136">
        <f>MAX((AZ113-AZ115)*'Capital Structure'!$H$21/12,0)</f>
        <v>0</v>
      </c>
      <c r="BA111" s="136">
        <f>MAX((BA113-BA115)*'Capital Structure'!$H$21/12,0)</f>
        <v>14134.615384615385</v>
      </c>
      <c r="BB111" s="136">
        <f>MAX((BB113-BB115)*'Capital Structure'!$H$21/12,0)</f>
        <v>28328.125</v>
      </c>
      <c r="BC111" s="136">
        <f>MAX((BC113-BC115)*'Capital Structure'!$H$21/12,0)</f>
        <v>42580.774238782062</v>
      </c>
      <c r="BD111" s="136">
        <f>MAX((BD113-BD115)*'Capital Structure'!$H$21/12,0)</f>
        <v>56892.809516059038</v>
      </c>
      <c r="BE111" s="136">
        <f>MAX((BE113-BE115)*'Capital Structure'!$H$21/12,0)</f>
        <v>71264.478273658009</v>
      </c>
      <c r="BF111" s="136">
        <f>MAX((BF113-BF115)*'Capital Structure'!$H$21/12,0)</f>
        <v>85696.028984413628</v>
      </c>
      <c r="BG111" s="136">
        <f>MAX((BG113-BG115)*'Capital Structure'!$H$21/12,0)</f>
        <v>100187.71115646408</v>
      </c>
      <c r="BH111" s="136">
        <f>MAX((BH113-BH115)*'Capital Structure'!$H$21/12,0)</f>
        <v>114739.77533756472</v>
      </c>
      <c r="BI111" s="136">
        <f>MAX((BI113-BI115)*'Capital Structure'!$H$21/12,0)</f>
        <v>129352.47311941996</v>
      </c>
      <c r="BJ111" s="136">
        <f>MAX((BJ113-BJ115)*'Capital Structure'!$H$21/12,0)</f>
        <v>144026.05714203292</v>
      </c>
      <c r="BK111" s="136">
        <f>MAX((BK113-BK115)*'Capital Structure'!$H$21/12,0)</f>
        <v>158760.78109807349</v>
      </c>
      <c r="BL111" s="136">
        <f>MAX((BL113-BL115)*'Capital Structure'!$H$21/12,0)</f>
        <v>173556.89973726418</v>
      </c>
      <c r="BM111" s="136">
        <f>MAX((BM113-BM115)*'Capital Structure'!$H$21/12,0)</f>
        <v>188414.66887078484</v>
      </c>
      <c r="BN111" s="136">
        <f>MAX((BN113-BN115)*'Capital Structure'!$H$21/12,0)</f>
        <v>203334.34537569518</v>
      </c>
      <c r="BO111" s="136">
        <f>MAX((BO113-BO115)*'Capital Structure'!$H$21/12,0)</f>
        <v>218316.18719937597</v>
      </c>
      <c r="BP111" s="136">
        <f>MAX((BP113-BP115)*'Capital Structure'!$H$21/12,0)</f>
        <v>233360.45336398878</v>
      </c>
      <c r="BQ111" s="136">
        <f>MAX((BQ113-BQ115)*'Capital Structure'!$H$21/12,0)</f>
        <v>248467.40397095415</v>
      </c>
      <c r="BR111" s="136">
        <f>MAX((BR113-BR115)*'Capital Structure'!$H$21/12,0)</f>
        <v>263637.30020544847</v>
      </c>
      <c r="BS111" s="136">
        <f>MAX((BS113-BS115)*'Capital Structure'!$H$21/12,0)</f>
        <v>278870.40434091998</v>
      </c>
      <c r="BT111" s="136">
        <f>MAX((BT113-BT115)*'Capital Structure'!$H$21/12,0)</f>
        <v>294166.97974362253</v>
      </c>
      <c r="BU111" s="136">
        <f>MAX((BU113-BU115)*'Capital Structure'!$H$21/12,0)</f>
        <v>309527.2908771697</v>
      </c>
      <c r="BV111" s="136">
        <f>MAX((BV113-BV115)*'Capital Structure'!$H$21/12,0)</f>
        <v>324951.60330710659</v>
      </c>
      <c r="BW111" s="136">
        <f>MAX((BW113-BW115)*'Capital Structure'!$H$21/12,0)</f>
        <v>340440.18370550167</v>
      </c>
      <c r="BX111" s="136">
        <f>MAX((BX113-BX115)*'Capital Structure'!$H$21/12,0)</f>
        <v>355993.29985555657</v>
      </c>
      <c r="BY111" s="136">
        <f>MAX((BY113-BY115)*'Capital Structure'!$H$21/12,0)</f>
        <v>371611.22065623687</v>
      </c>
      <c r="BZ111" s="136">
        <f>MAX((BZ113-BZ115)*'Capital Structure'!$H$21/12,0)</f>
        <v>387294.21612691967</v>
      </c>
      <c r="CA111" s="136">
        <f>MAX((CA113-CA115)*'Capital Structure'!$H$21/12,0)</f>
        <v>0</v>
      </c>
      <c r="CB111" s="136">
        <f>MAX((CB113-CB115)*'Capital Structure'!$H$21/12,0)</f>
        <v>0</v>
      </c>
      <c r="CC111" s="136">
        <f>MAX((CC113-CC115)*'Capital Structure'!$H$21/12,0)</f>
        <v>0</v>
      </c>
      <c r="CD111" s="136">
        <f>MAX((CD113-CD115)*'Capital Structure'!$H$21/12,0)</f>
        <v>0</v>
      </c>
      <c r="CE111" s="136">
        <f>MAX((CE113-CE115)*'Capital Structure'!$H$21/12,0)</f>
        <v>0</v>
      </c>
      <c r="CF111" s="136">
        <f>MAX((CF113-CF115)*'Capital Structure'!$H$21/12,0)</f>
        <v>0</v>
      </c>
      <c r="CG111" s="136">
        <f>MAX((CG113-CG115)*'Capital Structure'!$H$21/12,0)</f>
        <v>0</v>
      </c>
      <c r="CH111" s="136">
        <f>MAX((CH113-CH115)*'Capital Structure'!$H$21/12,0)</f>
        <v>0</v>
      </c>
      <c r="CI111" s="136">
        <f>MAX((CI113-CI115)*'Capital Structure'!$H$21/12,0)</f>
        <v>0</v>
      </c>
      <c r="CJ111" s="136">
        <f>MAX((CJ113-CJ115)*'Capital Structure'!$H$21/12,0)</f>
        <v>0</v>
      </c>
      <c r="CK111" s="136">
        <f>MAX((CK113-CK115)*'Capital Structure'!$H$21/12,0)</f>
        <v>0</v>
      </c>
      <c r="CL111" s="136">
        <f>MAX((CL113-CL115)*'Capital Structure'!$H$21/12,0)</f>
        <v>0</v>
      </c>
      <c r="CM111" s="136">
        <f>MAX((CM113-CM115)*'Capital Structure'!$H$21/12,0)</f>
        <v>0</v>
      </c>
      <c r="CN111" s="136">
        <f>MAX((CN113-CN115)*'Capital Structure'!$H$21/12,0)</f>
        <v>0</v>
      </c>
      <c r="CO111" s="136">
        <f>MAX((CO113-CO115)*'Capital Structure'!$H$21/12,0)</f>
        <v>0</v>
      </c>
      <c r="CP111" s="136">
        <f>MAX((CP113-CP115)*'Capital Structure'!$H$21/12,0)</f>
        <v>0</v>
      </c>
      <c r="CQ111" s="136">
        <f>MAX((CQ113-CQ115)*'Capital Structure'!$H$21/12,0)</f>
        <v>0</v>
      </c>
      <c r="CR111" s="136">
        <f>MAX((CR113-CR115)*'Capital Structure'!$H$21/12,0)</f>
        <v>0</v>
      </c>
      <c r="CS111" s="136">
        <f>MAX((CS113-CS115)*'Capital Structure'!$H$21/12,0)</f>
        <v>0</v>
      </c>
      <c r="CT111" s="136">
        <f>MAX((CT113-CT115)*'Capital Structure'!$H$21/12,0)</f>
        <v>0</v>
      </c>
      <c r="CU111" s="136">
        <f>MAX((CU113-CU115)*'Capital Structure'!$H$21/12,0)</f>
        <v>0</v>
      </c>
      <c r="CV111" s="136">
        <f>MAX((CV113-CV115)*'Capital Structure'!$H$21/12,0)</f>
        <v>0</v>
      </c>
      <c r="CW111" s="136">
        <f>MAX((CW113-CW115)*'Capital Structure'!$H$21/12,0)</f>
        <v>0</v>
      </c>
      <c r="CX111" s="136">
        <f>MAX((CX113-CX115)*'Capital Structure'!$H$21/12,0)</f>
        <v>0</v>
      </c>
      <c r="CY111" s="136">
        <f>MAX((CY113-CY115)*'Capital Structure'!$H$21/12,0)</f>
        <v>0</v>
      </c>
      <c r="CZ111" s="136">
        <f>MAX((CZ113-CZ115)*'Capital Structure'!$H$21/12,0)</f>
        <v>0</v>
      </c>
      <c r="DA111" s="136">
        <f>MAX((DA113-DA115)*'Capital Structure'!$H$21/12,0)</f>
        <v>0</v>
      </c>
      <c r="DB111" s="136">
        <f>MAX((DB113-DB115)*'Capital Structure'!$H$21/12,0)</f>
        <v>0</v>
      </c>
      <c r="DC111" s="136">
        <f>MAX((DC113-DC115)*'Capital Structure'!$H$21/12,0)</f>
        <v>0</v>
      </c>
      <c r="DD111" s="136">
        <f>MAX((DD113-DD115)*'Capital Structure'!$H$21/12,0)</f>
        <v>0</v>
      </c>
      <c r="DE111" s="136">
        <f>MAX((DE113-DE115)*'Capital Structure'!$H$21/12,0)</f>
        <v>0</v>
      </c>
      <c r="DF111" s="136">
        <f>MAX((DF113-DF115)*'Capital Structure'!$H$21/12,0)</f>
        <v>0</v>
      </c>
      <c r="DG111" s="136">
        <f>MAX((DG113-DG115)*'Capital Structure'!$H$21/12,0)</f>
        <v>0</v>
      </c>
      <c r="DH111" s="136">
        <f>MAX((DH113-DH115)*'Capital Structure'!$H$21/12,0)</f>
        <v>0</v>
      </c>
      <c r="DI111" s="136">
        <f>MAX((DI113-DI115)*'Capital Structure'!$H$21/12,0)</f>
        <v>0</v>
      </c>
      <c r="DJ111" s="136">
        <f>MAX((DJ113-DJ115)*'Capital Structure'!$H$21/12,0)</f>
        <v>0</v>
      </c>
      <c r="DK111" s="136">
        <f>MAX((DK113-DK115)*'Capital Structure'!$H$21/12,0)</f>
        <v>0</v>
      </c>
      <c r="DL111" s="136">
        <f>MAX((DL113-DL115)*'Capital Structure'!$H$21/12,0)</f>
        <v>0</v>
      </c>
      <c r="DM111" s="136">
        <f>MAX((DM113-DM115)*'Capital Structure'!$H$21/12,0)</f>
        <v>0</v>
      </c>
      <c r="DN111" s="136">
        <f>MAX((DN113-DN115)*'Capital Structure'!$H$21/12,0)</f>
        <v>0</v>
      </c>
      <c r="DO111" s="136">
        <f>MAX((DO113-DO115)*'Capital Structure'!$H$21/12,0)</f>
        <v>0</v>
      </c>
      <c r="DP111" s="136">
        <f>MAX((DP113-DP115)*'Capital Structure'!$H$21/12,0)</f>
        <v>0</v>
      </c>
      <c r="DQ111" s="136">
        <f>MAX((DQ113-DQ115)*'Capital Structure'!$H$21/12,0)</f>
        <v>0</v>
      </c>
      <c r="DR111" s="136">
        <f>MAX((DR113-DR115)*'Capital Structure'!$H$21/12,0)</f>
        <v>0</v>
      </c>
      <c r="DS111" s="136">
        <f>MAX((DS113-DS115)*'Capital Structure'!$H$21/12,0)</f>
        <v>0</v>
      </c>
      <c r="DT111" s="136">
        <f>MAX((DT113-DT115)*'Capital Structure'!$H$21/12,0)</f>
        <v>0</v>
      </c>
      <c r="DU111" s="136">
        <f>MAX((DU113-DU115)*'Capital Structure'!$H$21/12,0)</f>
        <v>0</v>
      </c>
      <c r="DV111" s="136">
        <f>MAX((DV113-DV115)*'Capital Structure'!$H$21/12,0)</f>
        <v>0</v>
      </c>
      <c r="DW111" s="136">
        <f>MAX((DW113-DW115)*'Capital Structure'!$H$21/12,0)</f>
        <v>0</v>
      </c>
      <c r="DX111" s="136">
        <f>MAX((DX113-DX115)*'Capital Structure'!$H$21/12,0)</f>
        <v>0</v>
      </c>
      <c r="DY111" s="136">
        <f>MAX((DY113-DY115)*'Capital Structure'!$H$21/12,0)</f>
        <v>0</v>
      </c>
      <c r="DZ111" s="136">
        <f>MAX((DZ113-DZ115)*'Capital Structure'!$H$21/12,0)</f>
        <v>0</v>
      </c>
      <c r="EA111" s="136">
        <f>MAX((EA113-EA115)*'Capital Structure'!$H$21/12,0)</f>
        <v>0</v>
      </c>
      <c r="EB111" s="136">
        <f>MAX((EB113-EB115)*'Capital Structure'!$H$21/12,0)</f>
        <v>0</v>
      </c>
      <c r="EC111" s="136">
        <f>MAX((EC113-EC115)*'Capital Structure'!$H$21/12,0)</f>
        <v>0</v>
      </c>
      <c r="ED111" s="136">
        <f>MAX((ED113-ED115)*'Capital Structure'!$H$21/12,0)</f>
        <v>0</v>
      </c>
      <c r="EE111" s="136">
        <f>MAX((EE113-EE115)*'Capital Structure'!$H$21/12,0)</f>
        <v>0</v>
      </c>
      <c r="EF111" s="136">
        <f>MAX((EF113-EF115)*'Capital Structure'!$H$21/12,0)</f>
        <v>0</v>
      </c>
      <c r="EG111" s="136">
        <f>MAX((EG113-EG115)*'Capital Structure'!$H$21/12,0)</f>
        <v>0</v>
      </c>
      <c r="EH111" s="136">
        <f>MAX((EH113-EH115)*'Capital Structure'!$H$21/12,0)</f>
        <v>0</v>
      </c>
      <c r="EI111" s="136">
        <f>MAX((EI113-EI115)*'Capital Structure'!$H$21/12,0)</f>
        <v>0</v>
      </c>
      <c r="EJ111" s="136">
        <f>MAX((EJ113-EJ115)*'Capital Structure'!$H$21/12,0)</f>
        <v>0</v>
      </c>
      <c r="EK111" s="136">
        <f>MAX((EK113-EK115)*'Capital Structure'!$H$21/12,0)</f>
        <v>0</v>
      </c>
      <c r="EL111" s="136">
        <f>MAX((EL113-EL115)*'Capital Structure'!$H$21/12,0)</f>
        <v>0</v>
      </c>
      <c r="EM111" s="136">
        <f>MAX((EM113-EM115)*'Capital Structure'!$H$21/12,0)</f>
        <v>0</v>
      </c>
      <c r="EN111" s="136">
        <f>MAX((EN113-EN115)*'Capital Structure'!$H$21/12,0)</f>
        <v>0</v>
      </c>
      <c r="EO111" s="136">
        <f>MAX((EO113-EO115)*'Capital Structure'!$H$21/12,0)</f>
        <v>0</v>
      </c>
      <c r="EP111" s="136">
        <f>MAX((EP113-EP115)*'Capital Structure'!$H$21/12,0)</f>
        <v>0</v>
      </c>
      <c r="EQ111" s="136">
        <f>MAX((EQ113-EQ115)*'Capital Structure'!$H$21/12,0)</f>
        <v>0</v>
      </c>
      <c r="ER111" s="136">
        <f>MAX((ER113-ER115)*'Capital Structure'!$H$21/12,0)</f>
        <v>0</v>
      </c>
      <c r="ES111" s="136">
        <f>MAX((ES113-ES115)*'Capital Structure'!$H$21/12,0)</f>
        <v>0</v>
      </c>
      <c r="ET111" s="136">
        <f>MAX((ET113-ET115)*'Capital Structure'!$H$21/12,0)</f>
        <v>0</v>
      </c>
      <c r="EU111" s="136">
        <f>MAX((EU113-EU115)*'Capital Structure'!$H$21/12,0)</f>
        <v>0</v>
      </c>
      <c r="EV111" s="136">
        <f>MAX((EV113-EV115)*'Capital Structure'!$H$21/12,0)</f>
        <v>0</v>
      </c>
      <c r="EW111" s="136">
        <f>MAX((EW113-EW115)*'Capital Structure'!$H$21/12,0)</f>
        <v>0</v>
      </c>
      <c r="EX111" s="136">
        <f>MAX((EX113-EX115)*'Capital Structure'!$H$21/12,0)</f>
        <v>0</v>
      </c>
      <c r="EY111" s="136">
        <f>MAX((EY113-EY115)*'Capital Structure'!$H$21/12,0)</f>
        <v>0</v>
      </c>
      <c r="EZ111" s="136">
        <f>MAX((EZ113-EZ115)*'Capital Structure'!$H$21/12,0)</f>
        <v>0</v>
      </c>
      <c r="FA111" s="136">
        <f>MAX((FA113-FA115)*'Capital Structure'!$H$21/12,0)</f>
        <v>0</v>
      </c>
      <c r="FB111" s="136">
        <f>MAX((FB113-FB115)*'Capital Structure'!$H$21/12,0)</f>
        <v>0</v>
      </c>
      <c r="FC111" s="136"/>
      <c r="FD111" s="136"/>
      <c r="FE111" s="136"/>
      <c r="FF111" s="136"/>
      <c r="FG111" s="136"/>
      <c r="FH111" s="136"/>
      <c r="FI111" s="136"/>
      <c r="FJ111" s="136"/>
      <c r="FK111" s="136"/>
      <c r="FL111" s="136"/>
      <c r="FM111" s="136"/>
      <c r="FN111" s="136"/>
      <c r="FO111" s="136"/>
      <c r="FP111" s="136"/>
      <c r="FQ111" s="136"/>
      <c r="FR111" s="136"/>
      <c r="FS111" s="136"/>
      <c r="FT111" s="136"/>
      <c r="FU111" s="136"/>
      <c r="FV111" s="136"/>
      <c r="FW111" s="136"/>
      <c r="FX111" s="136"/>
      <c r="FY111" s="136"/>
      <c r="FZ111" s="136"/>
      <c r="GA111" s="136"/>
      <c r="GB111" s="136"/>
      <c r="GC111" s="136"/>
      <c r="GD111" s="136"/>
      <c r="GE111" s="136"/>
      <c r="GF111" s="136"/>
      <c r="GG111" s="136"/>
      <c r="GH111" s="136"/>
      <c r="GI111" s="136"/>
      <c r="GJ111" s="136"/>
      <c r="GK111" s="136"/>
      <c r="GL111" s="136"/>
      <c r="GM111" s="136"/>
      <c r="GN111" s="136"/>
      <c r="GO111" s="136"/>
      <c r="GP111" s="136"/>
      <c r="GQ111" s="136"/>
      <c r="GR111" s="136"/>
      <c r="GS111" s="136"/>
      <c r="GT111" s="136"/>
      <c r="GU111" s="136"/>
      <c r="GV111" s="136"/>
      <c r="GW111" s="136"/>
      <c r="GX111" s="136"/>
    </row>
    <row r="112" spans="2:206">
      <c r="B112" s="139" t="s">
        <v>354</v>
      </c>
      <c r="E112" s="136">
        <f>IFERROR(VLOOKUP(E$87,'Capital Structure'!$H$27:$I$29,2,FALSE),0)</f>
        <v>0</v>
      </c>
      <c r="F112" s="136">
        <f>IFERROR(VLOOKUP(F$87,'Capital Structure'!$H$27:$I$29,2,FALSE),0)</f>
        <v>0</v>
      </c>
      <c r="G112" s="136">
        <f>IFERROR(VLOOKUP(G$87,'Capital Structure'!$H$27:$I$29,2,FALSE),0)</f>
        <v>0</v>
      </c>
      <c r="H112" s="136">
        <f>IFERROR(VLOOKUP(H$87,'Capital Structure'!$H$27:$I$29,2,FALSE),0)</f>
        <v>0</v>
      </c>
      <c r="I112" s="136">
        <f>IFERROR(VLOOKUP(I$87,'Capital Structure'!$H$27:$I$29,2,FALSE),0)</f>
        <v>0</v>
      </c>
      <c r="J112" s="136">
        <f>IFERROR(VLOOKUP(J$87,'Capital Structure'!$H$27:$I$29,2,FALSE),0)</f>
        <v>0</v>
      </c>
      <c r="K112" s="136">
        <f>IFERROR(VLOOKUP(K$87,'Capital Structure'!$H$27:$I$29,2,FALSE),0)</f>
        <v>0</v>
      </c>
      <c r="L112" s="136">
        <f>IFERROR(VLOOKUP(L$87,'Capital Structure'!$H$27:$I$29,2,FALSE),0)</f>
        <v>0</v>
      </c>
      <c r="M112" s="136">
        <f>IFERROR(VLOOKUP(M$87,'Capital Structure'!$H$27:$I$29,2,FALSE),0)</f>
        <v>0</v>
      </c>
      <c r="N112" s="136">
        <f>IFERROR(VLOOKUP(N$87,'Capital Structure'!$H$27:$I$29,2,FALSE),0)</f>
        <v>0</v>
      </c>
      <c r="O112" s="136">
        <f>IFERROR(VLOOKUP(O$87,'Capital Structure'!$H$27:$I$29,2,FALSE),0)</f>
        <v>0</v>
      </c>
      <c r="P112" s="136">
        <f>IFERROR(VLOOKUP(P$87,'Capital Structure'!$H$27:$I$29,2,FALSE),0)</f>
        <v>0</v>
      </c>
      <c r="Q112" s="136">
        <f>IFERROR(VLOOKUP(Q$87,'Capital Structure'!$H$27:$I$29,2,FALSE),0)</f>
        <v>0</v>
      </c>
      <c r="R112" s="136">
        <f>IFERROR(VLOOKUP(R$87,'Capital Structure'!$H$27:$I$29,2,FALSE),0)</f>
        <v>0</v>
      </c>
      <c r="S112" s="136">
        <f>IFERROR(VLOOKUP(S$87,'Capital Structure'!$H$27:$I$29,2,FALSE),0)</f>
        <v>0</v>
      </c>
      <c r="T112" s="136">
        <f>IFERROR(VLOOKUP(T$87,'Capital Structure'!$H$27:$I$29,2,FALSE),0)</f>
        <v>0</v>
      </c>
      <c r="U112" s="136">
        <f>IFERROR(VLOOKUP(U$87,'Capital Structure'!$H$27:$I$29,2,FALSE),0)</f>
        <v>0</v>
      </c>
      <c r="V112" s="136">
        <f>IFERROR(VLOOKUP(V$87,'Capital Structure'!$H$27:$I$29,2,FALSE),0)</f>
        <v>0</v>
      </c>
      <c r="W112" s="136">
        <f>IFERROR(VLOOKUP(W$87,'Capital Structure'!$H$27:$I$29,2,FALSE),0)</f>
        <v>0</v>
      </c>
      <c r="X112" s="136">
        <f>IFERROR(VLOOKUP(X$87,'Capital Structure'!$H$27:$I$29,2,FALSE),0)</f>
        <v>0</v>
      </c>
      <c r="Y112" s="136">
        <f>IFERROR(VLOOKUP(Y$87,'Capital Structure'!$H$27:$I$29,2,FALSE),0)</f>
        <v>0</v>
      </c>
      <c r="Z112" s="136">
        <f>IFERROR(VLOOKUP(Z$87,'Capital Structure'!$H$27:$I$29,2,FALSE),0)</f>
        <v>0</v>
      </c>
      <c r="AA112" s="136">
        <f>IFERROR(VLOOKUP(AA$87,'Capital Structure'!$H$27:$I$29,2,FALSE),0)</f>
        <v>0</v>
      </c>
      <c r="AB112" s="136">
        <f>IFERROR(VLOOKUP(AB$87,'Capital Structure'!$H$27:$I$29,2,FALSE),0)</f>
        <v>0</v>
      </c>
      <c r="AC112" s="136">
        <f>IFERROR(VLOOKUP(AC$87,'Capital Structure'!$H$27:$I$29,2,FALSE),0)</f>
        <v>0</v>
      </c>
      <c r="AD112" s="136">
        <f>IFERROR(VLOOKUP(AD$87,'Capital Structure'!$H$27:$I$29,2,FALSE),0)</f>
        <v>0</v>
      </c>
      <c r="AE112" s="136">
        <f>IFERROR(VLOOKUP(AE$87,'Capital Structure'!$H$27:$I$29,2,FALSE),0)</f>
        <v>0</v>
      </c>
      <c r="AF112" s="136">
        <f>IFERROR(VLOOKUP(AF$87,'Capital Structure'!$H$27:$I$29,2,FALSE),0)</f>
        <v>0</v>
      </c>
      <c r="AG112" s="136">
        <f>IFERROR(VLOOKUP(AG$87,'Capital Structure'!$H$27:$I$29,2,FALSE),0)</f>
        <v>0</v>
      </c>
      <c r="AH112" s="136">
        <f>IFERROR(VLOOKUP(AH$87,'Capital Structure'!$H$27:$I$29,2,FALSE),0)</f>
        <v>0</v>
      </c>
      <c r="AI112" s="136">
        <f>IFERROR(VLOOKUP(AI$87,'Capital Structure'!$H$27:$I$29,2,FALSE),0)</f>
        <v>0</v>
      </c>
      <c r="AJ112" s="136">
        <f>IFERROR(VLOOKUP(AJ$87,'Capital Structure'!$H$27:$I$29,2,FALSE),0)</f>
        <v>0</v>
      </c>
      <c r="AK112" s="136">
        <f>IFERROR(VLOOKUP(AK$87,'Capital Structure'!$H$27:$I$29,2,FALSE),0)</f>
        <v>0</v>
      </c>
      <c r="AL112" s="136">
        <f>IFERROR(VLOOKUP(AL$87,'Capital Structure'!$H$27:$I$29,2,FALSE),0)</f>
        <v>0</v>
      </c>
      <c r="AM112" s="136">
        <f>IFERROR(VLOOKUP(AM$87,'Capital Structure'!$H$27:$I$29,2,FALSE),0)</f>
        <v>0</v>
      </c>
      <c r="AN112" s="136">
        <f>IFERROR(VLOOKUP(AN$87,'Capital Structure'!$H$27:$I$29,2,FALSE),0)</f>
        <v>0</v>
      </c>
      <c r="AO112" s="136">
        <f>IFERROR(VLOOKUP(AO$87,'Capital Structure'!$H$27:$I$29,2,FALSE),0)</f>
        <v>0</v>
      </c>
      <c r="AP112" s="136">
        <f>IFERROR(VLOOKUP(AP$87,'Capital Structure'!$H$27:$I$29,2,FALSE),0)</f>
        <v>0</v>
      </c>
      <c r="AQ112" s="136">
        <f>IFERROR(VLOOKUP(AQ$87,'Capital Structure'!$H$27:$I$29,2,FALSE),0)</f>
        <v>0</v>
      </c>
      <c r="AR112" s="136">
        <f>IFERROR(VLOOKUP(AR$87,'Capital Structure'!$H$27:$I$29,2,FALSE),0)</f>
        <v>0</v>
      </c>
      <c r="AS112" s="136">
        <f>IFERROR(VLOOKUP(AS$87,'Capital Structure'!$H$27:$I$29,2,FALSE),0)</f>
        <v>0</v>
      </c>
      <c r="AT112" s="136">
        <f>IFERROR(VLOOKUP(AT$87,'Capital Structure'!$H$27:$I$29,2,FALSE),0)</f>
        <v>0</v>
      </c>
      <c r="AU112" s="136">
        <f>IFERROR(VLOOKUP(AU$87,'Capital Structure'!$H$27:$I$29,2,FALSE),0)</f>
        <v>0</v>
      </c>
      <c r="AV112" s="136">
        <f>IFERROR(VLOOKUP(AV$87,'Capital Structure'!$H$27:$I$29,2,FALSE),0)</f>
        <v>0</v>
      </c>
      <c r="AW112" s="136">
        <f>IFERROR(VLOOKUP(AW$87,'Capital Structure'!$H$27:$I$29,2,FALSE),0)</f>
        <v>0</v>
      </c>
      <c r="AX112" s="136">
        <f>IFERROR(VLOOKUP(AX$87,'Capital Structure'!$H$27:$I$29,2,FALSE),0)</f>
        <v>0</v>
      </c>
      <c r="AY112" s="136">
        <f>IFERROR(VLOOKUP(AY$87,'Capital Structure'!$H$27:$I$29,2,FALSE),0)</f>
        <v>0</v>
      </c>
      <c r="AZ112" s="136">
        <f>IFERROR(VLOOKUP(AZ$87,'Capital Structure'!$H$27:$I$29,2,FALSE),0)</f>
        <v>0</v>
      </c>
      <c r="BA112" s="136">
        <f>IFERROR(VLOOKUP(BA$87,'Capital Structure'!$H$27:$I$29,2,FALSE),0)</f>
        <v>0</v>
      </c>
      <c r="BB112" s="136">
        <f>IFERROR(VLOOKUP(BB$87,'Capital Structure'!$H$27:$I$29,2,FALSE),0)</f>
        <v>0</v>
      </c>
      <c r="BC112" s="136">
        <f>IFERROR(VLOOKUP(BC$87,'Capital Structure'!$H$27:$I$29,2,FALSE),0)</f>
        <v>0</v>
      </c>
      <c r="BD112" s="136">
        <f>IFERROR(VLOOKUP(BD$87,'Capital Structure'!$H$27:$I$29,2,FALSE),0)</f>
        <v>0</v>
      </c>
      <c r="BE112" s="136">
        <f>IFERROR(VLOOKUP(BE$87,'Capital Structure'!$H$27:$I$29,2,FALSE),0)</f>
        <v>0</v>
      </c>
      <c r="BF112" s="136">
        <f>IFERROR(VLOOKUP(BF$87,'Capital Structure'!$H$27:$I$29,2,FALSE),0)</f>
        <v>0</v>
      </c>
      <c r="BG112" s="136">
        <f>IFERROR(VLOOKUP(BG$87,'Capital Structure'!$H$27:$I$29,2,FALSE),0)</f>
        <v>0</v>
      </c>
      <c r="BH112" s="136">
        <f>IFERROR(VLOOKUP(BH$87,'Capital Structure'!$H$27:$I$29,2,FALSE),0)</f>
        <v>0</v>
      </c>
      <c r="BI112" s="136">
        <f>IFERROR(VLOOKUP(BI$87,'Capital Structure'!$H$27:$I$29,2,FALSE),0)</f>
        <v>0</v>
      </c>
      <c r="BJ112" s="136">
        <f>IFERROR(VLOOKUP(BJ$87,'Capital Structure'!$H$27:$I$29,2,FALSE),0)</f>
        <v>0</v>
      </c>
      <c r="BK112" s="136">
        <f>IFERROR(VLOOKUP(BK$87,'Capital Structure'!$H$27:$I$29,2,FALSE),0)</f>
        <v>0</v>
      </c>
      <c r="BL112" s="136">
        <f>IFERROR(VLOOKUP(BL$87,'Capital Structure'!$H$27:$I$29,2,FALSE),0)</f>
        <v>0</v>
      </c>
      <c r="BM112" s="136">
        <f>IFERROR(VLOOKUP(BM$87,'Capital Structure'!$H$27:$I$29,2,FALSE),0)</f>
        <v>0</v>
      </c>
      <c r="BN112" s="136">
        <f>IFERROR(VLOOKUP(BN$87,'Capital Structure'!$H$27:$I$29,2,FALSE),0)</f>
        <v>0</v>
      </c>
      <c r="BO112" s="136">
        <f>IFERROR(VLOOKUP(BO$87,'Capital Structure'!$H$27:$I$29,2,FALSE),0)</f>
        <v>0</v>
      </c>
      <c r="BP112" s="136">
        <f>IFERROR(VLOOKUP(BP$87,'Capital Structure'!$H$27:$I$29,2,FALSE),0)</f>
        <v>0</v>
      </c>
      <c r="BQ112" s="136">
        <f>IFERROR(VLOOKUP(BQ$87,'Capital Structure'!$H$27:$I$29,2,FALSE),0)</f>
        <v>0</v>
      </c>
      <c r="BR112" s="136">
        <f>IFERROR(VLOOKUP(BR$87,'Capital Structure'!$H$27:$I$29,2,FALSE),0)</f>
        <v>0</v>
      </c>
      <c r="BS112" s="136">
        <f>IFERROR(VLOOKUP(BS$87,'Capital Structure'!$H$27:$I$29,2,FALSE),0)</f>
        <v>0</v>
      </c>
      <c r="BT112" s="136">
        <f>IFERROR(VLOOKUP(BT$87,'Capital Structure'!$H$27:$I$29,2,FALSE),0)</f>
        <v>0</v>
      </c>
      <c r="BU112" s="136">
        <f>IFERROR(VLOOKUP(BU$87,'Capital Structure'!$H$27:$I$29,2,FALSE),0)</f>
        <v>0</v>
      </c>
      <c r="BV112" s="136">
        <f>IFERROR(VLOOKUP(BV$87,'Capital Structure'!$H$27:$I$29,2,FALSE),0)</f>
        <v>0</v>
      </c>
      <c r="BW112" s="136">
        <f>IFERROR(VLOOKUP(BW$87,'Capital Structure'!$H$27:$I$29,2,FALSE),0)</f>
        <v>0</v>
      </c>
      <c r="BX112" s="136">
        <f>IFERROR(VLOOKUP(BX$87,'Capital Structure'!$H$27:$I$29,2,FALSE),0)</f>
        <v>0</v>
      </c>
      <c r="BY112" s="136">
        <f>IFERROR(VLOOKUP(BY$87,'Capital Structure'!$H$27:$I$29,2,FALSE),0)</f>
        <v>0</v>
      </c>
      <c r="BZ112" s="136">
        <f>IFERROR(VLOOKUP(BZ$87,'Capital Structure'!$H$27:$I$29,2,FALSE),0)</f>
        <v>0</v>
      </c>
      <c r="CA112" s="136">
        <f>IFERROR(VLOOKUP(CA$87,'Capital Structure'!$H$27:$I$29,2,FALSE),0)</f>
        <v>0</v>
      </c>
      <c r="CB112" s="136">
        <f>IFERROR(VLOOKUP(CB$87,'Capital Structure'!$H$27:$I$29,2,FALSE),0)</f>
        <v>0</v>
      </c>
      <c r="CC112" s="136">
        <f>IFERROR(VLOOKUP(CC$87,'Capital Structure'!$H$27:$I$29,2,FALSE),0)</f>
        <v>0</v>
      </c>
      <c r="CD112" s="136">
        <f>IFERROR(VLOOKUP(CD$87,'Capital Structure'!$H$27:$I$29,2,FALSE),0)</f>
        <v>0</v>
      </c>
      <c r="CE112" s="136">
        <f>IFERROR(VLOOKUP(CE$87,'Capital Structure'!$H$27:$I$29,2,FALSE),0)</f>
        <v>0</v>
      </c>
      <c r="CF112" s="136">
        <f>IFERROR(VLOOKUP(CF$87,'Capital Structure'!$H$27:$I$29,2,FALSE),0)</f>
        <v>0</v>
      </c>
      <c r="CG112" s="136">
        <f>IFERROR(VLOOKUP(CG$87,'Capital Structure'!$H$27:$I$29,2,FALSE),0)</f>
        <v>0</v>
      </c>
      <c r="CH112" s="136">
        <f>IFERROR(VLOOKUP(CH$87,'Capital Structure'!$H$27:$I$29,2,FALSE),0)</f>
        <v>0</v>
      </c>
      <c r="CI112" s="136">
        <f>IFERROR(VLOOKUP(CI$87,'Capital Structure'!$H$27:$I$29,2,FALSE),0)</f>
        <v>0</v>
      </c>
      <c r="CJ112" s="136">
        <f>IFERROR(VLOOKUP(CJ$87,'Capital Structure'!$H$27:$I$29,2,FALSE),0)</f>
        <v>0</v>
      </c>
      <c r="CK112" s="136">
        <f>IFERROR(VLOOKUP(CK$87,'Capital Structure'!$H$27:$I$29,2,FALSE),0)</f>
        <v>0</v>
      </c>
      <c r="CL112" s="136">
        <f>IFERROR(VLOOKUP(CL$87,'Capital Structure'!$H$27:$I$29,2,FALSE),0)</f>
        <v>0</v>
      </c>
      <c r="CM112" s="136">
        <f>IFERROR(VLOOKUP(CM$87,'Capital Structure'!$H$27:$I$29,2,FALSE),0)</f>
        <v>0</v>
      </c>
      <c r="CN112" s="136">
        <f>IFERROR(VLOOKUP(CN$87,'Capital Structure'!$H$27:$I$29,2,FALSE),0)</f>
        <v>0</v>
      </c>
      <c r="CO112" s="136">
        <f>IFERROR(VLOOKUP(CO$87,'Capital Structure'!$H$27:$I$29,2,FALSE),0)</f>
        <v>0</v>
      </c>
      <c r="CP112" s="136">
        <f>IFERROR(VLOOKUP(CP$87,'Capital Structure'!$H$27:$I$29,2,FALSE),0)</f>
        <v>0</v>
      </c>
      <c r="CQ112" s="136">
        <f>IFERROR(VLOOKUP(CQ$87,'Capital Structure'!$H$27:$I$29,2,FALSE),0)</f>
        <v>0</v>
      </c>
      <c r="CR112" s="136">
        <f>IFERROR(VLOOKUP(CR$87,'Capital Structure'!$H$27:$I$29,2,FALSE),0)</f>
        <v>0</v>
      </c>
      <c r="CS112" s="136">
        <f>IFERROR(VLOOKUP(CS$87,'Capital Structure'!$H$27:$I$29,2,FALSE),0)</f>
        <v>0</v>
      </c>
      <c r="CT112" s="136">
        <f>IFERROR(VLOOKUP(CT$87,'Capital Structure'!$H$27:$I$29,2,FALSE),0)</f>
        <v>0</v>
      </c>
      <c r="CU112" s="136">
        <f>IFERROR(VLOOKUP(CU$87,'Capital Structure'!$H$27:$I$29,2,FALSE),0)</f>
        <v>0</v>
      </c>
      <c r="CV112" s="136">
        <f>IFERROR(VLOOKUP(CV$87,'Capital Structure'!$H$27:$I$29,2,FALSE),0)</f>
        <v>0</v>
      </c>
      <c r="CW112" s="136">
        <f>IFERROR(VLOOKUP(CW$87,'Capital Structure'!$H$27:$I$29,2,FALSE),0)</f>
        <v>0</v>
      </c>
      <c r="CX112" s="136">
        <f>IFERROR(VLOOKUP(CX$87,'Capital Structure'!$H$27:$I$29,2,FALSE),0)</f>
        <v>0</v>
      </c>
      <c r="CY112" s="136">
        <f>IFERROR(VLOOKUP(CY$87,'Capital Structure'!$H$27:$I$29,2,FALSE),0)</f>
        <v>0</v>
      </c>
      <c r="CZ112" s="136">
        <f>IFERROR(VLOOKUP(CZ$87,'Capital Structure'!$H$27:$I$29,2,FALSE),0)</f>
        <v>0</v>
      </c>
      <c r="DA112" s="136">
        <f>IFERROR(VLOOKUP(DA$87,'Capital Structure'!$H$27:$I$29,2,FALSE),0)</f>
        <v>0</v>
      </c>
      <c r="DB112" s="136">
        <f>IFERROR(VLOOKUP(DB$87,'Capital Structure'!$H$27:$I$29,2,FALSE),0)</f>
        <v>0</v>
      </c>
      <c r="DC112" s="136">
        <f>IFERROR(VLOOKUP(DC$87,'Capital Structure'!$H$27:$I$29,2,FALSE),0)</f>
        <v>0</v>
      </c>
      <c r="DD112" s="136">
        <f>IFERROR(VLOOKUP(DD$87,'Capital Structure'!$H$27:$I$29,2,FALSE),0)</f>
        <v>0</v>
      </c>
      <c r="DE112" s="136">
        <f>IFERROR(VLOOKUP(DE$87,'Capital Structure'!$H$27:$I$29,2,FALSE),0)</f>
        <v>0</v>
      </c>
      <c r="DF112" s="136">
        <f>IFERROR(VLOOKUP(DF$87,'Capital Structure'!$H$27:$I$29,2,FALSE),0)</f>
        <v>0</v>
      </c>
      <c r="DG112" s="136">
        <f>IFERROR(VLOOKUP(DG$87,'Capital Structure'!$H$27:$I$29,2,FALSE),0)</f>
        <v>0</v>
      </c>
      <c r="DH112" s="136">
        <f>IFERROR(VLOOKUP(DH$87,'Capital Structure'!$H$27:$I$29,2,FALSE),0)</f>
        <v>0</v>
      </c>
      <c r="DI112" s="136">
        <f>IFERROR(VLOOKUP(DI$87,'Capital Structure'!$H$27:$I$29,2,FALSE),0)</f>
        <v>0</v>
      </c>
      <c r="DJ112" s="136">
        <f>IFERROR(VLOOKUP(DJ$87,'Capital Structure'!$H$27:$I$29,2,FALSE),0)</f>
        <v>0</v>
      </c>
      <c r="DK112" s="136">
        <f>IFERROR(VLOOKUP(DK$87,'Capital Structure'!$H$27:$I$29,2,FALSE),0)</f>
        <v>0</v>
      </c>
      <c r="DL112" s="136">
        <f>IFERROR(VLOOKUP(DL$87,'Capital Structure'!$H$27:$I$29,2,FALSE),0)</f>
        <v>0</v>
      </c>
      <c r="DM112" s="136">
        <f>IFERROR(VLOOKUP(DM$87,'Capital Structure'!$H$27:$I$29,2,FALSE),0)</f>
        <v>0</v>
      </c>
      <c r="DN112" s="136">
        <f>IFERROR(VLOOKUP(DN$87,'Capital Structure'!$H$27:$I$29,2,FALSE),0)</f>
        <v>0</v>
      </c>
      <c r="DO112" s="136">
        <f>IFERROR(VLOOKUP(DO$87,'Capital Structure'!$H$27:$I$29,2,FALSE),0)</f>
        <v>0</v>
      </c>
      <c r="DP112" s="136">
        <f>IFERROR(VLOOKUP(DP$87,'Capital Structure'!$H$27:$I$29,2,FALSE),0)</f>
        <v>0</v>
      </c>
      <c r="DQ112" s="136">
        <f>IFERROR(VLOOKUP(DQ$87,'Capital Structure'!$H$27:$I$29,2,FALSE),0)</f>
        <v>0</v>
      </c>
      <c r="DR112" s="136">
        <f>IFERROR(VLOOKUP(DR$87,'Capital Structure'!$H$27:$I$29,2,FALSE),0)</f>
        <v>0</v>
      </c>
      <c r="DS112" s="136">
        <f>IFERROR(VLOOKUP(DS$87,'Capital Structure'!$H$27:$I$29,2,FALSE),0)</f>
        <v>0</v>
      </c>
      <c r="DT112" s="136">
        <f>IFERROR(VLOOKUP(DT$87,'Capital Structure'!$H$27:$I$29,2,FALSE),0)</f>
        <v>0</v>
      </c>
      <c r="DU112" s="136">
        <f>IFERROR(VLOOKUP(DU$87,'Capital Structure'!$H$27:$I$29,2,FALSE),0)</f>
        <v>0</v>
      </c>
      <c r="DV112" s="136">
        <f>IFERROR(VLOOKUP(DV$87,'Capital Structure'!$H$27:$I$29,2,FALSE),0)</f>
        <v>0</v>
      </c>
      <c r="DW112" s="136">
        <f>IFERROR(VLOOKUP(DW$87,'Capital Structure'!$H$27:$I$29,2,FALSE),0)</f>
        <v>0</v>
      </c>
      <c r="DX112" s="136">
        <f>IFERROR(VLOOKUP(DX$87,'Capital Structure'!$H$27:$I$29,2,FALSE),0)</f>
        <v>0</v>
      </c>
      <c r="DY112" s="136">
        <f>IFERROR(VLOOKUP(DY$87,'Capital Structure'!$H$27:$I$29,2,FALSE),0)</f>
        <v>0</v>
      </c>
      <c r="DZ112" s="136">
        <f>IFERROR(VLOOKUP(DZ$87,'Capital Structure'!$H$27:$I$29,2,FALSE),0)</f>
        <v>0</v>
      </c>
      <c r="EA112" s="136">
        <f>IFERROR(VLOOKUP(EA$87,'Capital Structure'!$H$27:$I$29,2,FALSE),0)</f>
        <v>0</v>
      </c>
      <c r="EB112" s="136">
        <f>IFERROR(VLOOKUP(EB$87,'Capital Structure'!$H$27:$I$29,2,FALSE),0)</f>
        <v>0</v>
      </c>
      <c r="EC112" s="136">
        <f>IFERROR(VLOOKUP(EC$87,'Capital Structure'!$H$27:$I$29,2,FALSE),0)</f>
        <v>0</v>
      </c>
      <c r="ED112" s="136">
        <f>IFERROR(VLOOKUP(ED$87,'Capital Structure'!$H$27:$I$29,2,FALSE),0)</f>
        <v>0</v>
      </c>
      <c r="EE112" s="136">
        <f>IFERROR(VLOOKUP(EE$87,'Capital Structure'!$H$27:$I$29,2,FALSE),0)</f>
        <v>0</v>
      </c>
      <c r="EF112" s="136">
        <f>IFERROR(VLOOKUP(EF$87,'Capital Structure'!$H$27:$I$29,2,FALSE),0)</f>
        <v>0</v>
      </c>
      <c r="EG112" s="136">
        <f>IFERROR(VLOOKUP(EG$87,'Capital Structure'!$H$27:$I$29,2,FALSE),0)</f>
        <v>0</v>
      </c>
      <c r="EH112" s="136">
        <f>IFERROR(VLOOKUP(EH$87,'Capital Structure'!$H$27:$I$29,2,FALSE),0)</f>
        <v>0</v>
      </c>
      <c r="EI112" s="136">
        <f>IFERROR(VLOOKUP(EI$87,'Capital Structure'!$H$27:$I$29,2,FALSE),0)</f>
        <v>0</v>
      </c>
      <c r="EJ112" s="136">
        <f>IFERROR(VLOOKUP(EJ$87,'Capital Structure'!$H$27:$I$29,2,FALSE),0)</f>
        <v>0</v>
      </c>
      <c r="EK112" s="136">
        <f>IFERROR(VLOOKUP(EK$87,'Capital Structure'!$H$27:$I$29,2,FALSE),0)</f>
        <v>0</v>
      </c>
      <c r="EL112" s="136">
        <f>IFERROR(VLOOKUP(EL$87,'Capital Structure'!$H$27:$I$29,2,FALSE),0)</f>
        <v>0</v>
      </c>
      <c r="EM112" s="136">
        <f>IFERROR(VLOOKUP(EM$87,'Capital Structure'!$H$27:$I$29,2,FALSE),0)</f>
        <v>0</v>
      </c>
      <c r="EN112" s="136">
        <f>IFERROR(VLOOKUP(EN$87,'Capital Structure'!$H$27:$I$29,2,FALSE),0)</f>
        <v>0</v>
      </c>
      <c r="EO112" s="136">
        <f>IFERROR(VLOOKUP(EO$87,'Capital Structure'!$H$27:$I$29,2,FALSE),0)</f>
        <v>0</v>
      </c>
      <c r="EP112" s="136">
        <f>IFERROR(VLOOKUP(EP$87,'Capital Structure'!$H$27:$I$29,2,FALSE),0)</f>
        <v>0</v>
      </c>
      <c r="EQ112" s="136">
        <f>IFERROR(VLOOKUP(EQ$87,'Capital Structure'!$H$27:$I$29,2,FALSE),0)</f>
        <v>0</v>
      </c>
      <c r="ER112" s="136">
        <f>IFERROR(VLOOKUP(ER$87,'Capital Structure'!$H$27:$I$29,2,FALSE),0)</f>
        <v>0</v>
      </c>
      <c r="ES112" s="136">
        <f>IFERROR(VLOOKUP(ES$87,'Capital Structure'!$H$27:$I$29,2,FALSE),0)</f>
        <v>0</v>
      </c>
      <c r="ET112" s="136">
        <f>IFERROR(VLOOKUP(ET$87,'Capital Structure'!$H$27:$I$29,2,FALSE),0)</f>
        <v>0</v>
      </c>
      <c r="EU112" s="136">
        <f>IFERROR(VLOOKUP(EU$87,'Capital Structure'!$H$27:$I$29,2,FALSE),0)</f>
        <v>0</v>
      </c>
      <c r="EV112" s="136">
        <f>IFERROR(VLOOKUP(EV$87,'Capital Structure'!$H$27:$I$29,2,FALSE),0)</f>
        <v>0</v>
      </c>
      <c r="EW112" s="136">
        <f>IFERROR(VLOOKUP(EW$87,'Capital Structure'!$H$27:$I$29,2,FALSE),0)</f>
        <v>0</v>
      </c>
      <c r="EX112" s="136">
        <f>IFERROR(VLOOKUP(EX$87,'Capital Structure'!$H$27:$I$29,2,FALSE),0)</f>
        <v>0</v>
      </c>
      <c r="EY112" s="136">
        <f>IFERROR(VLOOKUP(EY$87,'Capital Structure'!$H$27:$I$29,2,FALSE),0)</f>
        <v>0</v>
      </c>
      <c r="EZ112" s="136">
        <f>IFERROR(VLOOKUP(EZ$87,'Capital Structure'!$H$27:$I$29,2,FALSE),0)</f>
        <v>0</v>
      </c>
      <c r="FA112" s="136">
        <f>IFERROR(VLOOKUP(FA$87,'Capital Structure'!$H$27:$I$29,2,FALSE),0)</f>
        <v>0</v>
      </c>
      <c r="FB112" s="136">
        <f>IFERROR(VLOOKUP(FB$87,'Capital Structure'!$H$27:$I$29,2,FALSE),0)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355</v>
      </c>
      <c r="E113" s="136">
        <f>SUM($E$110:E110)-SUM($E$112:E112)+SUM($D$111:D111)-SUM($D$115:D115)</f>
        <v>0</v>
      </c>
      <c r="F113" s="136">
        <f>SUM($E$110:F110)-SUM($E$112:F112)+SUM($D$111:E111)-SUM($D$115:E115)</f>
        <v>0</v>
      </c>
      <c r="G113" s="136">
        <f>SUM($E$110:G110)-SUM($E$112:G112)+SUM($D$111:F111)-SUM($D$115:F115)</f>
        <v>0</v>
      </c>
      <c r="H113" s="136">
        <f>SUM($E$110:H110)-SUM($E$112:H112)+SUM($D$111:G111)-SUM($D$115:G115)</f>
        <v>0</v>
      </c>
      <c r="I113" s="136">
        <f>SUM($E$110:I110)-SUM($E$112:I112)+SUM($D$111:H111)-SUM($D$115:H115)</f>
        <v>0</v>
      </c>
      <c r="J113" s="136">
        <f>SUM($E$110:J110)-SUM($E$112:J112)+SUM($D$111:I111)-SUM($D$115:I115)</f>
        <v>0</v>
      </c>
      <c r="K113" s="136">
        <f>SUM($E$110:K110)-SUM($E$112:K112)+SUM($D$111:J111)-SUM($D$115:J115)</f>
        <v>0</v>
      </c>
      <c r="L113" s="136">
        <f>SUM($E$110:L110)-SUM($E$112:L112)+SUM($D$111:K111)-SUM($D$115:K115)</f>
        <v>0</v>
      </c>
      <c r="M113" s="136">
        <f>SUM($E$110:M110)-SUM($E$112:M112)+SUM($D$111:L111)-SUM($D$115:L115)</f>
        <v>0</v>
      </c>
      <c r="N113" s="136">
        <f>SUM($E$110:N110)-SUM($E$112:N112)+SUM($D$111:M111)-SUM($D$115:M115)</f>
        <v>0</v>
      </c>
      <c r="O113" s="136">
        <f>SUM($E$110:O110)-SUM($E$112:O112)+SUM($D$111:N111)-SUM($D$115:N115)</f>
        <v>0</v>
      </c>
      <c r="P113" s="136">
        <f>SUM($E$110:P110)-SUM($E$112:P112)+SUM($D$111:O111)-SUM($D$115:O115)</f>
        <v>0</v>
      </c>
      <c r="Q113" s="136">
        <f>SUM($E$110:Q110)-SUM($E$112:Q112)+SUM($D$111:P111)-SUM($D$115:P115)</f>
        <v>0</v>
      </c>
      <c r="R113" s="136">
        <f>SUM($E$110:R110)-SUM($E$112:R112)+SUM($D$111:Q111)-SUM($D$115:Q115)</f>
        <v>0</v>
      </c>
      <c r="S113" s="136">
        <f>SUM($E$110:S110)-SUM($E$112:S112)+SUM($D$111:R111)-SUM($D$115:R115)</f>
        <v>0</v>
      </c>
      <c r="T113" s="136">
        <f>SUM($E$110:T110)-SUM($E$112:T112)+SUM($D$111:S111)-SUM($D$115:S115)</f>
        <v>0</v>
      </c>
      <c r="U113" s="136">
        <f>SUM($E$110:U110)-SUM($E$112:U112)+SUM($D$111:T111)-SUM($D$115:T115)</f>
        <v>0</v>
      </c>
      <c r="V113" s="136">
        <f>SUM($E$110:V110)-SUM($E$112:V112)+SUM($D$111:U111)-SUM($D$115:U115)</f>
        <v>0</v>
      </c>
      <c r="W113" s="136">
        <f>SUM($E$110:W110)-SUM($E$112:W112)+SUM($D$111:V111)-SUM($D$115:V115)</f>
        <v>0</v>
      </c>
      <c r="X113" s="136">
        <f>SUM($E$110:X110)-SUM($E$112:X112)+SUM($D$111:W111)-SUM($D$115:W115)</f>
        <v>0</v>
      </c>
      <c r="Y113" s="136">
        <f>SUM($E$110:Y110)-SUM($E$112:Y112)+SUM($D$111:X111)-SUM($D$115:X115)</f>
        <v>0</v>
      </c>
      <c r="Z113" s="136">
        <f>SUM($E$110:Z110)-SUM($E$112:Z112)+SUM($D$111:Y111)-SUM($D$115:Y115)</f>
        <v>0</v>
      </c>
      <c r="AA113" s="136">
        <f>SUM($E$110:AA110)-SUM($E$112:AA112)+SUM($D$111:Z111)-SUM($D$115:Z115)</f>
        <v>0</v>
      </c>
      <c r="AB113" s="136">
        <f>SUM($E$110:AB110)-SUM($E$112:AB112)+SUM($D$111:AA111)-SUM($D$115:AA115)</f>
        <v>0</v>
      </c>
      <c r="AC113" s="136">
        <f>SUM($E$110:AC110)-SUM($E$112:AC112)+SUM($D$111:AB111)-SUM($D$115:AB115)</f>
        <v>0</v>
      </c>
      <c r="AD113" s="136">
        <f>SUM($E$110:AD110)-SUM($E$112:AD112)+SUM($D$111:AC111)-SUM($D$115:AC115)</f>
        <v>0</v>
      </c>
      <c r="AE113" s="136">
        <f>SUM($E$110:AE110)-SUM($E$112:AE112)+SUM($D$111:AD111)-SUM($D$115:AD115)</f>
        <v>0</v>
      </c>
      <c r="AF113" s="136">
        <f>SUM($E$110:AF110)-SUM($E$112:AF112)+SUM($D$111:AE111)-SUM($D$115:AE115)</f>
        <v>0</v>
      </c>
      <c r="AG113" s="136">
        <f>SUM($E$110:AG110)-SUM($E$112:AG112)+SUM($D$111:AF111)-SUM($D$115:AF115)</f>
        <v>0</v>
      </c>
      <c r="AH113" s="136">
        <f>SUM($E$110:AH110)-SUM($E$112:AH112)+SUM($D$111:AG111)-SUM($D$115:AG115)</f>
        <v>0</v>
      </c>
      <c r="AI113" s="136">
        <f>SUM($E$110:AI110)-SUM($E$112:AI112)+SUM($D$111:AH111)-SUM($D$115:AH115)</f>
        <v>0</v>
      </c>
      <c r="AJ113" s="136">
        <f>SUM($E$110:AJ110)-SUM($E$112:AJ112)+SUM($D$111:AI111)-SUM($D$115:AI115)</f>
        <v>0</v>
      </c>
      <c r="AK113" s="136">
        <f>SUM($E$110:AK110)-SUM($E$112:AK112)+SUM($D$111:AJ111)-SUM($D$115:AJ115)</f>
        <v>0</v>
      </c>
      <c r="AL113" s="136">
        <f>SUM($E$110:AL110)-SUM($E$112:AL112)+SUM($D$111:AK111)-SUM($D$115:AK115)</f>
        <v>0</v>
      </c>
      <c r="AM113" s="136">
        <f>SUM($E$110:AM110)-SUM($E$112:AM112)+SUM($D$111:AL111)-SUM($D$115:AL115)</f>
        <v>0</v>
      </c>
      <c r="AN113" s="136">
        <f>SUM($E$110:AN110)-SUM($E$112:AN112)+SUM($D$111:AM111)-SUM($D$115:AM115)</f>
        <v>0</v>
      </c>
      <c r="AO113" s="136">
        <f>SUM($E$110:AO110)-SUM($E$112:AO112)+SUM($D$111:AN111)-SUM($D$115:AN115)</f>
        <v>0</v>
      </c>
      <c r="AP113" s="136">
        <f>SUM($E$110:AP110)-SUM($E$112:AP112)+SUM($D$111:AO111)-SUM($D$115:AO115)</f>
        <v>0</v>
      </c>
      <c r="AQ113" s="136">
        <f>SUM($E$110:AQ110)-SUM($E$112:AQ112)+SUM($D$111:AP111)-SUM($D$115:AP115)</f>
        <v>0</v>
      </c>
      <c r="AR113" s="136">
        <f>SUM($E$110:AR110)-SUM($E$112:AR112)+SUM($D$111:AQ111)-SUM($D$115:AQ115)</f>
        <v>0</v>
      </c>
      <c r="AS113" s="136">
        <f>SUM($E$110:AS110)-SUM($E$112:AS112)+SUM($D$111:AR111)-SUM($D$115:AR115)</f>
        <v>0</v>
      </c>
      <c r="AT113" s="136">
        <f>SUM($E$110:AT110)-SUM($E$112:AT112)+SUM($D$111:AS111)-SUM($D$115:AS115)</f>
        <v>0</v>
      </c>
      <c r="AU113" s="136">
        <f>SUM($E$110:AU110)-SUM($E$112:AU112)+SUM($D$111:AT111)-SUM($D$115:AT115)</f>
        <v>0</v>
      </c>
      <c r="AV113" s="136">
        <f>SUM($E$110:AV110)-SUM($E$112:AV112)+SUM($D$111:AU111)-SUM($D$115:AU115)</f>
        <v>0</v>
      </c>
      <c r="AW113" s="136">
        <f>SUM($E$110:AW110)-SUM($E$112:AW112)+SUM($D$111:AV111)-SUM($D$115:AV115)</f>
        <v>0</v>
      </c>
      <c r="AX113" s="136">
        <f>SUM($E$110:AX110)-SUM($E$112:AX112)+SUM($D$111:AW111)-SUM($D$115:AW115)</f>
        <v>0</v>
      </c>
      <c r="AY113" s="136">
        <f>SUM($E$110:AY110)-SUM($E$112:AY112)+SUM($D$111:AX111)-SUM($D$115:AX115)</f>
        <v>0</v>
      </c>
      <c r="AZ113" s="136">
        <f>SUM($E$110:AZ110)-SUM($E$112:AZ112)+SUM($D$111:AY111)-SUM($D$115:AY115)</f>
        <v>0</v>
      </c>
      <c r="BA113" s="136">
        <f>SUM($E$110:BA110)-SUM($E$112:BA112)+SUM($D$111:AZ111)-SUM($D$115:AZ115)</f>
        <v>3392307.6923076925</v>
      </c>
      <c r="BB113" s="136">
        <f>SUM($E$110:BB110)-SUM($E$112:BB112)+SUM($D$111:BA111)-SUM($D$115:BA115)</f>
        <v>6798750</v>
      </c>
      <c r="BC113" s="136">
        <f>SUM($E$110:BC110)-SUM($E$112:BC112)+SUM($D$111:BB111)-SUM($D$115:BB115)</f>
        <v>10219385.817307694</v>
      </c>
      <c r="BD113" s="136">
        <f>SUM($E$110:BD110)-SUM($E$112:BD112)+SUM($D$111:BC111)-SUM($D$115:BC115)</f>
        <v>13654274.283854168</v>
      </c>
      <c r="BE113" s="136">
        <f>SUM($E$110:BE110)-SUM($E$112:BE112)+SUM($D$111:BD111)-SUM($D$115:BD115)</f>
        <v>17103474.785677921</v>
      </c>
      <c r="BF113" s="136">
        <f>SUM($E$110:BF110)-SUM($E$112:BF112)+SUM($D$111:BE111)-SUM($D$115:BE115)</f>
        <v>20567046.956259269</v>
      </c>
      <c r="BG113" s="136">
        <f>SUM($E$110:BG110)-SUM($E$112:BG112)+SUM($D$111:BF111)-SUM($D$115:BF115)</f>
        <v>24045050.677551378</v>
      </c>
      <c r="BH113" s="136">
        <f>SUM($E$110:BH110)-SUM($E$112:BH112)+SUM($D$111:BG111)-SUM($D$115:BG115)</f>
        <v>27537546.081015531</v>
      </c>
      <c r="BI113" s="136">
        <f>SUM($E$110:BI110)-SUM($E$112:BI112)+SUM($D$111:BH111)-SUM($D$115:BH115)</f>
        <v>31044593.548660789</v>
      </c>
      <c r="BJ113" s="136">
        <f>SUM($E$110:BJ110)-SUM($E$112:BJ112)+SUM($D$111:BI111)-SUM($D$115:BI115)</f>
        <v>34566253.714087903</v>
      </c>
      <c r="BK113" s="136">
        <f>SUM($E$110:BK110)-SUM($E$112:BK112)+SUM($D$111:BJ111)-SUM($D$115:BJ115)</f>
        <v>38102587.463537633</v>
      </c>
      <c r="BL113" s="136">
        <f>SUM($E$110:BL110)-SUM($E$112:BL112)+SUM($D$111:BK111)-SUM($D$115:BK115)</f>
        <v>41653655.936943404</v>
      </c>
      <c r="BM113" s="136">
        <f>SUM($E$110:BM110)-SUM($E$112:BM112)+SUM($D$111:BL111)-SUM($D$115:BL115)</f>
        <v>45219520.528988361</v>
      </c>
      <c r="BN113" s="136">
        <f>SUM($E$110:BN110)-SUM($E$112:BN112)+SUM($D$111:BM111)-SUM($D$115:BM115)</f>
        <v>48800242.890166841</v>
      </c>
      <c r="BO113" s="136">
        <f>SUM($E$110:BO110)-SUM($E$112:BO112)+SUM($D$111:BN111)-SUM($D$115:BN115)</f>
        <v>52395884.927850232</v>
      </c>
      <c r="BP113" s="136">
        <f>SUM($E$110:BP110)-SUM($E$112:BP112)+SUM($D$111:BO111)-SUM($D$115:BO115)</f>
        <v>56006508.807357304</v>
      </c>
      <c r="BQ113" s="136">
        <f>SUM($E$110:BQ110)-SUM($E$112:BQ112)+SUM($D$111:BP111)-SUM($D$115:BP115)</f>
        <v>59632176.953028992</v>
      </c>
      <c r="BR113" s="136">
        <f>SUM($E$110:BR110)-SUM($E$112:BR112)+SUM($D$111:BQ111)-SUM($D$115:BQ115)</f>
        <v>63272952.049307637</v>
      </c>
      <c r="BS113" s="136">
        <f>SUM($E$110:BS110)-SUM($E$112:BS112)+SUM($D$111:BR111)-SUM($D$115:BR115)</f>
        <v>66928897.041820787</v>
      </c>
      <c r="BT113" s="136">
        <f>SUM($E$110:BT110)-SUM($E$112:BT112)+SUM($D$111:BS111)-SUM($D$115:BS115)</f>
        <v>70600075.138469398</v>
      </c>
      <c r="BU113" s="136">
        <f>SUM($E$110:BU110)-SUM($E$112:BU112)+SUM($D$111:BT111)-SUM($D$115:BT115)</f>
        <v>74286549.810520723</v>
      </c>
      <c r="BV113" s="136">
        <f>SUM($E$110:BV110)-SUM($E$112:BV112)+SUM($D$111:BU111)-SUM($D$115:BU115)</f>
        <v>77988384.793705583</v>
      </c>
      <c r="BW113" s="136">
        <f>SUM($E$110:BW110)-SUM($E$112:BW112)+SUM($D$111:BV111)-SUM($D$115:BV115)</f>
        <v>81705644.089320391</v>
      </c>
      <c r="BX113" s="136">
        <f>SUM($E$110:BX110)-SUM($E$112:BX112)+SUM($D$111:BW111)-SUM($D$115:BW115)</f>
        <v>85438391.965333581</v>
      </c>
      <c r="BY113" s="136">
        <f>SUM($E$110:BY110)-SUM($E$112:BY112)+SUM($D$111:BX111)-SUM($D$115:BX115)</f>
        <v>89186692.957496837</v>
      </c>
      <c r="BZ113" s="136">
        <f>SUM($E$110:BZ110)-SUM($E$112:BZ112)+SUM($D$111:BY111)-SUM($D$115:BY115)</f>
        <v>92950611.870460704</v>
      </c>
      <c r="CA113" s="136">
        <f>SUM($E$110:CA110)-SUM($E$112:CA112)+SUM($D$111:BZ111)-SUM($D$115:BZ115)</f>
        <v>93337906.086587623</v>
      </c>
      <c r="CB113" s="136">
        <f>SUM($E$110:CB110)-SUM($E$112:CB112)+SUM($D$111:CA111)-SUM($D$115:CA115)</f>
        <v>0</v>
      </c>
      <c r="CC113" s="136">
        <f>SUM($E$110:CC110)-SUM($E$112:CC112)+SUM($D$111:CB111)-SUM($D$115:CB115)</f>
        <v>0</v>
      </c>
      <c r="CD113" s="136">
        <f>SUM($E$110:CD110)-SUM($E$112:CD112)+SUM($D$111:CC111)-SUM($D$115:CC115)</f>
        <v>0</v>
      </c>
      <c r="CE113" s="136">
        <f>SUM($E$110:CE110)-SUM($E$112:CE112)+SUM($D$111:CD111)-SUM($D$115:CD115)</f>
        <v>0</v>
      </c>
      <c r="CF113" s="136">
        <f>SUM($E$110:CF110)-SUM($E$112:CF112)+SUM($D$111:CE111)-SUM($D$115:CE115)</f>
        <v>0</v>
      </c>
      <c r="CG113" s="136">
        <f>SUM($E$110:CG110)-SUM($E$112:CG112)+SUM($D$111:CF111)-SUM($D$115:CF115)</f>
        <v>0</v>
      </c>
      <c r="CH113" s="136">
        <f>SUM($E$110:CH110)-SUM($E$112:CH112)+SUM($D$111:CG111)-SUM($D$115:CG115)</f>
        <v>0</v>
      </c>
      <c r="CI113" s="136">
        <f>SUM($E$110:CI110)-SUM($E$112:CI112)+SUM($D$111:CH111)-SUM($D$115:CH115)</f>
        <v>0</v>
      </c>
      <c r="CJ113" s="136">
        <f>SUM($E$110:CJ110)-SUM($E$112:CJ112)+SUM($D$111:CI111)-SUM($D$115:CI115)</f>
        <v>0</v>
      </c>
      <c r="CK113" s="136">
        <f>SUM($E$110:CK110)-SUM($E$112:CK112)+SUM($D$111:CJ111)-SUM($D$115:CJ115)</f>
        <v>0</v>
      </c>
      <c r="CL113" s="136">
        <f>SUM($E$110:CL110)-SUM($E$112:CL112)+SUM($D$111:CK111)-SUM($D$115:CK115)</f>
        <v>0</v>
      </c>
      <c r="CM113" s="136">
        <f>SUM($E$110:CM110)-SUM($E$112:CM112)+SUM($D$111:CL111)-SUM($D$115:CL115)</f>
        <v>0</v>
      </c>
      <c r="CN113" s="136">
        <f>SUM($E$110:CN110)-SUM($E$112:CN112)+SUM($D$111:CM111)-SUM($D$115:CM115)</f>
        <v>0</v>
      </c>
      <c r="CO113" s="136">
        <f>SUM($E$110:CO110)-SUM($E$112:CO112)+SUM($D$111:CN111)-SUM($D$115:CN115)</f>
        <v>0</v>
      </c>
      <c r="CP113" s="136">
        <f>SUM($E$110:CP110)-SUM($E$112:CP112)+SUM($D$111:CO111)-SUM($D$115:CO115)</f>
        <v>0</v>
      </c>
      <c r="CQ113" s="136">
        <f>SUM($E$110:CQ110)-SUM($E$112:CQ112)+SUM($D$111:CP111)-SUM($D$115:CP115)</f>
        <v>0</v>
      </c>
      <c r="CR113" s="136">
        <f>SUM($E$110:CR110)-SUM($E$112:CR112)+SUM($D$111:CQ111)-SUM($D$115:CQ115)</f>
        <v>0</v>
      </c>
      <c r="CS113" s="136">
        <f>SUM($E$110:CS110)-SUM($E$112:CS112)+SUM($D$111:CR111)-SUM($D$115:CR115)</f>
        <v>0</v>
      </c>
      <c r="CT113" s="136">
        <f>SUM($E$110:CT110)-SUM($E$112:CT112)+SUM($D$111:CS111)-SUM($D$115:CS115)</f>
        <v>0</v>
      </c>
      <c r="CU113" s="136">
        <f>SUM($E$110:CU110)-SUM($E$112:CU112)+SUM($D$111:CT111)-SUM($D$115:CT115)</f>
        <v>0</v>
      </c>
      <c r="CV113" s="136">
        <f>SUM($E$110:CV110)-SUM($E$112:CV112)+SUM($D$111:CU111)-SUM($D$115:CU115)</f>
        <v>0</v>
      </c>
      <c r="CW113" s="136">
        <f>SUM($E$110:CW110)-SUM($E$112:CW112)+SUM($D$111:CV111)-SUM($D$115:CV115)</f>
        <v>0</v>
      </c>
      <c r="CX113" s="136">
        <f>SUM($E$110:CX110)-SUM($E$112:CX112)+SUM($D$111:CW111)-SUM($D$115:CW115)</f>
        <v>0</v>
      </c>
      <c r="CY113" s="136">
        <f>SUM($E$110:CY110)-SUM($E$112:CY112)+SUM($D$111:CX111)-SUM($D$115:CX115)</f>
        <v>0</v>
      </c>
      <c r="CZ113" s="136">
        <f>SUM($E$110:CZ110)-SUM($E$112:CZ112)+SUM($D$111:CY111)-SUM($D$115:CY115)</f>
        <v>0</v>
      </c>
      <c r="DA113" s="136">
        <f>SUM($E$110:DA110)-SUM($E$112:DA112)+SUM($D$111:CZ111)-SUM($D$115:CZ115)</f>
        <v>0</v>
      </c>
      <c r="DB113" s="136">
        <f>SUM($E$110:DB110)-SUM($E$112:DB112)+SUM($D$111:DA111)-SUM($D$115:DA115)</f>
        <v>0</v>
      </c>
      <c r="DC113" s="136">
        <f>SUM($E$110:DC110)-SUM($E$112:DC112)+SUM($D$111:DB111)-SUM($D$115:DB115)</f>
        <v>0</v>
      </c>
      <c r="DD113" s="136">
        <f>SUM($E$110:DD110)-SUM($E$112:DD112)+SUM($D$111:DC111)-SUM($D$115:DC115)</f>
        <v>0</v>
      </c>
      <c r="DE113" s="136">
        <f>SUM($E$110:DE110)-SUM($E$112:DE112)+SUM($D$111:DD111)-SUM($D$115:DD115)</f>
        <v>0</v>
      </c>
      <c r="DF113" s="136">
        <f>SUM($E$110:DF110)-SUM($E$112:DF112)+SUM($D$111:DE111)-SUM($D$115:DE115)</f>
        <v>0</v>
      </c>
      <c r="DG113" s="136">
        <f>SUM($E$110:DG110)-SUM($E$112:DG112)+SUM($D$111:DF111)-SUM($D$115:DF115)</f>
        <v>0</v>
      </c>
      <c r="DH113" s="136">
        <f>SUM($E$110:DH110)-SUM($E$112:DH112)+SUM($D$111:DG111)-SUM($D$115:DG115)</f>
        <v>0</v>
      </c>
      <c r="DI113" s="136">
        <f>SUM($E$110:DI110)-SUM($E$112:DI112)+SUM($D$111:DH111)-SUM($D$115:DH115)</f>
        <v>0</v>
      </c>
      <c r="DJ113" s="136">
        <f>SUM($E$110:DJ110)-SUM($E$112:DJ112)+SUM($D$111:DI111)-SUM($D$115:DI115)</f>
        <v>0</v>
      </c>
      <c r="DK113" s="136">
        <f>SUM($E$110:DK110)-SUM($E$112:DK112)+SUM($D$111:DJ111)-SUM($D$115:DJ115)</f>
        <v>0</v>
      </c>
      <c r="DL113" s="136">
        <f>SUM($E$110:DL110)-SUM($E$112:DL112)+SUM($D$111:DK111)-SUM($D$115:DK115)</f>
        <v>0</v>
      </c>
      <c r="DM113" s="136">
        <f>SUM($E$110:DM110)-SUM($E$112:DM112)+SUM($D$111:DL111)-SUM($D$115:DL115)</f>
        <v>0</v>
      </c>
      <c r="DN113" s="136">
        <f>SUM($E$110:DN110)-SUM($E$112:DN112)+SUM($D$111:DM111)-SUM($D$115:DM115)</f>
        <v>0</v>
      </c>
      <c r="DO113" s="136">
        <f>SUM($E$110:DO110)-SUM($E$112:DO112)+SUM($D$111:DN111)-SUM($D$115:DN115)</f>
        <v>0</v>
      </c>
      <c r="DP113" s="136">
        <f>SUM($E$110:DP110)-SUM($E$112:DP112)+SUM($D$111:DO111)-SUM($D$115:DO115)</f>
        <v>0</v>
      </c>
      <c r="DQ113" s="136">
        <f>SUM($E$110:DQ110)-SUM($E$112:DQ112)+SUM($D$111:DP111)-SUM($D$115:DP115)</f>
        <v>0</v>
      </c>
      <c r="DR113" s="136">
        <f>SUM($E$110:DR110)-SUM($E$112:DR112)+SUM($D$111:DQ111)-SUM($D$115:DQ115)</f>
        <v>0</v>
      </c>
      <c r="DS113" s="136">
        <f>SUM($E$110:DS110)-SUM($E$112:DS112)+SUM($D$111:DR111)-SUM($D$115:DR115)</f>
        <v>0</v>
      </c>
      <c r="DT113" s="136">
        <f>SUM($E$110:DT110)-SUM($E$112:DT112)+SUM($D$111:DS111)-SUM($D$115:DS115)</f>
        <v>0</v>
      </c>
      <c r="DU113" s="136">
        <f>SUM($E$110:DU110)-SUM($E$112:DU112)+SUM($D$111:DT111)-SUM($D$115:DT115)</f>
        <v>0</v>
      </c>
      <c r="DV113" s="136">
        <f>SUM($E$110:DV110)-SUM($E$112:DV112)+SUM($D$111:DU111)-SUM($D$115:DU115)</f>
        <v>0</v>
      </c>
      <c r="DW113" s="136">
        <f>SUM($E$110:DW110)-SUM($E$112:DW112)+SUM($D$111:DV111)-SUM($D$115:DV115)</f>
        <v>0</v>
      </c>
      <c r="DX113" s="136">
        <f>SUM($E$110:DX110)-SUM($E$112:DX112)+SUM($D$111:DW111)-SUM($D$115:DW115)</f>
        <v>0</v>
      </c>
      <c r="DY113" s="136">
        <f>SUM($E$110:DY110)-SUM($E$112:DY112)+SUM($D$111:DX111)-SUM($D$115:DX115)</f>
        <v>0</v>
      </c>
      <c r="DZ113" s="136">
        <f>SUM($E$110:DZ110)-SUM($E$112:DZ112)+SUM($D$111:DY111)-SUM($D$115:DY115)</f>
        <v>0</v>
      </c>
      <c r="EA113" s="136">
        <f>SUM($E$110:EA110)-SUM($E$112:EA112)+SUM($D$111:DZ111)-SUM($D$115:DZ115)</f>
        <v>0</v>
      </c>
      <c r="EB113" s="136">
        <f>SUM($E$110:EB110)-SUM($E$112:EB112)+SUM($D$111:EA111)-SUM($D$115:EA115)</f>
        <v>0</v>
      </c>
      <c r="EC113" s="136">
        <f>SUM($E$110:EC110)-SUM($E$112:EC112)+SUM($D$111:EB111)-SUM($D$115:EB115)</f>
        <v>0</v>
      </c>
      <c r="ED113" s="136">
        <f>SUM($E$110:ED110)-SUM($E$112:ED112)+SUM($D$111:EC111)-SUM($D$115:EC115)</f>
        <v>0</v>
      </c>
      <c r="EE113" s="136">
        <f>SUM($E$110:EE110)-SUM($E$112:EE112)+SUM($D$111:ED111)-SUM($D$115:ED115)</f>
        <v>0</v>
      </c>
      <c r="EF113" s="136">
        <f>SUM($E$110:EF110)-SUM($E$112:EF112)+SUM($D$111:EE111)-SUM($D$115:EE115)</f>
        <v>0</v>
      </c>
      <c r="EG113" s="136">
        <f>SUM($E$110:EG110)-SUM($E$112:EG112)+SUM($D$111:EF111)-SUM($D$115:EF115)</f>
        <v>0</v>
      </c>
      <c r="EH113" s="136">
        <f>SUM($E$110:EH110)-SUM($E$112:EH112)+SUM($D$111:EG111)-SUM($D$115:EG115)</f>
        <v>0</v>
      </c>
      <c r="EI113" s="136">
        <f>SUM($E$110:EI110)-SUM($E$112:EI112)+SUM($D$111:EH111)-SUM($D$115:EH115)</f>
        <v>0</v>
      </c>
      <c r="EJ113" s="136">
        <f>SUM($E$110:EJ110)-SUM($E$112:EJ112)+SUM($D$111:EI111)-SUM($D$115:EI115)</f>
        <v>0</v>
      </c>
      <c r="EK113" s="136">
        <f>SUM($E$110:EK110)-SUM($E$112:EK112)+SUM($D$111:EJ111)-SUM($D$115:EJ115)</f>
        <v>0</v>
      </c>
      <c r="EL113" s="136">
        <f>SUM($E$110:EL110)-SUM($E$112:EL112)+SUM($D$111:EK111)-SUM($D$115:EK115)</f>
        <v>0</v>
      </c>
      <c r="EM113" s="136">
        <f>SUM($E$110:EM110)-SUM($E$112:EM112)+SUM($D$111:EL111)-SUM($D$115:EL115)</f>
        <v>0</v>
      </c>
      <c r="EN113" s="136">
        <f>SUM($E$110:EN110)-SUM($E$112:EN112)+SUM($D$111:EM111)-SUM($D$115:EM115)</f>
        <v>0</v>
      </c>
      <c r="EO113" s="136">
        <f>SUM($E$110:EO110)-SUM($E$112:EO112)+SUM($D$111:EN111)-SUM($D$115:EN115)</f>
        <v>0</v>
      </c>
      <c r="EP113" s="136">
        <f>SUM($E$110:EP110)-SUM($E$112:EP112)+SUM($D$111:EO111)-SUM($D$115:EO115)</f>
        <v>0</v>
      </c>
      <c r="EQ113" s="136">
        <f>SUM($E$110:EQ110)-SUM($E$112:EQ112)+SUM($D$111:EP111)-SUM($D$115:EP115)</f>
        <v>0</v>
      </c>
      <c r="ER113" s="136">
        <f>SUM($E$110:ER110)-SUM($E$112:ER112)+SUM($D$111:EQ111)-SUM($D$115:EQ115)</f>
        <v>0</v>
      </c>
      <c r="ES113" s="136">
        <f>SUM($E$110:ES110)-SUM($E$112:ES112)+SUM($D$111:ER111)-SUM($D$115:ER115)</f>
        <v>0</v>
      </c>
      <c r="ET113" s="136">
        <f>SUM($E$110:ET110)-SUM($E$112:ET112)+SUM($D$111:ES111)-SUM($D$115:ES115)</f>
        <v>0</v>
      </c>
      <c r="EU113" s="136">
        <f>SUM($E$110:EU110)-SUM($E$112:EU112)+SUM($D$111:ET111)-SUM($D$115:ET115)</f>
        <v>0</v>
      </c>
      <c r="EV113" s="136">
        <f>SUM($E$110:EV110)-SUM($E$112:EV112)+SUM($D$111:EU111)-SUM($D$115:EU115)</f>
        <v>0</v>
      </c>
      <c r="EW113" s="136">
        <f>SUM($E$110:EW110)-SUM($E$112:EW112)+SUM($D$111:EV111)-SUM($D$115:EV115)</f>
        <v>0</v>
      </c>
      <c r="EX113" s="136">
        <f>SUM($E$110:EX110)-SUM($E$112:EX112)+SUM($D$111:EW111)-SUM($D$115:EW115)</f>
        <v>0</v>
      </c>
      <c r="EY113" s="136">
        <f>SUM($E$110:EY110)-SUM($E$112:EY112)+SUM($D$111:EX111)-SUM($D$115:EX115)</f>
        <v>0</v>
      </c>
      <c r="EZ113" s="136">
        <f>SUM($E$110:EZ110)-SUM($E$112:EZ112)+SUM($D$111:EY111)-SUM($D$115:EY115)</f>
        <v>0</v>
      </c>
      <c r="FA113" s="136">
        <f>SUM($E$110:FA110)-SUM($E$112:FA112)+SUM($D$111:EZ111)-SUM($D$115:EZ115)</f>
        <v>0</v>
      </c>
      <c r="FB113" s="136">
        <f>SUM($E$110:FB110)-SUM($E$112:FB112)+SUM($D$111:FA111)-SUM($D$115:FA115)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05" t="s">
        <v>342</v>
      </c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136"/>
      <c r="BL114" s="136"/>
      <c r="BM114" s="136"/>
      <c r="BN114" s="136"/>
      <c r="BO114" s="136"/>
      <c r="BP114" s="136"/>
      <c r="BQ114" s="136"/>
      <c r="BR114" s="136"/>
      <c r="BS114" s="136"/>
      <c r="BT114" s="136"/>
      <c r="BU114" s="136"/>
      <c r="BV114" s="136"/>
      <c r="BW114" s="136"/>
      <c r="BX114" s="136"/>
      <c r="BY114" s="136"/>
      <c r="BZ114" s="136"/>
      <c r="CA114" s="136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L114" s="136"/>
      <c r="CM114" s="136"/>
      <c r="CN114" s="136"/>
      <c r="CO114" s="136"/>
      <c r="CP114" s="136"/>
      <c r="CQ114" s="136"/>
      <c r="CR114" s="136"/>
      <c r="CS114" s="136"/>
      <c r="CT114" s="136"/>
      <c r="CU114" s="136"/>
      <c r="CV114" s="136"/>
      <c r="CW114" s="136"/>
      <c r="CX114" s="136"/>
      <c r="CY114" s="136"/>
      <c r="CZ114" s="136"/>
      <c r="DA114" s="136"/>
      <c r="DB114" s="136"/>
      <c r="DC114" s="136"/>
      <c r="DD114" s="136"/>
      <c r="DE114" s="136"/>
      <c r="DF114" s="136"/>
      <c r="DG114" s="136"/>
      <c r="DH114" s="136"/>
      <c r="DI114" s="136"/>
      <c r="DJ114" s="136"/>
      <c r="DK114" s="136"/>
      <c r="DL114" s="136"/>
      <c r="DM114" s="136"/>
      <c r="DN114" s="136"/>
      <c r="DO114" s="136"/>
      <c r="DP114" s="136"/>
      <c r="DQ114" s="136"/>
      <c r="DR114" s="136"/>
      <c r="DS114" s="136"/>
      <c r="DT114" s="136"/>
      <c r="DU114" s="136"/>
      <c r="DV114" s="136"/>
      <c r="DW114" s="136"/>
      <c r="DX114" s="136"/>
      <c r="DY114" s="136"/>
      <c r="DZ114" s="136"/>
      <c r="EA114" s="136"/>
      <c r="EB114" s="136"/>
      <c r="EC114" s="136"/>
      <c r="ED114" s="136"/>
      <c r="EE114" s="136"/>
      <c r="EF114" s="136"/>
      <c r="EG114" s="136"/>
      <c r="EH114" s="136"/>
      <c r="EI114" s="136"/>
      <c r="EJ114" s="136"/>
      <c r="EK114" s="136"/>
      <c r="EL114" s="136"/>
      <c r="EM114" s="136"/>
      <c r="EN114" s="136"/>
      <c r="EO114" s="136"/>
      <c r="EP114" s="136"/>
      <c r="EQ114" s="136"/>
      <c r="ER114" s="136"/>
      <c r="ES114" s="136"/>
      <c r="ET114" s="136"/>
      <c r="EU114" s="136"/>
      <c r="EV114" s="136"/>
      <c r="EW114" s="136"/>
      <c r="EX114" s="136"/>
      <c r="EY114" s="136"/>
      <c r="EZ114" s="136"/>
      <c r="FA114" s="136"/>
      <c r="FB114" s="136"/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39" t="s">
        <v>328</v>
      </c>
      <c r="E115" s="116">
        <f>IF(E$87='Capital Structure'!$H$7,(E113-E112),0)</f>
        <v>0</v>
      </c>
      <c r="F115" s="116">
        <f>IF(F$87='Capital Structure'!$H$7,(F113-F112),0)</f>
        <v>0</v>
      </c>
      <c r="G115" s="116">
        <f>IF(G$87='Capital Structure'!$H$7,(G113-G112),0)</f>
        <v>0</v>
      </c>
      <c r="H115" s="116">
        <f>IF(H$87='Capital Structure'!$H$7,(H113-H112),0)</f>
        <v>0</v>
      </c>
      <c r="I115" s="116">
        <f>IF(I$87='Capital Structure'!$H$7,(I113-I112),0)</f>
        <v>0</v>
      </c>
      <c r="J115" s="116">
        <f>IF(J$87='Capital Structure'!$H$7,(J113-J112),0)</f>
        <v>0</v>
      </c>
      <c r="K115" s="116">
        <f>IF(K$87='Capital Structure'!$H$7,(K113-K112),0)</f>
        <v>0</v>
      </c>
      <c r="L115" s="116">
        <f>IF(L$87='Capital Structure'!$H$7,(L113-L112),0)</f>
        <v>0</v>
      </c>
      <c r="M115" s="116">
        <f>IF(M$87='Capital Structure'!$H$7,(M113-M112),0)</f>
        <v>0</v>
      </c>
      <c r="N115" s="116">
        <f>IF(N$87='Capital Structure'!$H$7,(N113-N112),0)</f>
        <v>0</v>
      </c>
      <c r="O115" s="116">
        <f>IF(O$87='Capital Structure'!$H$7,(O113-O112),0)</f>
        <v>0</v>
      </c>
      <c r="P115" s="116">
        <f>IF(P$87='Capital Structure'!$H$7,(P113-P112),0)</f>
        <v>0</v>
      </c>
      <c r="Q115" s="116">
        <f>IF(Q$87='Capital Structure'!$H$7,(Q113-Q112),0)</f>
        <v>0</v>
      </c>
      <c r="R115" s="116">
        <f>IF(R$87='Capital Structure'!$H$7,(R113-R112),0)</f>
        <v>0</v>
      </c>
      <c r="S115" s="116">
        <f>IF(S$87='Capital Structure'!$H$7,(S113-S112),0)</f>
        <v>0</v>
      </c>
      <c r="T115" s="116">
        <f>IF(T$87='Capital Structure'!$H$7,(T113-T112),0)</f>
        <v>0</v>
      </c>
      <c r="U115" s="116">
        <f>IF(U$87='Capital Structure'!$H$7,(U113-U112),0)</f>
        <v>0</v>
      </c>
      <c r="V115" s="116">
        <f>IF(V$87='Capital Structure'!$H$7,(V113-V112),0)</f>
        <v>0</v>
      </c>
      <c r="W115" s="116">
        <f>IF(W$87='Capital Structure'!$H$7,(W113-W112),0)</f>
        <v>0</v>
      </c>
      <c r="X115" s="116">
        <f>IF(X$87='Capital Structure'!$H$7,(X113-X112),0)</f>
        <v>0</v>
      </c>
      <c r="Y115" s="116">
        <f>IF(Y$87='Capital Structure'!$H$7,(Y113-Y112),0)</f>
        <v>0</v>
      </c>
      <c r="Z115" s="116">
        <f>IF(Z$87='Capital Structure'!$H$7,(Z113-Z112),0)</f>
        <v>0</v>
      </c>
      <c r="AA115" s="116">
        <f>IF(AA$87='Capital Structure'!$H$7,(AA113-AA112),0)</f>
        <v>0</v>
      </c>
      <c r="AB115" s="116">
        <f>IF(AB$87='Capital Structure'!$H$7,(AB113-AB112),0)</f>
        <v>0</v>
      </c>
      <c r="AC115" s="116">
        <f>IF(AC$87='Capital Structure'!$H$7,(AC113-AC112),0)</f>
        <v>0</v>
      </c>
      <c r="AD115" s="116">
        <f>IF(AD$87='Capital Structure'!$H$7,(AD113-AD112),0)</f>
        <v>0</v>
      </c>
      <c r="AE115" s="116">
        <f>IF(AE$87='Capital Structure'!$H$7,(AE113-AE112),0)</f>
        <v>0</v>
      </c>
      <c r="AF115" s="116">
        <f>IF(AF$87='Capital Structure'!$H$7,(AF113-AF112),0)</f>
        <v>0</v>
      </c>
      <c r="AG115" s="116">
        <f>IF(AG$87='Capital Structure'!$H$7,(AG113-AG112),0)</f>
        <v>0</v>
      </c>
      <c r="AH115" s="116">
        <f>IF(AH$87='Capital Structure'!$H$7,(AH113-AH112),0)</f>
        <v>0</v>
      </c>
      <c r="AI115" s="116">
        <f>IF(AI$87='Capital Structure'!$H$7,(AI113-AI112),0)</f>
        <v>0</v>
      </c>
      <c r="AJ115" s="116">
        <f>IF(AJ$87='Capital Structure'!$H$7,(AJ113-AJ112),0)</f>
        <v>0</v>
      </c>
      <c r="AK115" s="116">
        <f>IF(AK$87='Capital Structure'!$H$7,(AK113-AK112),0)</f>
        <v>0</v>
      </c>
      <c r="AL115" s="116">
        <f>IF(AL$87='Capital Structure'!$H$7,(AL113-AL112),0)</f>
        <v>0</v>
      </c>
      <c r="AM115" s="116">
        <f>IF(AM$87='Capital Structure'!$H$7,(AM113-AM112),0)</f>
        <v>0</v>
      </c>
      <c r="AN115" s="116">
        <f>IF(AN$87='Capital Structure'!$H$7,(AN113-AN112),0)</f>
        <v>0</v>
      </c>
      <c r="AO115" s="116">
        <f>IF(AO$87='Capital Structure'!$H$7,(AO113-AO112),0)</f>
        <v>0</v>
      </c>
      <c r="AP115" s="116">
        <f>IF(AP$87='Capital Structure'!$H$7,(AP113-AP112),0)</f>
        <v>0</v>
      </c>
      <c r="AQ115" s="116">
        <f>IF(AQ$87='Capital Structure'!$H$7,(AQ113-AQ112),0)</f>
        <v>0</v>
      </c>
      <c r="AR115" s="116">
        <f>IF(AR$87='Capital Structure'!$H$7,(AR113-AR112),0)</f>
        <v>0</v>
      </c>
      <c r="AS115" s="116">
        <f>IF(AS$87='Capital Structure'!$H$7,(AS113-AS112),0)</f>
        <v>0</v>
      </c>
      <c r="AT115" s="116">
        <f>IF(AT$87='Capital Structure'!$H$7,(AT113-AT112),0)</f>
        <v>0</v>
      </c>
      <c r="AU115" s="116">
        <f>IF(AU$87='Capital Structure'!$H$7,(AU113-AU112),0)</f>
        <v>0</v>
      </c>
      <c r="AV115" s="116">
        <f>IF(AV$87='Capital Structure'!$H$7,(AV113-AV112),0)</f>
        <v>0</v>
      </c>
      <c r="AW115" s="116">
        <f>IF(AW$87='Capital Structure'!$H$7,(AW113-AW112),0)</f>
        <v>0</v>
      </c>
      <c r="AX115" s="116">
        <f>IF(AX$87='Capital Structure'!$H$7,(AX113-AX112),0)</f>
        <v>0</v>
      </c>
      <c r="AY115" s="116">
        <f>IF(AY$87='Capital Structure'!$H$7,(AY113-AY112),0)</f>
        <v>0</v>
      </c>
      <c r="AZ115" s="116">
        <f>IF(AZ$87='Capital Structure'!$H$7,(AZ113-AZ112),0)</f>
        <v>0</v>
      </c>
      <c r="BA115" s="116">
        <f>IF(BA$87='Capital Structure'!$H$7,(BA113-BA112),0)</f>
        <v>0</v>
      </c>
      <c r="BB115" s="116">
        <f>IF(BB$87='Capital Structure'!$H$7,(BB113-BB112),0)</f>
        <v>0</v>
      </c>
      <c r="BC115" s="116">
        <f>IF(BC$87='Capital Structure'!$H$7,(BC113-BC112),0)</f>
        <v>0</v>
      </c>
      <c r="BD115" s="116">
        <f>IF(BD$87='Capital Structure'!$H$7,(BD113-BD112),0)</f>
        <v>0</v>
      </c>
      <c r="BE115" s="116">
        <f>IF(BE$87='Capital Structure'!$H$7,(BE113-BE112),0)</f>
        <v>0</v>
      </c>
      <c r="BF115" s="116">
        <f>IF(BF$87='Capital Structure'!$H$7,(BF113-BF112),0)</f>
        <v>0</v>
      </c>
      <c r="BG115" s="116">
        <f>IF(BG$87='Capital Structure'!$H$7,(BG113-BG112),0)</f>
        <v>0</v>
      </c>
      <c r="BH115" s="116">
        <f>IF(BH$87='Capital Structure'!$H$7,(BH113-BH112),0)</f>
        <v>0</v>
      </c>
      <c r="BI115" s="116">
        <f>IF(BI$87='Capital Structure'!$H$7,(BI113-BI112),0)</f>
        <v>0</v>
      </c>
      <c r="BJ115" s="116">
        <f>IF(BJ$87='Capital Structure'!$H$7,(BJ113-BJ112),0)</f>
        <v>0</v>
      </c>
      <c r="BK115" s="116">
        <f>IF(BK$87='Capital Structure'!$H$7,(BK113-BK112),0)</f>
        <v>0</v>
      </c>
      <c r="BL115" s="116">
        <f>IF(BL$87='Capital Structure'!$H$7,(BL113-BL112),0)</f>
        <v>0</v>
      </c>
      <c r="BM115" s="116">
        <f>IF(BM$87='Capital Structure'!$H$7,(BM113-BM112),0)</f>
        <v>0</v>
      </c>
      <c r="BN115" s="116">
        <f>IF(BN$87='Capital Structure'!$H$7,(BN113-BN112),0)</f>
        <v>0</v>
      </c>
      <c r="BO115" s="116">
        <f>IF(BO$87='Capital Structure'!$H$7,(BO113-BO112),0)</f>
        <v>0</v>
      </c>
      <c r="BP115" s="116">
        <f>IF(BP$87='Capital Structure'!$H$7,(BP113-BP112),0)</f>
        <v>0</v>
      </c>
      <c r="BQ115" s="116">
        <f>IF(BQ$87='Capital Structure'!$H$7,(BQ113-BQ112),0)</f>
        <v>0</v>
      </c>
      <c r="BR115" s="116">
        <f>IF(BR$87='Capital Structure'!$H$7,(BR113-BR112),0)</f>
        <v>0</v>
      </c>
      <c r="BS115" s="116">
        <f>IF(BS$87='Capital Structure'!$H$7,(BS113-BS112),0)</f>
        <v>0</v>
      </c>
      <c r="BT115" s="116">
        <f>IF(BT$87='Capital Structure'!$H$7,(BT113-BT112),0)</f>
        <v>0</v>
      </c>
      <c r="BU115" s="116">
        <f>IF(BU$87='Capital Structure'!$H$7,(BU113-BU112),0)</f>
        <v>0</v>
      </c>
      <c r="BV115" s="116">
        <f>IF(BV$87='Capital Structure'!$H$7,(BV113-BV112),0)</f>
        <v>0</v>
      </c>
      <c r="BW115" s="116">
        <f>IF(BW$87='Capital Structure'!$H$7,(BW113-BW112),0)</f>
        <v>0</v>
      </c>
      <c r="BX115" s="116">
        <f>IF(BX$87='Capital Structure'!$H$7,(BX113-BX112),0)</f>
        <v>0</v>
      </c>
      <c r="BY115" s="116">
        <f>IF(BY$87='Capital Structure'!$H$7,(BY113-BY112),0)</f>
        <v>0</v>
      </c>
      <c r="BZ115" s="116">
        <f>IF(BZ$87='Capital Structure'!$H$7,(BZ113-BZ112),0)</f>
        <v>0</v>
      </c>
      <c r="CA115" s="116">
        <f>IF(CA$87='Capital Structure'!$H$7,(CA113-CA112),0)</f>
        <v>93337906.086587623</v>
      </c>
      <c r="CB115" s="116">
        <f>IF(CB$87='Capital Structure'!$H$7,(CB113-CB112),0)</f>
        <v>0</v>
      </c>
      <c r="CC115" s="116">
        <f>IF(CC$87='Capital Structure'!$H$7,(CC113-CC112),0)</f>
        <v>0</v>
      </c>
      <c r="CD115" s="116">
        <f>IF(CD$87='Capital Structure'!$H$7,(CD113-CD112),0)</f>
        <v>0</v>
      </c>
      <c r="CE115" s="116">
        <f>IF(CE$87='Capital Structure'!$H$7,(CE113-CE112),0)</f>
        <v>0</v>
      </c>
      <c r="CF115" s="116">
        <f>IF(CF$87='Capital Structure'!$H$7,(CF113-CF112),0)</f>
        <v>0</v>
      </c>
      <c r="CG115" s="116">
        <f>IF(CG$87='Capital Structure'!$H$7,(CG113-CG112),0)</f>
        <v>0</v>
      </c>
      <c r="CH115" s="116">
        <f>IF(CH$87='Capital Structure'!$H$7,(CH113-CH112),0)</f>
        <v>0</v>
      </c>
      <c r="CI115" s="116">
        <f>IF(CI$87='Capital Structure'!$H$7,(CI113-CI112),0)</f>
        <v>0</v>
      </c>
      <c r="CJ115" s="116">
        <f>IF(CJ$87='Capital Structure'!$H$7,(CJ113-CJ112),0)</f>
        <v>0</v>
      </c>
      <c r="CK115" s="116">
        <f>IF(CK$87='Capital Structure'!$H$7,(CK113-CK112),0)</f>
        <v>0</v>
      </c>
      <c r="CL115" s="116">
        <f>IF(CL$87='Capital Structure'!$H$7,(CL113-CL112),0)</f>
        <v>0</v>
      </c>
      <c r="CM115" s="116">
        <f>IF(CM$87='Capital Structure'!$H$7,(CM113-CM112),0)</f>
        <v>0</v>
      </c>
      <c r="CN115" s="116">
        <f>IF(CN$87='Capital Structure'!$H$7,(CN113-CN112),0)</f>
        <v>0</v>
      </c>
      <c r="CO115" s="116">
        <f>IF(CO$87='Capital Structure'!$H$7,(CO113-CO112),0)</f>
        <v>0</v>
      </c>
      <c r="CP115" s="116">
        <f>IF(CP$87='Capital Structure'!$H$7,(CP113-CP112),0)</f>
        <v>0</v>
      </c>
      <c r="CQ115" s="116">
        <f>IF(CQ$87='Capital Structure'!$H$7,(CQ113-CQ112),0)</f>
        <v>0</v>
      </c>
      <c r="CR115" s="116">
        <f>IF(CR$87='Capital Structure'!$H$7,(CR113-CR112),0)</f>
        <v>0</v>
      </c>
      <c r="CS115" s="116">
        <f>IF(CS$87='Capital Structure'!$H$7,(CS113-CS112),0)</f>
        <v>0</v>
      </c>
      <c r="CT115" s="116">
        <f>IF(CT$87='Capital Structure'!$H$7,(CT113-CT112),0)</f>
        <v>0</v>
      </c>
      <c r="CU115" s="116">
        <f>IF(CU$87='Capital Structure'!$H$7,(CU113-CU112),0)</f>
        <v>0</v>
      </c>
      <c r="CV115" s="116">
        <f>IF(CV$87='Capital Structure'!$H$7,(CV113-CV112),0)</f>
        <v>0</v>
      </c>
      <c r="CW115" s="116">
        <f>IF(CW$87='Capital Structure'!$H$7,(CW113-CW112),0)</f>
        <v>0</v>
      </c>
      <c r="CX115" s="116">
        <f>IF(CX$87='Capital Structure'!$H$7,(CX113-CX112),0)</f>
        <v>0</v>
      </c>
      <c r="CY115" s="116">
        <f>IF(CY$87='Capital Structure'!$H$7,(CY113-CY112),0)</f>
        <v>0</v>
      </c>
      <c r="CZ115" s="116">
        <f>IF(CZ$87='Capital Structure'!$H$7,(CZ113-CZ112),0)</f>
        <v>0</v>
      </c>
      <c r="DA115" s="116">
        <f>IF(DA$87='Capital Structure'!$H$7,(DA113-DA112),0)</f>
        <v>0</v>
      </c>
      <c r="DB115" s="116">
        <f>IF(DB$87='Capital Structure'!$H$7,(DB113-DB112),0)</f>
        <v>0</v>
      </c>
      <c r="DC115" s="116">
        <f>IF(DC$87='Capital Structure'!$H$7,(DC113-DC112),0)</f>
        <v>0</v>
      </c>
      <c r="DD115" s="116">
        <f>IF(DD$87='Capital Structure'!$H$7,(DD113-DD112),0)</f>
        <v>0</v>
      </c>
      <c r="DE115" s="116">
        <f>IF(DE$87='Capital Structure'!$H$7,(DE113-DE112),0)</f>
        <v>0</v>
      </c>
      <c r="DF115" s="116">
        <f>IF(DF$87='Capital Structure'!$H$7,(DF113-DF112),0)</f>
        <v>0</v>
      </c>
      <c r="DG115" s="116">
        <f>IF(DG$87='Capital Structure'!$H$7,(DG113-DG112),0)</f>
        <v>0</v>
      </c>
      <c r="DH115" s="116">
        <f>IF(DH$87='Capital Structure'!$H$7,(DH113-DH112),0)</f>
        <v>0</v>
      </c>
      <c r="DI115" s="116">
        <f>IF(DI$87='Capital Structure'!$H$7,(DI113-DI112),0)</f>
        <v>0</v>
      </c>
      <c r="DJ115" s="116">
        <f>IF(DJ$87='Capital Structure'!$H$7,(DJ113-DJ112),0)</f>
        <v>0</v>
      </c>
      <c r="DK115" s="116">
        <f>IF(DK$87='Capital Structure'!$H$7,(DK113-DK112),0)</f>
        <v>0</v>
      </c>
      <c r="DL115" s="116">
        <f>IF(DL$87='Capital Structure'!$H$7,(DL113-DL112),0)</f>
        <v>0</v>
      </c>
      <c r="DM115" s="116">
        <f>IF(DM$87='Capital Structure'!$H$7,(DM113-DM112),0)</f>
        <v>0</v>
      </c>
      <c r="DN115" s="116">
        <f>IF(DN$87='Capital Structure'!$H$7,(DN113-DN112),0)</f>
        <v>0</v>
      </c>
      <c r="DO115" s="116">
        <f>IF(DO$87='Capital Structure'!$H$7,(DO113-DO112),0)</f>
        <v>0</v>
      </c>
      <c r="DP115" s="116">
        <f>IF(DP$87='Capital Structure'!$H$7,(DP113-DP112),0)</f>
        <v>0</v>
      </c>
      <c r="DQ115" s="116">
        <f>IF(DQ$87='Capital Structure'!$H$7,(DQ113-DQ112),0)</f>
        <v>0</v>
      </c>
      <c r="DR115" s="116">
        <f>IF(DR$87='Capital Structure'!$H$7,(DR113-DR112),0)</f>
        <v>0</v>
      </c>
      <c r="DS115" s="116">
        <f>IF(DS$87='Capital Structure'!$H$7,(DS113-DS112),0)</f>
        <v>0</v>
      </c>
      <c r="DT115" s="116">
        <f>IF(DT$87='Capital Structure'!$H$7,(DT113-DT112),0)</f>
        <v>0</v>
      </c>
      <c r="DU115" s="116">
        <f>IF(DU$87='Capital Structure'!$H$7,(DU113-DU112),0)</f>
        <v>0</v>
      </c>
      <c r="DV115" s="116">
        <f>IF(DV$87='Capital Structure'!$H$7,(DV113-DV112),0)</f>
        <v>0</v>
      </c>
      <c r="DW115" s="116">
        <f>IF(DW$87='Capital Structure'!$H$7,(DW113-DW112),0)</f>
        <v>0</v>
      </c>
      <c r="DX115" s="116">
        <f>IF(DX$87='Capital Structure'!$H$7,(DX113-DX112),0)</f>
        <v>0</v>
      </c>
      <c r="DY115" s="116">
        <f>IF(DY$87='Capital Structure'!$H$7,(DY113-DY112),0)</f>
        <v>0</v>
      </c>
      <c r="DZ115" s="116">
        <f>IF(DZ$87='Capital Structure'!$H$7,(DZ113-DZ112),0)</f>
        <v>0</v>
      </c>
      <c r="EA115" s="116">
        <f>IF(EA$87='Capital Structure'!$H$7,(EA113-EA112),0)</f>
        <v>0</v>
      </c>
      <c r="EB115" s="116">
        <f>IF(EB$87='Capital Structure'!$H$7,(EB113-EB112),0)</f>
        <v>0</v>
      </c>
      <c r="EC115" s="116">
        <f>IF(EC$87='Capital Structure'!$H$7,(EC113-EC112),0)</f>
        <v>0</v>
      </c>
      <c r="ED115" s="116">
        <f>IF(ED$87='Capital Structure'!$H$7,(ED113-ED112),0)</f>
        <v>0</v>
      </c>
      <c r="EE115" s="116">
        <f>IF(EE$87='Capital Structure'!$H$7,(EE113-EE112),0)</f>
        <v>0</v>
      </c>
      <c r="EF115" s="116">
        <f>IF(EF$87='Capital Structure'!$H$7,(EF113-EF112),0)</f>
        <v>0</v>
      </c>
      <c r="EG115" s="116">
        <f>IF(EG$87='Capital Structure'!$H$7,(EG113-EG112),0)</f>
        <v>0</v>
      </c>
      <c r="EH115" s="116">
        <f>IF(EH$87='Capital Structure'!$H$7,(EH113-EH112),0)</f>
        <v>0</v>
      </c>
      <c r="EI115" s="116">
        <f>IF(EI$87='Capital Structure'!$H$7,(EI113-EI112),0)</f>
        <v>0</v>
      </c>
      <c r="EJ115" s="116">
        <f>IF(EJ$87='Capital Structure'!$H$7,(EJ113-EJ112),0)</f>
        <v>0</v>
      </c>
      <c r="EK115" s="116">
        <f>IF(EK$87='Capital Structure'!$H$7,(EK113-EK112),0)</f>
        <v>0</v>
      </c>
      <c r="EL115" s="116">
        <f>IF(EL$87='Capital Structure'!$H$7,(EL113-EL112),0)</f>
        <v>0</v>
      </c>
      <c r="EM115" s="116">
        <f>IF(EM$87='Capital Structure'!$H$7,(EM113-EM112),0)</f>
        <v>0</v>
      </c>
      <c r="EN115" s="116">
        <f>IF(EN$87='Capital Structure'!$H$7,(EN113-EN112),0)</f>
        <v>0</v>
      </c>
      <c r="EO115" s="116">
        <f>IF(EO$87='Capital Structure'!$H$7,(EO113-EO112),0)</f>
        <v>0</v>
      </c>
      <c r="EP115" s="116">
        <f>IF(EP$87='Capital Structure'!$H$7,(EP113-EP112),0)</f>
        <v>0</v>
      </c>
      <c r="EQ115" s="116">
        <f>IF(EQ$87='Capital Structure'!$H$7,(EQ113-EQ112),0)</f>
        <v>0</v>
      </c>
      <c r="ER115" s="116">
        <f>IF(ER$87='Capital Structure'!$H$7,(ER113-ER112),0)</f>
        <v>0</v>
      </c>
      <c r="ES115" s="116">
        <f>IF(ES$87='Capital Structure'!$H$7,(ES113-ES112),0)</f>
        <v>0</v>
      </c>
      <c r="ET115" s="116">
        <f>IF(ET$87='Capital Structure'!$H$7,(ET113-ET112),0)</f>
        <v>0</v>
      </c>
      <c r="EU115" s="116">
        <f>IF(EU$87='Capital Structure'!$H$7,(EU113-EU112),0)</f>
        <v>0</v>
      </c>
      <c r="EV115" s="116">
        <f>IF(EV$87='Capital Structure'!$H$7,(EV113-EV112),0)</f>
        <v>0</v>
      </c>
      <c r="EW115" s="116">
        <f>IF(EW$87='Capital Structure'!$H$7,(EW113-EW112),0)</f>
        <v>0</v>
      </c>
      <c r="EX115" s="116">
        <f>IF(EX$87='Capital Structure'!$H$7,(EX113-EX112),0)</f>
        <v>0</v>
      </c>
      <c r="EY115" s="116">
        <f>IF(EY$87='Capital Structure'!$H$7,(EY113-EY112),0)</f>
        <v>0</v>
      </c>
      <c r="EZ115" s="116">
        <f>IF(EZ$87='Capital Structure'!$H$7,(EZ113-EZ112),0)</f>
        <v>0</v>
      </c>
      <c r="FA115" s="116">
        <f>IF(FA$87='Capital Structure'!$H$7,(FA113-FA112),0)</f>
        <v>0</v>
      </c>
      <c r="FB115" s="116">
        <f>IF(FB$87='Capital Structure'!$H$7,(FB113-FB112),0)</f>
        <v>0</v>
      </c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</row>
    <row r="116" spans="2:206">
      <c r="B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</row>
    <row r="117" spans="2:206">
      <c r="B117" s="139" t="s">
        <v>356</v>
      </c>
      <c r="E117" s="139">
        <f>MAX((SUM($E$110:E110)-SUM($E$119:E119)-SUM($E$118:E118))*'Capital Structure'!$H$21/12,0)</f>
        <v>0</v>
      </c>
      <c r="F117" s="139">
        <f>MAX((SUM($E$110:F110)-SUM($E$119:F119)-SUM($E$118:F118))*'Capital Structure'!$H$21/12,0)</f>
        <v>0</v>
      </c>
      <c r="G117" s="139">
        <f>MAX((SUM($E$110:G110)-SUM($E$119:G119)-SUM($E$118:G118))*'Capital Structure'!$H$21/12,0)</f>
        <v>0</v>
      </c>
      <c r="H117" s="139">
        <f>MAX((SUM($E$110:H110)-SUM($E$119:H119)-SUM($E$118:H118))*'Capital Structure'!$H$21/12,0)</f>
        <v>0</v>
      </c>
      <c r="I117" s="139">
        <f>MAX((SUM($E$110:I110)-SUM($E$119:I119)-SUM($E$118:I118))*'Capital Structure'!$H$21/12,0)</f>
        <v>0</v>
      </c>
      <c r="J117" s="139">
        <f>MAX((SUM($E$110:J110)-SUM($E$119:J119)-SUM($E$118:J118))*'Capital Structure'!$H$21/12,0)</f>
        <v>0</v>
      </c>
      <c r="K117" s="139">
        <f>MAX((SUM($E$110:K110)-SUM($E$119:K119)-SUM($E$118:K118))*'Capital Structure'!$H$21/12,0)</f>
        <v>0</v>
      </c>
      <c r="L117" s="139">
        <f>MAX((SUM($E$110:L110)-SUM($E$119:L119)-SUM($E$118:L118))*'Capital Structure'!$H$21/12,0)</f>
        <v>0</v>
      </c>
      <c r="M117" s="139">
        <f>MAX((SUM($E$110:M110)-SUM($E$119:M119)-SUM($E$118:M118))*'Capital Structure'!$H$21/12,0)</f>
        <v>0</v>
      </c>
      <c r="N117" s="139">
        <f>MAX((SUM($E$110:N110)-SUM($E$119:N119)-SUM($E$118:N118))*'Capital Structure'!$H$21/12,0)</f>
        <v>0</v>
      </c>
      <c r="O117" s="139">
        <f>MAX((SUM($E$110:O110)-SUM($E$119:O119)-SUM($E$118:O118))*'Capital Structure'!$H$21/12,0)</f>
        <v>0</v>
      </c>
      <c r="P117" s="139">
        <f>MAX((SUM($E$110:P110)-SUM($E$119:P119)-SUM($E$118:P118))*'Capital Structure'!$H$21/12,0)</f>
        <v>0</v>
      </c>
      <c r="Q117" s="139">
        <f>MAX((SUM($E$110:Q110)-SUM($E$119:Q119)-SUM($E$118:Q118))*'Capital Structure'!$H$21/12,0)</f>
        <v>0</v>
      </c>
      <c r="R117" s="139">
        <f>MAX((SUM($E$110:R110)-SUM($E$119:R119)-SUM($E$118:R118))*'Capital Structure'!$H$21/12,0)</f>
        <v>0</v>
      </c>
      <c r="S117" s="139">
        <f>MAX((SUM($E$110:S110)-SUM($E$119:S119)-SUM($E$118:S118))*'Capital Structure'!$H$21/12,0)</f>
        <v>0</v>
      </c>
      <c r="T117" s="139">
        <f>MAX((SUM($E$110:T110)-SUM($E$119:T119)-SUM($E$118:T118))*'Capital Structure'!$H$21/12,0)</f>
        <v>0</v>
      </c>
      <c r="U117" s="139">
        <f>MAX((SUM($E$110:U110)-SUM($E$119:U119)-SUM($E$118:U118))*'Capital Structure'!$H$21/12,0)</f>
        <v>0</v>
      </c>
      <c r="V117" s="139">
        <f>MAX((SUM($E$110:V110)-SUM($E$119:V119)-SUM($E$118:V118))*'Capital Structure'!$H$21/12,0)</f>
        <v>0</v>
      </c>
      <c r="W117" s="139">
        <f>MAX((SUM($E$110:W110)-SUM($E$119:W119)-SUM($E$118:W118))*'Capital Structure'!$H$21/12,0)</f>
        <v>0</v>
      </c>
      <c r="X117" s="139">
        <f>MAX((SUM($E$110:X110)-SUM($E$119:X119)-SUM($E$118:X118))*'Capital Structure'!$H$21/12,0)</f>
        <v>0</v>
      </c>
      <c r="Y117" s="139">
        <f>MAX((SUM($E$110:Y110)-SUM($E$119:Y119)-SUM($E$118:Y118))*'Capital Structure'!$H$21/12,0)</f>
        <v>0</v>
      </c>
      <c r="Z117" s="139">
        <f>MAX((SUM($E$110:Z110)-SUM($E$119:Z119)-SUM($E$118:Z118))*'Capital Structure'!$H$21/12,0)</f>
        <v>0</v>
      </c>
      <c r="AA117" s="139">
        <f>MAX((SUM($E$110:AA110)-SUM($E$119:AA119)-SUM($E$118:AA118))*'Capital Structure'!$H$21/12,0)</f>
        <v>0</v>
      </c>
      <c r="AB117" s="139">
        <f>MAX((SUM($E$110:AB110)-SUM($E$119:AB119)-SUM($E$118:AB118))*'Capital Structure'!$H$21/12,0)</f>
        <v>0</v>
      </c>
      <c r="AC117" s="139">
        <f>MAX((SUM($E$110:AC110)-SUM($E$119:AC119)-SUM($E$118:AC118))*'Capital Structure'!$H$21/12,0)</f>
        <v>0</v>
      </c>
      <c r="AD117" s="139">
        <f>MAX((SUM($E$110:AD110)-SUM($E$119:AD119)-SUM($E$118:AD118))*'Capital Structure'!$H$21/12,0)</f>
        <v>0</v>
      </c>
      <c r="AE117" s="139">
        <f>MAX((SUM($E$110:AE110)-SUM($E$119:AE119)-SUM($E$118:AE118))*'Capital Structure'!$H$21/12,0)</f>
        <v>0</v>
      </c>
      <c r="AF117" s="139">
        <f>MAX((SUM($E$110:AF110)-SUM($E$119:AF119)-SUM($E$118:AF118))*'Capital Structure'!$H$21/12,0)</f>
        <v>0</v>
      </c>
      <c r="AG117" s="139">
        <f>MAX((SUM($E$110:AG110)-SUM($E$119:AG119)-SUM($E$118:AG118))*'Capital Structure'!$H$21/12,0)</f>
        <v>0</v>
      </c>
      <c r="AH117" s="139">
        <f>MAX((SUM($E$110:AH110)-SUM($E$119:AH119)-SUM($E$118:AH118))*'Capital Structure'!$H$21/12,0)</f>
        <v>0</v>
      </c>
      <c r="AI117" s="139">
        <f>MAX((SUM($E$110:AI110)-SUM($E$119:AI119)-SUM($E$118:AI118))*'Capital Structure'!$H$21/12,0)</f>
        <v>0</v>
      </c>
      <c r="AJ117" s="139">
        <f>MAX((SUM($E$110:AJ110)-SUM($E$119:AJ119)-SUM($E$118:AJ118))*'Capital Structure'!$H$21/12,0)</f>
        <v>0</v>
      </c>
      <c r="AK117" s="139">
        <f>MAX((SUM($E$110:AK110)-SUM($E$119:AK119)-SUM($E$118:AK118))*'Capital Structure'!$H$21/12,0)</f>
        <v>0</v>
      </c>
      <c r="AL117" s="139">
        <f>MAX((SUM($E$110:AL110)-SUM($E$119:AL119)-SUM($E$118:AL118))*'Capital Structure'!$H$21/12,0)</f>
        <v>0</v>
      </c>
      <c r="AM117" s="139">
        <f>MAX((SUM($E$110:AM110)-SUM($E$119:AM119)-SUM($E$118:AM118))*'Capital Structure'!$H$21/12,0)</f>
        <v>0</v>
      </c>
      <c r="AN117" s="139">
        <f>MAX((SUM($E$110:AN110)-SUM($E$119:AN119)-SUM($E$118:AN118))*'Capital Structure'!$H$21/12,0)</f>
        <v>0</v>
      </c>
      <c r="AO117" s="139">
        <f>MAX((SUM($E$110:AO110)-SUM($E$119:AO119)-SUM($E$118:AO118))*'Capital Structure'!$H$21/12,0)</f>
        <v>0</v>
      </c>
      <c r="AP117" s="139">
        <f>MAX((SUM($E$110:AP110)-SUM($E$119:AP119)-SUM($E$118:AP118))*'Capital Structure'!$H$21/12,0)</f>
        <v>0</v>
      </c>
      <c r="AQ117" s="139">
        <f>MAX((SUM($E$110:AQ110)-SUM($E$119:AQ119)-SUM($E$118:AQ118))*'Capital Structure'!$H$21/12,0)</f>
        <v>0</v>
      </c>
      <c r="AR117" s="139">
        <f>MAX((SUM($E$110:AR110)-SUM($E$119:AR119)-SUM($E$118:AR118))*'Capital Structure'!$H$21/12,0)</f>
        <v>0</v>
      </c>
      <c r="AS117" s="139">
        <f>MAX((SUM($E$110:AS110)-SUM($E$119:AS119)-SUM($E$118:AS118))*'Capital Structure'!$H$21/12,0)</f>
        <v>0</v>
      </c>
      <c r="AT117" s="139">
        <f>MAX((SUM($E$110:AT110)-SUM($E$119:AT119)-SUM($E$118:AT118))*'Capital Structure'!$H$21/12,0)</f>
        <v>0</v>
      </c>
      <c r="AU117" s="139">
        <f>MAX((SUM($E$110:AU110)-SUM($E$119:AU119)-SUM($E$118:AU118))*'Capital Structure'!$H$21/12,0)</f>
        <v>0</v>
      </c>
      <c r="AV117" s="139">
        <f>MAX((SUM($E$110:AV110)-SUM($E$119:AV119)-SUM($E$118:AV118))*'Capital Structure'!$H$21/12,0)</f>
        <v>0</v>
      </c>
      <c r="AW117" s="139">
        <f>MAX((SUM($E$110:AW110)-SUM($E$119:AW119)-SUM($E$118:AW118))*'Capital Structure'!$H$21/12,0)</f>
        <v>0</v>
      </c>
      <c r="AX117" s="139">
        <f>MAX((SUM($E$110:AX110)-SUM($E$119:AX119)-SUM($E$118:AX118))*'Capital Structure'!$H$21/12,0)</f>
        <v>0</v>
      </c>
      <c r="AY117" s="139">
        <f>MAX((SUM($E$110:AY110)-SUM($E$119:AY119)-SUM($E$118:AY118))*'Capital Structure'!$H$21/12,0)</f>
        <v>0</v>
      </c>
      <c r="AZ117" s="139">
        <f>MAX((SUM($E$110:AZ110)-SUM($E$119:AZ119)-SUM($E$118:AZ118))*'Capital Structure'!$H$21/12,0)</f>
        <v>0</v>
      </c>
      <c r="BA117" s="139">
        <f>MAX((SUM($E$110:BA110)-SUM($E$119:BA119)-SUM($E$118:BA118))*'Capital Structure'!$H$21/12,0)</f>
        <v>14134.615384615385</v>
      </c>
      <c r="BB117" s="139">
        <f>MAX((SUM($E$110:BB110)-SUM($E$119:BB119)-SUM($E$118:BB118))*'Capital Structure'!$H$21/12,0)</f>
        <v>28269.23076923077</v>
      </c>
      <c r="BC117" s="139">
        <f>MAX((SUM($E$110:BC110)-SUM($E$119:BC119)-SUM($E$118:BC118))*'Capital Structure'!$H$21/12,0)</f>
        <v>42403.846153846163</v>
      </c>
      <c r="BD117" s="139">
        <f>MAX((SUM($E$110:BD110)-SUM($E$119:BD119)-SUM($E$118:BD118))*'Capital Structure'!$H$21/12,0)</f>
        <v>56538.461538461539</v>
      </c>
      <c r="BE117" s="139">
        <f>MAX((SUM($E$110:BE110)-SUM($E$119:BE119)-SUM($E$118:BE118))*'Capital Structure'!$H$21/12,0)</f>
        <v>70673.076923076937</v>
      </c>
      <c r="BF117" s="139">
        <f>MAX((SUM($E$110:BF110)-SUM($E$119:BF119)-SUM($E$118:BF118))*'Capital Structure'!$H$21/12,0)</f>
        <v>84807.692307692327</v>
      </c>
      <c r="BG117" s="139">
        <f>MAX((SUM($E$110:BG110)-SUM($E$119:BG119)-SUM($E$118:BG118))*'Capital Structure'!$H$21/12,0)</f>
        <v>98942.307692307702</v>
      </c>
      <c r="BH117" s="139">
        <f>MAX((SUM($E$110:BH110)-SUM($E$119:BH119)-SUM($E$118:BH118))*'Capital Structure'!$H$21/12,0)</f>
        <v>113076.92307692308</v>
      </c>
      <c r="BI117" s="139">
        <f>MAX((SUM($E$110:BI110)-SUM($E$119:BI119)-SUM($E$118:BI118))*'Capital Structure'!$H$21/12,0)</f>
        <v>127211.53846153848</v>
      </c>
      <c r="BJ117" s="139">
        <f>MAX((SUM($E$110:BJ110)-SUM($E$119:BJ119)-SUM($E$118:BJ118))*'Capital Structure'!$H$21/12,0)</f>
        <v>141346.15384615387</v>
      </c>
      <c r="BK117" s="139">
        <f>MAX((SUM($E$110:BK110)-SUM($E$119:BK119)-SUM($E$118:BK118))*'Capital Structure'!$H$21/12,0)</f>
        <v>155480.76923076928</v>
      </c>
      <c r="BL117" s="139">
        <f>MAX((SUM($E$110:BL110)-SUM($E$119:BL119)-SUM($E$118:BL118))*'Capital Structure'!$H$21/12,0)</f>
        <v>169615.38461538465</v>
      </c>
      <c r="BM117" s="139">
        <f>MAX((SUM($E$110:BM110)-SUM($E$119:BM119)-SUM($E$118:BM118))*'Capital Structure'!$H$21/12,0)</f>
        <v>183750.00000000009</v>
      </c>
      <c r="BN117" s="139">
        <f>MAX((SUM($E$110:BN110)-SUM($E$119:BN119)-SUM($E$118:BN118))*'Capital Structure'!$H$21/12,0)</f>
        <v>197884.61538461546</v>
      </c>
      <c r="BO117" s="139">
        <f>MAX((SUM($E$110:BO110)-SUM($E$119:BO119)-SUM($E$118:BO118))*'Capital Structure'!$H$21/12,0)</f>
        <v>212019.23076923087</v>
      </c>
      <c r="BP117" s="139">
        <f>MAX((SUM($E$110:BP110)-SUM($E$119:BP119)-SUM($E$118:BP118))*'Capital Structure'!$H$21/12,0)</f>
        <v>226153.84615384627</v>
      </c>
      <c r="BQ117" s="139">
        <f>MAX((SUM($E$110:BQ110)-SUM($E$119:BQ119)-SUM($E$118:BQ118))*'Capital Structure'!$H$21/12,0)</f>
        <v>240288.46153846165</v>
      </c>
      <c r="BR117" s="139">
        <f>MAX((SUM($E$110:BR110)-SUM($E$119:BR119)-SUM($E$118:BR118))*'Capital Structure'!$H$21/12,0)</f>
        <v>254423.07692307708</v>
      </c>
      <c r="BS117" s="139">
        <f>MAX((SUM($E$110:BS110)-SUM($E$119:BS119)-SUM($E$118:BS118))*'Capital Structure'!$H$21/12,0)</f>
        <v>268557.69230769249</v>
      </c>
      <c r="BT117" s="139">
        <f>MAX((SUM($E$110:BT110)-SUM($E$119:BT119)-SUM($E$118:BT118))*'Capital Structure'!$H$21/12,0)</f>
        <v>282692.30769230786</v>
      </c>
      <c r="BU117" s="139">
        <f>MAX((SUM($E$110:BU110)-SUM($E$119:BU119)-SUM($E$118:BU118))*'Capital Structure'!$H$21/12,0)</f>
        <v>296826.9230769233</v>
      </c>
      <c r="BV117" s="139">
        <f>MAX((SUM($E$110:BV110)-SUM($E$119:BV119)-SUM($E$118:BV118))*'Capital Structure'!$H$21/12,0)</f>
        <v>310961.53846153867</v>
      </c>
      <c r="BW117" s="139">
        <f>MAX((SUM($E$110:BW110)-SUM($E$119:BW119)-SUM($E$118:BW118))*'Capital Structure'!$H$21/12,0)</f>
        <v>325096.15384615405</v>
      </c>
      <c r="BX117" s="139">
        <f>MAX((SUM($E$110:BX110)-SUM($E$119:BX119)-SUM($E$118:BX118))*'Capital Structure'!$H$21/12,0)</f>
        <v>339230.76923076948</v>
      </c>
      <c r="BY117" s="139">
        <f>MAX((SUM($E$110:BY110)-SUM($E$119:BY119)-SUM($E$118:BY118))*'Capital Structure'!$H$21/12,0)</f>
        <v>353365.38461538492</v>
      </c>
      <c r="BZ117" s="139">
        <f>MAX((SUM($E$110:BZ110)-SUM($E$119:BZ119)-SUM($E$118:BZ118))*'Capital Structure'!$H$21/12,0)</f>
        <v>367500</v>
      </c>
      <c r="CA117" s="139">
        <f>MAX((SUM($E$110:CA110)-SUM($E$119:CA119)-SUM($E$118:CA118))*'Capital Structure'!$H$21/12,0)</f>
        <v>0</v>
      </c>
      <c r="CB117" s="139">
        <f>MAX((SUM($E$110:CB110)-SUM($E$119:CB119)-SUM($E$118:CB118))*'Capital Structure'!$H$21/12,0)</f>
        <v>0</v>
      </c>
      <c r="CC117" s="139">
        <f>MAX((SUM($E$110:CC110)-SUM($E$119:CC119)-SUM($E$118:CC118))*'Capital Structure'!$H$21/12,0)</f>
        <v>0</v>
      </c>
      <c r="CD117" s="139">
        <f>MAX((SUM($E$110:CD110)-SUM($E$119:CD119)-SUM($E$118:CD118))*'Capital Structure'!$H$21/12,0)</f>
        <v>0</v>
      </c>
      <c r="CE117" s="139">
        <f>MAX((SUM($E$110:CE110)-SUM($E$119:CE119)-SUM($E$118:CE118))*'Capital Structure'!$H$21/12,0)</f>
        <v>0</v>
      </c>
      <c r="CF117" s="139">
        <f>MAX((SUM($E$110:CF110)-SUM($E$119:CF119)-SUM($E$118:CF118))*'Capital Structure'!$H$21/12,0)</f>
        <v>0</v>
      </c>
      <c r="CG117" s="139">
        <f>MAX((SUM($E$110:CG110)-SUM($E$119:CG119)-SUM($E$118:CG118))*'Capital Structure'!$H$21/12,0)</f>
        <v>0</v>
      </c>
      <c r="CH117" s="139">
        <f>MAX((SUM($E$110:CH110)-SUM($E$119:CH119)-SUM($E$118:CH118))*'Capital Structure'!$H$21/12,0)</f>
        <v>0</v>
      </c>
      <c r="CI117" s="139">
        <f>MAX((SUM($E$110:CI110)-SUM($E$119:CI119)-SUM($E$118:CI118))*'Capital Structure'!$H$21/12,0)</f>
        <v>0</v>
      </c>
      <c r="CJ117" s="139">
        <f>MAX((SUM($E$110:CJ110)-SUM($E$119:CJ119)-SUM($E$118:CJ118))*'Capital Structure'!$H$21/12,0)</f>
        <v>0</v>
      </c>
      <c r="CK117" s="139">
        <f>MAX((SUM($E$110:CK110)-SUM($E$119:CK119)-SUM($E$118:CK118))*'Capital Structure'!$H$21/12,0)</f>
        <v>0</v>
      </c>
      <c r="CL117" s="139">
        <f>MAX((SUM($E$110:CL110)-SUM($E$119:CL119)-SUM($E$118:CL118))*'Capital Structure'!$H$21/12,0)</f>
        <v>0</v>
      </c>
      <c r="CM117" s="139">
        <f>MAX((SUM($E$110:CM110)-SUM($E$119:CM119)-SUM($E$118:CM118))*'Capital Structure'!$H$21/12,0)</f>
        <v>0</v>
      </c>
      <c r="CN117" s="139">
        <f>MAX((SUM($E$110:CN110)-SUM($E$119:CN119)-SUM($E$118:CN118))*'Capital Structure'!$H$21/12,0)</f>
        <v>0</v>
      </c>
      <c r="CO117" s="139">
        <f>MAX((SUM($E$110:CO110)-SUM($E$119:CO119)-SUM($E$118:CO118))*'Capital Structure'!$H$21/12,0)</f>
        <v>0</v>
      </c>
      <c r="CP117" s="139">
        <f>MAX((SUM($E$110:CP110)-SUM($E$119:CP119)-SUM($E$118:CP118))*'Capital Structure'!$H$21/12,0)</f>
        <v>0</v>
      </c>
      <c r="CQ117" s="139">
        <f>MAX((SUM($E$110:CQ110)-SUM($E$119:CQ119)-SUM($E$118:CQ118))*'Capital Structure'!$H$21/12,0)</f>
        <v>0</v>
      </c>
      <c r="CR117" s="139">
        <f>MAX((SUM($E$110:CR110)-SUM($E$119:CR119)-SUM($E$118:CR118))*'Capital Structure'!$H$21/12,0)</f>
        <v>0</v>
      </c>
      <c r="CS117" s="139">
        <f>MAX((SUM($E$110:CS110)-SUM($E$119:CS119)-SUM($E$118:CS118))*'Capital Structure'!$H$21/12,0)</f>
        <v>0</v>
      </c>
      <c r="CT117" s="139">
        <f>MAX((SUM($E$110:CT110)-SUM($E$119:CT119)-SUM($E$118:CT118))*'Capital Structure'!$H$21/12,0)</f>
        <v>0</v>
      </c>
      <c r="CU117" s="139">
        <f>MAX((SUM($E$110:CU110)-SUM($E$119:CU119)-SUM($E$118:CU118))*'Capital Structure'!$H$21/12,0)</f>
        <v>0</v>
      </c>
      <c r="CV117" s="139">
        <f>MAX((SUM($E$110:CV110)-SUM($E$119:CV119)-SUM($E$118:CV118))*'Capital Structure'!$H$21/12,0)</f>
        <v>0</v>
      </c>
      <c r="CW117" s="139">
        <f>MAX((SUM($E$110:CW110)-SUM($E$119:CW119)-SUM($E$118:CW118))*'Capital Structure'!$H$21/12,0)</f>
        <v>0</v>
      </c>
      <c r="CX117" s="139">
        <f>MAX((SUM($E$110:CX110)-SUM($E$119:CX119)-SUM($E$118:CX118))*'Capital Structure'!$H$21/12,0)</f>
        <v>0</v>
      </c>
      <c r="CY117" s="139">
        <f>MAX((SUM($E$110:CY110)-SUM($E$119:CY119)-SUM($E$118:CY118))*'Capital Structure'!$H$21/12,0)</f>
        <v>0</v>
      </c>
      <c r="CZ117" s="139">
        <f>MAX((SUM($E$110:CZ110)-SUM($E$119:CZ119)-SUM($E$118:CZ118))*'Capital Structure'!$H$21/12,0)</f>
        <v>0</v>
      </c>
      <c r="DA117" s="139">
        <f>MAX((SUM($E$110:DA110)-SUM($E$119:DA119)-SUM($E$118:DA118))*'Capital Structure'!$H$21/12,0)</f>
        <v>0</v>
      </c>
      <c r="DB117" s="139">
        <f>MAX((SUM($E$110:DB110)-SUM($E$119:DB119)-SUM($E$118:DB118))*'Capital Structure'!$H$21/12,0)</f>
        <v>0</v>
      </c>
      <c r="DC117" s="139">
        <f>MAX((SUM($E$110:DC110)-SUM($E$119:DC119)-SUM($E$118:DC118))*'Capital Structure'!$H$21/12,0)</f>
        <v>0</v>
      </c>
      <c r="DD117" s="139">
        <f>MAX((SUM($E$110:DD110)-SUM($E$119:DD119)-SUM($E$118:DD118))*'Capital Structure'!$H$21/12,0)</f>
        <v>0</v>
      </c>
      <c r="DE117" s="139">
        <f>MAX((SUM($E$110:DE110)-SUM($E$119:DE119)-SUM($E$118:DE118))*'Capital Structure'!$H$21/12,0)</f>
        <v>0</v>
      </c>
      <c r="DF117" s="139">
        <f>MAX((SUM($E$110:DF110)-SUM($E$119:DF119)-SUM($E$118:DF118))*'Capital Structure'!$H$21/12,0)</f>
        <v>0</v>
      </c>
      <c r="DG117" s="139">
        <f>MAX((SUM($E$110:DG110)-SUM($E$119:DG119)-SUM($E$118:DG118))*'Capital Structure'!$H$21/12,0)</f>
        <v>0</v>
      </c>
      <c r="DH117" s="139">
        <f>MAX((SUM($E$110:DH110)-SUM($E$119:DH119)-SUM($E$118:DH118))*'Capital Structure'!$H$21/12,0)</f>
        <v>0</v>
      </c>
      <c r="DI117" s="139">
        <f>MAX((SUM($E$110:DI110)-SUM($E$119:DI119)-SUM($E$118:DI118))*'Capital Structure'!$H$21/12,0)</f>
        <v>0</v>
      </c>
      <c r="DJ117" s="139">
        <f>MAX((SUM($E$110:DJ110)-SUM($E$119:DJ119)-SUM($E$118:DJ118))*'Capital Structure'!$H$21/12,0)</f>
        <v>0</v>
      </c>
      <c r="DK117" s="139">
        <f>MAX((SUM($E$110:DK110)-SUM($E$119:DK119)-SUM($E$118:DK118))*'Capital Structure'!$H$21/12,0)</f>
        <v>0</v>
      </c>
      <c r="DL117" s="139">
        <f>MAX((SUM($E$110:DL110)-SUM($E$119:DL119)-SUM($E$118:DL118))*'Capital Structure'!$H$21/12,0)</f>
        <v>0</v>
      </c>
      <c r="DM117" s="139">
        <f>MAX((SUM($E$110:DM110)-SUM($E$119:DM119)-SUM($E$118:DM118))*'Capital Structure'!$H$21/12,0)</f>
        <v>0</v>
      </c>
      <c r="DN117" s="139">
        <f>MAX((SUM($E$110:DN110)-SUM($E$119:DN119)-SUM($E$118:DN118))*'Capital Structure'!$H$21/12,0)</f>
        <v>0</v>
      </c>
      <c r="DO117" s="139">
        <f>MAX((SUM($E$110:DO110)-SUM($E$119:DO119)-SUM($E$118:DO118))*'Capital Structure'!$H$21/12,0)</f>
        <v>0</v>
      </c>
      <c r="DP117" s="139">
        <f>MAX((SUM($E$110:DP110)-SUM($E$119:DP119)-SUM($E$118:DP118))*'Capital Structure'!$H$21/12,0)</f>
        <v>0</v>
      </c>
      <c r="DQ117" s="139">
        <f>MAX((SUM($E$110:DQ110)-SUM($E$119:DQ119)-SUM($E$118:DQ118))*'Capital Structure'!$H$21/12,0)</f>
        <v>0</v>
      </c>
      <c r="DR117" s="139">
        <f>MAX((SUM($E$110:DR110)-SUM($E$119:DR119)-SUM($E$118:DR118))*'Capital Structure'!$H$21/12,0)</f>
        <v>0</v>
      </c>
      <c r="DS117" s="139">
        <f>MAX((SUM($E$110:DS110)-SUM($E$119:DS119)-SUM($E$118:DS118))*'Capital Structure'!$H$21/12,0)</f>
        <v>0</v>
      </c>
      <c r="DT117" s="139">
        <f>MAX((SUM($E$110:DT110)-SUM($E$119:DT119)-SUM($E$118:DT118))*'Capital Structure'!$H$21/12,0)</f>
        <v>0</v>
      </c>
      <c r="DU117" s="139">
        <f>MAX((SUM($E$110:DU110)-SUM($E$119:DU119)-SUM($E$118:DU118))*'Capital Structure'!$H$21/12,0)</f>
        <v>0</v>
      </c>
      <c r="DV117" s="139">
        <f>MAX((SUM($E$110:DV110)-SUM($E$119:DV119)-SUM($E$118:DV118))*'Capital Structure'!$H$21/12,0)</f>
        <v>0</v>
      </c>
      <c r="DW117" s="139">
        <f>MAX((SUM($E$110:DW110)-SUM($E$119:DW119)-SUM($E$118:DW118))*'Capital Structure'!$H$21/12,0)</f>
        <v>0</v>
      </c>
      <c r="DX117" s="139">
        <f>MAX((SUM($E$110:DX110)-SUM($E$119:DX119)-SUM($E$118:DX118))*'Capital Structure'!$H$21/12,0)</f>
        <v>0</v>
      </c>
      <c r="DY117" s="139">
        <f>MAX((SUM($E$110:DY110)-SUM($E$119:DY119)-SUM($E$118:DY118))*'Capital Structure'!$H$21/12,0)</f>
        <v>0</v>
      </c>
      <c r="DZ117" s="139">
        <f>MAX((SUM($E$110:DZ110)-SUM($E$119:DZ119)-SUM($E$118:DZ118))*'Capital Structure'!$H$21/12,0)</f>
        <v>0</v>
      </c>
      <c r="EA117" s="139">
        <f>MAX((SUM($E$110:EA110)-SUM($E$119:EA119)-SUM($E$118:EA118))*'Capital Structure'!$H$21/12,0)</f>
        <v>0</v>
      </c>
      <c r="EB117" s="139">
        <f>MAX((SUM($E$110:EB110)-SUM($E$119:EB119)-SUM($E$118:EB118))*'Capital Structure'!$H$21/12,0)</f>
        <v>0</v>
      </c>
      <c r="EC117" s="139">
        <f>MAX((SUM($E$110:EC110)-SUM($E$119:EC119)-SUM($E$118:EC118))*'Capital Structure'!$H$21/12,0)</f>
        <v>0</v>
      </c>
      <c r="ED117" s="139">
        <f>MAX((SUM($E$110:ED110)-SUM($E$119:ED119)-SUM($E$118:ED118))*'Capital Structure'!$H$21/12,0)</f>
        <v>0</v>
      </c>
      <c r="EE117" s="139">
        <f>MAX((SUM($E$110:EE110)-SUM($E$119:EE119)-SUM($E$118:EE118))*'Capital Structure'!$H$21/12,0)</f>
        <v>0</v>
      </c>
      <c r="EF117" s="139">
        <f>MAX((SUM($E$110:EF110)-SUM($E$119:EF119)-SUM($E$118:EF118))*'Capital Structure'!$H$21/12,0)</f>
        <v>0</v>
      </c>
      <c r="EG117" s="139">
        <f>MAX((SUM($E$110:EG110)-SUM($E$119:EG119)-SUM($E$118:EG118))*'Capital Structure'!$H$21/12,0)</f>
        <v>0</v>
      </c>
      <c r="EH117" s="139">
        <f>MAX((SUM($E$110:EH110)-SUM($E$119:EH119)-SUM($E$118:EH118))*'Capital Structure'!$H$21/12,0)</f>
        <v>0</v>
      </c>
      <c r="EI117" s="139">
        <f>MAX((SUM($E$110:EI110)-SUM($E$119:EI119)-SUM($E$118:EI118))*'Capital Structure'!$H$21/12,0)</f>
        <v>0</v>
      </c>
      <c r="EJ117" s="139">
        <f>MAX((SUM($E$110:EJ110)-SUM($E$119:EJ119)-SUM($E$118:EJ118))*'Capital Structure'!$H$21/12,0)</f>
        <v>0</v>
      </c>
      <c r="EK117" s="139">
        <f>MAX((SUM($E$110:EK110)-SUM($E$119:EK119)-SUM($E$118:EK118))*'Capital Structure'!$H$21/12,0)</f>
        <v>0</v>
      </c>
      <c r="EL117" s="139">
        <f>MAX((SUM($E$110:EL110)-SUM($E$119:EL119)-SUM($E$118:EL118))*'Capital Structure'!$H$21/12,0)</f>
        <v>0</v>
      </c>
      <c r="EM117" s="139">
        <f>MAX((SUM($E$110:EM110)-SUM($E$119:EM119)-SUM($E$118:EM118))*'Capital Structure'!$H$21/12,0)</f>
        <v>0</v>
      </c>
      <c r="EN117" s="139">
        <f>MAX((SUM($E$110:EN110)-SUM($E$119:EN119)-SUM($E$118:EN118))*'Capital Structure'!$H$21/12,0)</f>
        <v>0</v>
      </c>
      <c r="EO117" s="139">
        <f>MAX((SUM($E$110:EO110)-SUM($E$119:EO119)-SUM($E$118:EO118))*'Capital Structure'!$H$21/12,0)</f>
        <v>0</v>
      </c>
      <c r="EP117" s="139">
        <f>MAX((SUM($E$110:EP110)-SUM($E$119:EP119)-SUM($E$118:EP118))*'Capital Structure'!$H$21/12,0)</f>
        <v>0</v>
      </c>
      <c r="EQ117" s="139">
        <f>MAX((SUM($E$110:EQ110)-SUM($E$119:EQ119)-SUM($E$118:EQ118))*'Capital Structure'!$H$21/12,0)</f>
        <v>0</v>
      </c>
      <c r="ER117" s="139">
        <f>MAX((SUM($E$110:ER110)-SUM($E$119:ER119)-SUM($E$118:ER118))*'Capital Structure'!$H$21/12,0)</f>
        <v>0</v>
      </c>
      <c r="ES117" s="139">
        <f>MAX((SUM($E$110:ES110)-SUM($E$119:ES119)-SUM($E$118:ES118))*'Capital Structure'!$H$21/12,0)</f>
        <v>0</v>
      </c>
      <c r="ET117" s="139">
        <f>MAX((SUM($E$110:ET110)-SUM($E$119:ET119)-SUM($E$118:ET118))*'Capital Structure'!$H$21/12,0)</f>
        <v>0</v>
      </c>
      <c r="EU117" s="139">
        <f>MAX((SUM($E$110:EU110)-SUM($E$119:EU119)-SUM($E$118:EU118))*'Capital Structure'!$H$21/12,0)</f>
        <v>0</v>
      </c>
      <c r="EV117" s="139">
        <f>MAX((SUM($E$110:EV110)-SUM($E$119:EV119)-SUM($E$118:EV118))*'Capital Structure'!$H$21/12,0)</f>
        <v>0</v>
      </c>
      <c r="EW117" s="139">
        <f>MAX((SUM($E$110:EW110)-SUM($E$119:EW119)-SUM($E$118:EW118))*'Capital Structure'!$H$21/12,0)</f>
        <v>0</v>
      </c>
      <c r="EX117" s="139">
        <f>MAX((SUM($E$110:EX110)-SUM($E$119:EX119)-SUM($E$118:EX118))*'Capital Structure'!$H$21/12,0)</f>
        <v>0</v>
      </c>
      <c r="EY117" s="139">
        <f>MAX((SUM($E$110:EY110)-SUM($E$119:EY119)-SUM($E$118:EY118))*'Capital Structure'!$H$21/12,0)</f>
        <v>0</v>
      </c>
      <c r="EZ117" s="139">
        <f>MAX((SUM($E$110:EZ110)-SUM($E$119:EZ119)-SUM($E$118:EZ118))*'Capital Structure'!$H$21/12,0)</f>
        <v>0</v>
      </c>
      <c r="FA117" s="139">
        <f>MAX((SUM($E$110:FA110)-SUM($E$119:FA119)-SUM($E$118:FA118))*'Capital Structure'!$H$21/12,0)</f>
        <v>0</v>
      </c>
      <c r="FB117" s="139">
        <f>MAX((SUM($E$110:FB110)-SUM($E$119:FB119)-SUM($E$118:FB118))*'Capital Structure'!$H$21/12,0)</f>
        <v>0</v>
      </c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IFERROR(VLOOKUP(E$87,'Capital Structure'!$H$27:$I$29,2,FALSE),0)</f>
        <v>0</v>
      </c>
      <c r="F118" s="139">
        <f>IFERROR(VLOOKUP(F$87,'Capital Structure'!$H$27:$I$29,2,FALSE),0)</f>
        <v>0</v>
      </c>
      <c r="G118" s="139">
        <f>IFERROR(VLOOKUP(G$87,'Capital Structure'!$H$27:$I$29,2,FALSE),0)</f>
        <v>0</v>
      </c>
      <c r="H118" s="139">
        <f>IFERROR(VLOOKUP(H$87,'Capital Structure'!$H$27:$I$29,2,FALSE),0)</f>
        <v>0</v>
      </c>
      <c r="I118" s="139">
        <f>IFERROR(VLOOKUP(I$87,'Capital Structure'!$H$27:$I$29,2,FALSE),0)</f>
        <v>0</v>
      </c>
      <c r="J118" s="139">
        <f>IFERROR(VLOOKUP(J$87,'Capital Structure'!$H$27:$I$29,2,FALSE),0)</f>
        <v>0</v>
      </c>
      <c r="K118" s="139">
        <f>IFERROR(VLOOKUP(K$87,'Capital Structure'!$H$27:$I$29,2,FALSE),0)</f>
        <v>0</v>
      </c>
      <c r="L118" s="139">
        <f>IFERROR(VLOOKUP(L$87,'Capital Structure'!$H$27:$I$29,2,FALSE),0)</f>
        <v>0</v>
      </c>
      <c r="M118" s="139">
        <f>IFERROR(VLOOKUP(M$87,'Capital Structure'!$H$27:$I$29,2,FALSE),0)</f>
        <v>0</v>
      </c>
      <c r="N118" s="139">
        <f>IFERROR(VLOOKUP(N$87,'Capital Structure'!$H$27:$I$29,2,FALSE),0)</f>
        <v>0</v>
      </c>
      <c r="O118" s="139">
        <f>IFERROR(VLOOKUP(O$87,'Capital Structure'!$H$27:$I$29,2,FALSE),0)</f>
        <v>0</v>
      </c>
      <c r="P118" s="139">
        <f>IFERROR(VLOOKUP(P$87,'Capital Structure'!$H$27:$I$29,2,FALSE),0)</f>
        <v>0</v>
      </c>
      <c r="Q118" s="139">
        <f>IFERROR(VLOOKUP(Q$87,'Capital Structure'!$H$27:$I$29,2,FALSE),0)</f>
        <v>0</v>
      </c>
      <c r="R118" s="139">
        <f>IFERROR(VLOOKUP(R$87,'Capital Structure'!$H$27:$I$29,2,FALSE),0)</f>
        <v>0</v>
      </c>
      <c r="S118" s="139">
        <f>IFERROR(VLOOKUP(S$87,'Capital Structure'!$H$27:$I$29,2,FALSE),0)</f>
        <v>0</v>
      </c>
      <c r="T118" s="139">
        <f>IFERROR(VLOOKUP(T$87,'Capital Structure'!$H$27:$I$29,2,FALSE),0)</f>
        <v>0</v>
      </c>
      <c r="U118" s="139">
        <f>IFERROR(VLOOKUP(U$87,'Capital Structure'!$H$27:$I$29,2,FALSE),0)</f>
        <v>0</v>
      </c>
      <c r="V118" s="139">
        <f>IFERROR(VLOOKUP(V$87,'Capital Structure'!$H$27:$I$29,2,FALSE),0)</f>
        <v>0</v>
      </c>
      <c r="W118" s="139">
        <f>IFERROR(VLOOKUP(W$87,'Capital Structure'!$H$27:$I$29,2,FALSE),0)</f>
        <v>0</v>
      </c>
      <c r="X118" s="139">
        <f>IFERROR(VLOOKUP(X$87,'Capital Structure'!$H$27:$I$29,2,FALSE),0)</f>
        <v>0</v>
      </c>
      <c r="Y118" s="139">
        <f>IFERROR(VLOOKUP(Y$87,'Capital Structure'!$H$27:$I$29,2,FALSE),0)</f>
        <v>0</v>
      </c>
      <c r="Z118" s="139">
        <f>IFERROR(VLOOKUP(Z$87,'Capital Structure'!$H$27:$I$29,2,FALSE),0)</f>
        <v>0</v>
      </c>
      <c r="AA118" s="139">
        <f>IFERROR(VLOOKUP(AA$87,'Capital Structure'!$H$27:$I$29,2,FALSE),0)</f>
        <v>0</v>
      </c>
      <c r="AB118" s="139">
        <f>IFERROR(VLOOKUP(AB$87,'Capital Structure'!$H$27:$I$29,2,FALSE),0)</f>
        <v>0</v>
      </c>
      <c r="AC118" s="139">
        <f>IFERROR(VLOOKUP(AC$87,'Capital Structure'!$H$27:$I$29,2,FALSE),0)</f>
        <v>0</v>
      </c>
      <c r="AD118" s="139">
        <f>IFERROR(VLOOKUP(AD$87,'Capital Structure'!$H$27:$I$29,2,FALSE),0)</f>
        <v>0</v>
      </c>
      <c r="AE118" s="139">
        <f>IFERROR(VLOOKUP(AE$87,'Capital Structure'!$H$27:$I$29,2,FALSE),0)</f>
        <v>0</v>
      </c>
      <c r="AF118" s="139">
        <f>IFERROR(VLOOKUP(AF$87,'Capital Structure'!$H$27:$I$29,2,FALSE),0)</f>
        <v>0</v>
      </c>
      <c r="AG118" s="139">
        <f>IFERROR(VLOOKUP(AG$87,'Capital Structure'!$H$27:$I$29,2,FALSE),0)</f>
        <v>0</v>
      </c>
      <c r="AH118" s="139">
        <f>IFERROR(VLOOKUP(AH$87,'Capital Structure'!$H$27:$I$29,2,FALSE),0)</f>
        <v>0</v>
      </c>
      <c r="AI118" s="139">
        <f>IFERROR(VLOOKUP(AI$87,'Capital Structure'!$H$27:$I$29,2,FALSE),0)</f>
        <v>0</v>
      </c>
      <c r="AJ118" s="139">
        <f>IFERROR(VLOOKUP(AJ$87,'Capital Structure'!$H$27:$I$29,2,FALSE),0)</f>
        <v>0</v>
      </c>
      <c r="AK118" s="139">
        <f>IFERROR(VLOOKUP(AK$87,'Capital Structure'!$H$27:$I$29,2,FALSE),0)</f>
        <v>0</v>
      </c>
      <c r="AL118" s="139">
        <f>IFERROR(VLOOKUP(AL$87,'Capital Structure'!$H$27:$I$29,2,FALSE),0)</f>
        <v>0</v>
      </c>
      <c r="AM118" s="139">
        <f>IFERROR(VLOOKUP(AM$87,'Capital Structure'!$H$27:$I$29,2,FALSE),0)</f>
        <v>0</v>
      </c>
      <c r="AN118" s="139">
        <f>IFERROR(VLOOKUP(AN$87,'Capital Structure'!$H$27:$I$29,2,FALSE),0)</f>
        <v>0</v>
      </c>
      <c r="AO118" s="139">
        <f>IFERROR(VLOOKUP(AO$87,'Capital Structure'!$H$27:$I$29,2,FALSE),0)</f>
        <v>0</v>
      </c>
      <c r="AP118" s="139">
        <f>IFERROR(VLOOKUP(AP$87,'Capital Structure'!$H$27:$I$29,2,FALSE),0)</f>
        <v>0</v>
      </c>
      <c r="AQ118" s="139">
        <f>IFERROR(VLOOKUP(AQ$87,'Capital Structure'!$H$27:$I$29,2,FALSE),0)</f>
        <v>0</v>
      </c>
      <c r="AR118" s="139">
        <f>IFERROR(VLOOKUP(AR$87,'Capital Structure'!$H$27:$I$29,2,FALSE),0)</f>
        <v>0</v>
      </c>
      <c r="AS118" s="139">
        <f>IFERROR(VLOOKUP(AS$87,'Capital Structure'!$H$27:$I$29,2,FALSE),0)</f>
        <v>0</v>
      </c>
      <c r="AT118" s="139">
        <f>IFERROR(VLOOKUP(AT$87,'Capital Structure'!$H$27:$I$29,2,FALSE),0)</f>
        <v>0</v>
      </c>
      <c r="AU118" s="139">
        <f>IFERROR(VLOOKUP(AU$87,'Capital Structure'!$H$27:$I$29,2,FALSE),0)</f>
        <v>0</v>
      </c>
      <c r="AV118" s="139">
        <f>IFERROR(VLOOKUP(AV$87,'Capital Structure'!$H$27:$I$29,2,FALSE),0)</f>
        <v>0</v>
      </c>
      <c r="AW118" s="139">
        <f>IFERROR(VLOOKUP(AW$87,'Capital Structure'!$H$27:$I$29,2,FALSE),0)</f>
        <v>0</v>
      </c>
      <c r="AX118" s="139">
        <f>IFERROR(VLOOKUP(AX$87,'Capital Structure'!$H$27:$I$29,2,FALSE),0)</f>
        <v>0</v>
      </c>
      <c r="AY118" s="139">
        <f>IFERROR(VLOOKUP(AY$87,'Capital Structure'!$H$27:$I$29,2,FALSE),0)</f>
        <v>0</v>
      </c>
      <c r="AZ118" s="139">
        <f>IFERROR(VLOOKUP(AZ$87,'Capital Structure'!$H$27:$I$29,2,FALSE),0)</f>
        <v>0</v>
      </c>
      <c r="BA118" s="139">
        <f>IFERROR(VLOOKUP(BA$87,'Capital Structure'!$H$27:$I$29,2,FALSE),0)</f>
        <v>0</v>
      </c>
      <c r="BB118" s="139">
        <f>IFERROR(VLOOKUP(BB$87,'Capital Structure'!$H$27:$I$29,2,FALSE),0)</f>
        <v>0</v>
      </c>
      <c r="BC118" s="139">
        <f>IFERROR(VLOOKUP(BC$87,'Capital Structure'!$H$27:$I$29,2,FALSE),0)</f>
        <v>0</v>
      </c>
      <c r="BD118" s="139">
        <f>IFERROR(VLOOKUP(BD$87,'Capital Structure'!$H$27:$I$29,2,FALSE),0)</f>
        <v>0</v>
      </c>
      <c r="BE118" s="139">
        <f>IFERROR(VLOOKUP(BE$87,'Capital Structure'!$H$27:$I$29,2,FALSE),0)</f>
        <v>0</v>
      </c>
      <c r="BF118" s="139">
        <f>IFERROR(VLOOKUP(BF$87,'Capital Structure'!$H$27:$I$29,2,FALSE),0)</f>
        <v>0</v>
      </c>
      <c r="BG118" s="139">
        <f>IFERROR(VLOOKUP(BG$87,'Capital Structure'!$H$27:$I$29,2,FALSE),0)</f>
        <v>0</v>
      </c>
      <c r="BH118" s="139">
        <f>IFERROR(VLOOKUP(BH$87,'Capital Structure'!$H$27:$I$29,2,FALSE),0)</f>
        <v>0</v>
      </c>
      <c r="BI118" s="139">
        <f>IFERROR(VLOOKUP(BI$87,'Capital Structure'!$H$27:$I$29,2,FALSE),0)</f>
        <v>0</v>
      </c>
      <c r="BJ118" s="139">
        <f>IFERROR(VLOOKUP(BJ$87,'Capital Structure'!$H$27:$I$29,2,FALSE),0)</f>
        <v>0</v>
      </c>
      <c r="BK118" s="139">
        <f>IFERROR(VLOOKUP(BK$87,'Capital Structure'!$H$27:$I$29,2,FALSE),0)</f>
        <v>0</v>
      </c>
      <c r="BL118" s="139">
        <f>IFERROR(VLOOKUP(BL$87,'Capital Structure'!$H$27:$I$29,2,FALSE),0)</f>
        <v>0</v>
      </c>
      <c r="BM118" s="139">
        <f>IFERROR(VLOOKUP(BM$87,'Capital Structure'!$H$27:$I$29,2,FALSE),0)</f>
        <v>0</v>
      </c>
      <c r="BN118" s="139">
        <f>IFERROR(VLOOKUP(BN$87,'Capital Structure'!$H$27:$I$29,2,FALSE),0)</f>
        <v>0</v>
      </c>
      <c r="BO118" s="139">
        <f>IFERROR(VLOOKUP(BO$87,'Capital Structure'!$H$27:$I$29,2,FALSE),0)</f>
        <v>0</v>
      </c>
      <c r="BP118" s="139">
        <f>IFERROR(VLOOKUP(BP$87,'Capital Structure'!$H$27:$I$29,2,FALSE),0)</f>
        <v>0</v>
      </c>
      <c r="BQ118" s="139">
        <f>IFERROR(VLOOKUP(BQ$87,'Capital Structure'!$H$27:$I$29,2,FALSE),0)</f>
        <v>0</v>
      </c>
      <c r="BR118" s="139">
        <f>IFERROR(VLOOKUP(BR$87,'Capital Structure'!$H$27:$I$29,2,FALSE),0)</f>
        <v>0</v>
      </c>
      <c r="BS118" s="139">
        <f>IFERROR(VLOOKUP(BS$87,'Capital Structure'!$H$27:$I$29,2,FALSE),0)</f>
        <v>0</v>
      </c>
      <c r="BT118" s="139">
        <f>IFERROR(VLOOKUP(BT$87,'Capital Structure'!$H$27:$I$29,2,FALSE),0)</f>
        <v>0</v>
      </c>
      <c r="BU118" s="139">
        <f>IFERROR(VLOOKUP(BU$87,'Capital Structure'!$H$27:$I$29,2,FALSE),0)</f>
        <v>0</v>
      </c>
      <c r="BV118" s="139">
        <f>IFERROR(VLOOKUP(BV$87,'Capital Structure'!$H$27:$I$29,2,FALSE),0)</f>
        <v>0</v>
      </c>
      <c r="BW118" s="139">
        <f>IFERROR(VLOOKUP(BW$87,'Capital Structure'!$H$27:$I$29,2,FALSE),0)</f>
        <v>0</v>
      </c>
      <c r="BX118" s="139">
        <f>IFERROR(VLOOKUP(BX$87,'Capital Structure'!$H$27:$I$29,2,FALSE),0)</f>
        <v>0</v>
      </c>
      <c r="BY118" s="139">
        <f>IFERROR(VLOOKUP(BY$87,'Capital Structure'!$H$27:$I$29,2,FALSE),0)</f>
        <v>0</v>
      </c>
      <c r="BZ118" s="139">
        <f>IFERROR(VLOOKUP(BZ$87,'Capital Structure'!$H$27:$I$29,2,FALSE),0)</f>
        <v>0</v>
      </c>
      <c r="CA118" s="139">
        <f>IFERROR(VLOOKUP(CA$87,'Capital Structure'!$H$27:$I$29,2,FALSE),0)</f>
        <v>0</v>
      </c>
      <c r="CB118" s="139">
        <f>IFERROR(VLOOKUP(CB$87,'Capital Structure'!$H$27:$I$29,2,FALSE),0)</f>
        <v>0</v>
      </c>
      <c r="CC118" s="139">
        <f>IFERROR(VLOOKUP(CC$87,'Capital Structure'!$H$27:$I$29,2,FALSE),0)</f>
        <v>0</v>
      </c>
      <c r="CD118" s="139">
        <f>IFERROR(VLOOKUP(CD$87,'Capital Structure'!$H$27:$I$29,2,FALSE),0)</f>
        <v>0</v>
      </c>
      <c r="CE118" s="139">
        <f>IFERROR(VLOOKUP(CE$87,'Capital Structure'!$H$27:$I$29,2,FALSE),0)</f>
        <v>0</v>
      </c>
      <c r="CF118" s="139">
        <f>IFERROR(VLOOKUP(CF$87,'Capital Structure'!$H$27:$I$29,2,FALSE),0)</f>
        <v>0</v>
      </c>
      <c r="CG118" s="139">
        <f>IFERROR(VLOOKUP(CG$87,'Capital Structure'!$H$27:$I$29,2,FALSE),0)</f>
        <v>0</v>
      </c>
      <c r="CH118" s="139">
        <f>IFERROR(VLOOKUP(CH$87,'Capital Structure'!$H$27:$I$29,2,FALSE),0)</f>
        <v>0</v>
      </c>
      <c r="CI118" s="139">
        <f>IFERROR(VLOOKUP(CI$87,'Capital Structure'!$H$27:$I$29,2,FALSE),0)</f>
        <v>0</v>
      </c>
      <c r="CJ118" s="139">
        <f>IFERROR(VLOOKUP(CJ$87,'Capital Structure'!$H$27:$I$29,2,FALSE),0)</f>
        <v>0</v>
      </c>
      <c r="CK118" s="139">
        <f>IFERROR(VLOOKUP(CK$87,'Capital Structure'!$H$27:$I$29,2,FALSE),0)</f>
        <v>0</v>
      </c>
      <c r="CL118" s="139">
        <f>IFERROR(VLOOKUP(CL$87,'Capital Structure'!$H$27:$I$29,2,FALSE),0)</f>
        <v>0</v>
      </c>
      <c r="CM118" s="139">
        <f>IFERROR(VLOOKUP(CM$87,'Capital Structure'!$H$27:$I$29,2,FALSE),0)</f>
        <v>0</v>
      </c>
      <c r="CN118" s="139">
        <f>IFERROR(VLOOKUP(CN$87,'Capital Structure'!$H$27:$I$29,2,FALSE),0)</f>
        <v>0</v>
      </c>
      <c r="CO118" s="139">
        <f>IFERROR(VLOOKUP(CO$87,'Capital Structure'!$H$27:$I$29,2,FALSE),0)</f>
        <v>0</v>
      </c>
      <c r="CP118" s="139">
        <f>IFERROR(VLOOKUP(CP$87,'Capital Structure'!$H$27:$I$29,2,FALSE),0)</f>
        <v>0</v>
      </c>
      <c r="CQ118" s="139">
        <f>IFERROR(VLOOKUP(CQ$87,'Capital Structure'!$H$27:$I$29,2,FALSE),0)</f>
        <v>0</v>
      </c>
      <c r="CR118" s="139">
        <f>IFERROR(VLOOKUP(CR$87,'Capital Structure'!$H$27:$I$29,2,FALSE),0)</f>
        <v>0</v>
      </c>
      <c r="CS118" s="139">
        <f>IFERROR(VLOOKUP(CS$87,'Capital Structure'!$H$27:$I$29,2,FALSE),0)</f>
        <v>0</v>
      </c>
      <c r="CT118" s="139">
        <f>IFERROR(VLOOKUP(CT$87,'Capital Structure'!$H$27:$I$29,2,FALSE),0)</f>
        <v>0</v>
      </c>
      <c r="CU118" s="139">
        <f>IFERROR(VLOOKUP(CU$87,'Capital Structure'!$H$27:$I$29,2,FALSE),0)</f>
        <v>0</v>
      </c>
      <c r="CV118" s="139">
        <f>IFERROR(VLOOKUP(CV$87,'Capital Structure'!$H$27:$I$29,2,FALSE),0)</f>
        <v>0</v>
      </c>
      <c r="CW118" s="139">
        <f>IFERROR(VLOOKUP(CW$87,'Capital Structure'!$H$27:$I$29,2,FALSE),0)</f>
        <v>0</v>
      </c>
      <c r="CX118" s="139">
        <f>IFERROR(VLOOKUP(CX$87,'Capital Structure'!$H$27:$I$29,2,FALSE),0)</f>
        <v>0</v>
      </c>
      <c r="CY118" s="139">
        <f>IFERROR(VLOOKUP(CY$87,'Capital Structure'!$H$27:$I$29,2,FALSE),0)</f>
        <v>0</v>
      </c>
      <c r="CZ118" s="139">
        <f>IFERROR(VLOOKUP(CZ$87,'Capital Structure'!$H$27:$I$29,2,FALSE),0)</f>
        <v>0</v>
      </c>
      <c r="DA118" s="139">
        <f>IFERROR(VLOOKUP(DA$87,'Capital Structure'!$H$27:$I$29,2,FALSE),0)</f>
        <v>0</v>
      </c>
      <c r="DB118" s="139">
        <f>IFERROR(VLOOKUP(DB$87,'Capital Structure'!$H$27:$I$29,2,FALSE),0)</f>
        <v>0</v>
      </c>
      <c r="DC118" s="139">
        <f>IFERROR(VLOOKUP(DC$87,'Capital Structure'!$H$27:$I$29,2,FALSE),0)</f>
        <v>0</v>
      </c>
      <c r="DD118" s="139">
        <f>IFERROR(VLOOKUP(DD$87,'Capital Structure'!$H$27:$I$29,2,FALSE),0)</f>
        <v>0</v>
      </c>
      <c r="DE118" s="139">
        <f>IFERROR(VLOOKUP(DE$87,'Capital Structure'!$H$27:$I$29,2,FALSE),0)</f>
        <v>0</v>
      </c>
      <c r="DF118" s="139">
        <f>IFERROR(VLOOKUP(DF$87,'Capital Structure'!$H$27:$I$29,2,FALSE),0)</f>
        <v>0</v>
      </c>
      <c r="DG118" s="139">
        <f>IFERROR(VLOOKUP(DG$87,'Capital Structure'!$H$27:$I$29,2,FALSE),0)</f>
        <v>0</v>
      </c>
      <c r="DH118" s="139">
        <f>IFERROR(VLOOKUP(DH$87,'Capital Structure'!$H$27:$I$29,2,FALSE),0)</f>
        <v>0</v>
      </c>
      <c r="DI118" s="139">
        <f>IFERROR(VLOOKUP(DI$87,'Capital Structure'!$H$27:$I$29,2,FALSE),0)</f>
        <v>0</v>
      </c>
      <c r="DJ118" s="139">
        <f>IFERROR(VLOOKUP(DJ$87,'Capital Structure'!$H$27:$I$29,2,FALSE),0)</f>
        <v>0</v>
      </c>
      <c r="DK118" s="139">
        <f>IFERROR(VLOOKUP(DK$87,'Capital Structure'!$H$27:$I$29,2,FALSE),0)</f>
        <v>0</v>
      </c>
      <c r="DL118" s="139">
        <f>IFERROR(VLOOKUP(DL$87,'Capital Structure'!$H$27:$I$29,2,FALSE),0)</f>
        <v>0</v>
      </c>
      <c r="DM118" s="139">
        <f>IFERROR(VLOOKUP(DM$87,'Capital Structure'!$H$27:$I$29,2,FALSE),0)</f>
        <v>0</v>
      </c>
      <c r="DN118" s="139">
        <f>IFERROR(VLOOKUP(DN$87,'Capital Structure'!$H$27:$I$29,2,FALSE),0)</f>
        <v>0</v>
      </c>
      <c r="DO118" s="139">
        <f>IFERROR(VLOOKUP(DO$87,'Capital Structure'!$H$27:$I$29,2,FALSE),0)</f>
        <v>0</v>
      </c>
      <c r="DP118" s="139">
        <f>IFERROR(VLOOKUP(DP$87,'Capital Structure'!$H$27:$I$29,2,FALSE),0)</f>
        <v>0</v>
      </c>
      <c r="DQ118" s="139">
        <f>IFERROR(VLOOKUP(DQ$87,'Capital Structure'!$H$27:$I$29,2,FALSE),0)</f>
        <v>0</v>
      </c>
      <c r="DR118" s="139">
        <f>IFERROR(VLOOKUP(DR$87,'Capital Structure'!$H$27:$I$29,2,FALSE),0)</f>
        <v>0</v>
      </c>
      <c r="DS118" s="139">
        <f>IFERROR(VLOOKUP(DS$87,'Capital Structure'!$H$27:$I$29,2,FALSE),0)</f>
        <v>0</v>
      </c>
      <c r="DT118" s="139">
        <f>IFERROR(VLOOKUP(DT$87,'Capital Structure'!$H$27:$I$29,2,FALSE),0)</f>
        <v>0</v>
      </c>
      <c r="DU118" s="139">
        <f>IFERROR(VLOOKUP(DU$87,'Capital Structure'!$H$27:$I$29,2,FALSE),0)</f>
        <v>0</v>
      </c>
      <c r="DV118" s="139">
        <f>IFERROR(VLOOKUP(DV$87,'Capital Structure'!$H$27:$I$29,2,FALSE),0)</f>
        <v>0</v>
      </c>
      <c r="DW118" s="139">
        <f>IFERROR(VLOOKUP(DW$87,'Capital Structure'!$H$27:$I$29,2,FALSE),0)</f>
        <v>0</v>
      </c>
      <c r="DX118" s="139">
        <f>IFERROR(VLOOKUP(DX$87,'Capital Structure'!$H$27:$I$29,2,FALSE),0)</f>
        <v>0</v>
      </c>
      <c r="DY118" s="139">
        <f>IFERROR(VLOOKUP(DY$87,'Capital Structure'!$H$27:$I$29,2,FALSE),0)</f>
        <v>0</v>
      </c>
      <c r="DZ118" s="139">
        <f>IFERROR(VLOOKUP(DZ$87,'Capital Structure'!$H$27:$I$29,2,FALSE),0)</f>
        <v>0</v>
      </c>
      <c r="EA118" s="139">
        <f>IFERROR(VLOOKUP(EA$87,'Capital Structure'!$H$27:$I$29,2,FALSE),0)</f>
        <v>0</v>
      </c>
      <c r="EB118" s="139">
        <f>IFERROR(VLOOKUP(EB$87,'Capital Structure'!$H$27:$I$29,2,FALSE),0)</f>
        <v>0</v>
      </c>
      <c r="EC118" s="139">
        <f>IFERROR(VLOOKUP(EC$87,'Capital Structure'!$H$27:$I$29,2,FALSE),0)</f>
        <v>0</v>
      </c>
      <c r="ED118" s="139">
        <f>IFERROR(VLOOKUP(ED$87,'Capital Structure'!$H$27:$I$29,2,FALSE),0)</f>
        <v>0</v>
      </c>
      <c r="EE118" s="139">
        <f>IFERROR(VLOOKUP(EE$87,'Capital Structure'!$H$27:$I$29,2,FALSE),0)</f>
        <v>0</v>
      </c>
      <c r="EF118" s="139">
        <f>IFERROR(VLOOKUP(EF$87,'Capital Structure'!$H$27:$I$29,2,FALSE),0)</f>
        <v>0</v>
      </c>
      <c r="EG118" s="139">
        <f>IFERROR(VLOOKUP(EG$87,'Capital Structure'!$H$27:$I$29,2,FALSE),0)</f>
        <v>0</v>
      </c>
      <c r="EH118" s="139">
        <f>IFERROR(VLOOKUP(EH$87,'Capital Structure'!$H$27:$I$29,2,FALSE),0)</f>
        <v>0</v>
      </c>
      <c r="EI118" s="139">
        <f>IFERROR(VLOOKUP(EI$87,'Capital Structure'!$H$27:$I$29,2,FALSE),0)</f>
        <v>0</v>
      </c>
      <c r="EJ118" s="139">
        <f>IFERROR(VLOOKUP(EJ$87,'Capital Structure'!$H$27:$I$29,2,FALSE),0)</f>
        <v>0</v>
      </c>
      <c r="EK118" s="139">
        <f>IFERROR(VLOOKUP(EK$87,'Capital Structure'!$H$27:$I$29,2,FALSE),0)</f>
        <v>0</v>
      </c>
      <c r="EL118" s="139">
        <f>IFERROR(VLOOKUP(EL$87,'Capital Structure'!$H$27:$I$29,2,FALSE),0)</f>
        <v>0</v>
      </c>
      <c r="EM118" s="139">
        <f>IFERROR(VLOOKUP(EM$87,'Capital Structure'!$H$27:$I$29,2,FALSE),0)</f>
        <v>0</v>
      </c>
      <c r="EN118" s="139">
        <f>IFERROR(VLOOKUP(EN$87,'Capital Structure'!$H$27:$I$29,2,FALSE),0)</f>
        <v>0</v>
      </c>
      <c r="EO118" s="139">
        <f>IFERROR(VLOOKUP(EO$87,'Capital Structure'!$H$27:$I$29,2,FALSE),0)</f>
        <v>0</v>
      </c>
      <c r="EP118" s="139">
        <f>IFERROR(VLOOKUP(EP$87,'Capital Structure'!$H$27:$I$29,2,FALSE),0)</f>
        <v>0</v>
      </c>
      <c r="EQ118" s="139">
        <f>IFERROR(VLOOKUP(EQ$87,'Capital Structure'!$H$27:$I$29,2,FALSE),0)</f>
        <v>0</v>
      </c>
      <c r="ER118" s="139">
        <f>IFERROR(VLOOKUP(ER$87,'Capital Structure'!$H$27:$I$29,2,FALSE),0)</f>
        <v>0</v>
      </c>
      <c r="ES118" s="139">
        <f>IFERROR(VLOOKUP(ES$87,'Capital Structure'!$H$27:$I$29,2,FALSE),0)</f>
        <v>0</v>
      </c>
      <c r="ET118" s="139">
        <f>IFERROR(VLOOKUP(ET$87,'Capital Structure'!$H$27:$I$29,2,FALSE),0)</f>
        <v>0</v>
      </c>
      <c r="EU118" s="139">
        <f>IFERROR(VLOOKUP(EU$87,'Capital Structure'!$H$27:$I$29,2,FALSE),0)</f>
        <v>0</v>
      </c>
      <c r="EV118" s="139">
        <f>IFERROR(VLOOKUP(EV$87,'Capital Structure'!$H$27:$I$29,2,FALSE),0)</f>
        <v>0</v>
      </c>
      <c r="EW118" s="139">
        <f>IFERROR(VLOOKUP(EW$87,'Capital Structure'!$H$27:$I$29,2,FALSE),0)</f>
        <v>0</v>
      </c>
      <c r="EX118" s="139">
        <f>IFERROR(VLOOKUP(EX$87,'Capital Structure'!$H$27:$I$29,2,FALSE),0)</f>
        <v>0</v>
      </c>
      <c r="EY118" s="139">
        <f>IFERROR(VLOOKUP(EY$87,'Capital Structure'!$H$27:$I$29,2,FALSE),0)</f>
        <v>0</v>
      </c>
      <c r="EZ118" s="139">
        <f>IFERROR(VLOOKUP(EZ$87,'Capital Structure'!$H$27:$I$29,2,FALSE),0)</f>
        <v>0</v>
      </c>
      <c r="FA118" s="139">
        <f>IFERROR(VLOOKUP(FA$87,'Capital Structure'!$H$27:$I$29,2,FALSE),0)</f>
        <v>0</v>
      </c>
      <c r="FB118" s="139">
        <f>IFERROR(VLOOKUP(FB$87,'Capital Structure'!$H$27:$I$29,2,FALSE),0)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328</v>
      </c>
      <c r="E119" s="139">
        <f>IF(E$87='Capital Structure'!$H$7,SUM($E$110:E110)-SUM($E$118:E118),0)</f>
        <v>0</v>
      </c>
      <c r="F119" s="139">
        <f>IF(F$87='Capital Structure'!$H$7,SUM($E$110:F110)-SUM($E$118:F118),0)</f>
        <v>0</v>
      </c>
      <c r="G119" s="139">
        <f>IF(G$87='Capital Structure'!$H$7,SUM($E$110:G110)-SUM($E$118:G118),0)</f>
        <v>0</v>
      </c>
      <c r="H119" s="139">
        <f>IF(H$87='Capital Structure'!$H$7,SUM($E$110:H110)-SUM($E$118:H118),0)</f>
        <v>0</v>
      </c>
      <c r="I119" s="139">
        <f>IF(I$87='Capital Structure'!$H$7,SUM($E$110:I110)-SUM($E$118:I118),0)</f>
        <v>0</v>
      </c>
      <c r="J119" s="139">
        <f>IF(J$87='Capital Structure'!$H$7,SUM($E$110:J110)-SUM($E$118:J118),0)</f>
        <v>0</v>
      </c>
      <c r="K119" s="139">
        <f>IF(K$87='Capital Structure'!$H$7,SUM($E$110:K110)-SUM($E$118:K118),0)</f>
        <v>0</v>
      </c>
      <c r="L119" s="139">
        <f>IF(L$87='Capital Structure'!$H$7,SUM($E$110:L110)-SUM($E$118:L118),0)</f>
        <v>0</v>
      </c>
      <c r="M119" s="139">
        <f>IF(M$87='Capital Structure'!$H$7,SUM($E$110:M110)-SUM($E$118:M118),0)</f>
        <v>0</v>
      </c>
      <c r="N119" s="139">
        <f>IF(N$87='Capital Structure'!$H$7,SUM($E$110:N110)-SUM($E$118:N118),0)</f>
        <v>0</v>
      </c>
      <c r="O119" s="139">
        <f>IF(O$87='Capital Structure'!$H$7,SUM($E$110:O110)-SUM($E$118:O118),0)</f>
        <v>0</v>
      </c>
      <c r="P119" s="139">
        <f>IF(P$87='Capital Structure'!$H$7,SUM($E$110:P110)-SUM($E$118:P118),0)</f>
        <v>0</v>
      </c>
      <c r="Q119" s="139">
        <f>IF(Q$87='Capital Structure'!$H$7,SUM($E$110:Q110)-SUM($E$118:Q118),0)</f>
        <v>0</v>
      </c>
      <c r="R119" s="139">
        <f>IF(R$87='Capital Structure'!$H$7,SUM($E$110:R110)-SUM($E$118:R118),0)</f>
        <v>0</v>
      </c>
      <c r="S119" s="139">
        <f>IF(S$87='Capital Structure'!$H$7,SUM($E$110:S110)-SUM($E$118:S118),0)</f>
        <v>0</v>
      </c>
      <c r="T119" s="139">
        <f>IF(T$87='Capital Structure'!$H$7,SUM($E$110:T110)-SUM($E$118:T118),0)</f>
        <v>0</v>
      </c>
      <c r="U119" s="139">
        <f>IF(U$87='Capital Structure'!$H$7,SUM($E$110:U110)-SUM($E$118:U118),0)</f>
        <v>0</v>
      </c>
      <c r="V119" s="139">
        <f>IF(V$87='Capital Structure'!$H$7,SUM($E$110:V110)-SUM($E$118:V118),0)</f>
        <v>0</v>
      </c>
      <c r="W119" s="139">
        <f>IF(W$87='Capital Structure'!$H$7,SUM($E$110:W110)-SUM($E$118:W118),0)</f>
        <v>0</v>
      </c>
      <c r="X119" s="139">
        <f>IF(X$87='Capital Structure'!$H$7,SUM($E$110:X110)-SUM($E$118:X118),0)</f>
        <v>0</v>
      </c>
      <c r="Y119" s="139">
        <f>IF(Y$87='Capital Structure'!$H$7,SUM($E$110:Y110)-SUM($E$118:Y118),0)</f>
        <v>0</v>
      </c>
      <c r="Z119" s="139">
        <f>IF(Z$87='Capital Structure'!$H$7,SUM($E$110:Z110)-SUM($E$118:Z118),0)</f>
        <v>0</v>
      </c>
      <c r="AA119" s="139">
        <f>IF(AA$87='Capital Structure'!$H$7,SUM($E$110:AA110)-SUM($E$118:AA118),0)</f>
        <v>0</v>
      </c>
      <c r="AB119" s="139">
        <f>IF(AB$87='Capital Structure'!$H$7,SUM($E$110:AB110)-SUM($E$118:AB118),0)</f>
        <v>0</v>
      </c>
      <c r="AC119" s="139">
        <f>IF(AC$87='Capital Structure'!$H$7,SUM($E$110:AC110)-SUM($E$118:AC118),0)</f>
        <v>0</v>
      </c>
      <c r="AD119" s="139">
        <f>IF(AD$87='Capital Structure'!$H$7,SUM($E$110:AD110)-SUM($E$118:AD118),0)</f>
        <v>0</v>
      </c>
      <c r="AE119" s="139">
        <f>IF(AE$87='Capital Structure'!$H$7,SUM($E$110:AE110)-SUM($E$118:AE118),0)</f>
        <v>0</v>
      </c>
      <c r="AF119" s="139">
        <f>IF(AF$87='Capital Structure'!$H$7,SUM($E$110:AF110)-SUM($E$118:AF118),0)</f>
        <v>0</v>
      </c>
      <c r="AG119" s="139">
        <f>IF(AG$87='Capital Structure'!$H$7,SUM($E$110:AG110)-SUM($E$118:AG118),0)</f>
        <v>0</v>
      </c>
      <c r="AH119" s="139">
        <f>IF(AH$87='Capital Structure'!$H$7,SUM($E$110:AH110)-SUM($E$118:AH118),0)</f>
        <v>0</v>
      </c>
      <c r="AI119" s="139">
        <f>IF(AI$87='Capital Structure'!$H$7,SUM($E$110:AI110)-SUM($E$118:AI118),0)</f>
        <v>0</v>
      </c>
      <c r="AJ119" s="139">
        <f>IF(AJ$87='Capital Structure'!$H$7,SUM($E$110:AJ110)-SUM($E$118:AJ118),0)</f>
        <v>0</v>
      </c>
      <c r="AK119" s="139">
        <f>IF(AK$87='Capital Structure'!$H$7,SUM($E$110:AK110)-SUM($E$118:AK118),0)</f>
        <v>0</v>
      </c>
      <c r="AL119" s="139">
        <f>IF(AL$87='Capital Structure'!$H$7,SUM($E$110:AL110)-SUM($E$118:AL118),0)</f>
        <v>0</v>
      </c>
      <c r="AM119" s="139">
        <f>IF(AM$87='Capital Structure'!$H$7,SUM($E$110:AM110)-SUM($E$118:AM118),0)</f>
        <v>0</v>
      </c>
      <c r="AN119" s="139">
        <f>IF(AN$87='Capital Structure'!$H$7,SUM($E$110:AN110)-SUM($E$118:AN118),0)</f>
        <v>0</v>
      </c>
      <c r="AO119" s="139">
        <f>IF(AO$87='Capital Structure'!$H$7,SUM($E$110:AO110)-SUM($E$118:AO118),0)</f>
        <v>0</v>
      </c>
      <c r="AP119" s="139">
        <f>IF(AP$87='Capital Structure'!$H$7,SUM($E$110:AP110)-SUM($E$118:AP118),0)</f>
        <v>0</v>
      </c>
      <c r="AQ119" s="139">
        <f>IF(AQ$87='Capital Structure'!$H$7,SUM($E$110:AQ110)-SUM($E$118:AQ118),0)</f>
        <v>0</v>
      </c>
      <c r="AR119" s="139">
        <f>IF(AR$87='Capital Structure'!$H$7,SUM($E$110:AR110)-SUM($E$118:AR118),0)</f>
        <v>0</v>
      </c>
      <c r="AS119" s="139">
        <f>IF(AS$87='Capital Structure'!$H$7,SUM($E$110:AS110)-SUM($E$118:AS118),0)</f>
        <v>0</v>
      </c>
      <c r="AT119" s="139">
        <f>IF(AT$87='Capital Structure'!$H$7,SUM($E$110:AT110)-SUM($E$118:AT118),0)</f>
        <v>0</v>
      </c>
      <c r="AU119" s="139">
        <f>IF(AU$87='Capital Structure'!$H$7,SUM($E$110:AU110)-SUM($E$118:AU118),0)</f>
        <v>0</v>
      </c>
      <c r="AV119" s="139">
        <f>IF(AV$87='Capital Structure'!$H$7,SUM($E$110:AV110)-SUM($E$118:AV118),0)</f>
        <v>0</v>
      </c>
      <c r="AW119" s="139">
        <f>IF(AW$87='Capital Structure'!$H$7,SUM($E$110:AW110)-SUM($E$118:AW118),0)</f>
        <v>0</v>
      </c>
      <c r="AX119" s="139">
        <f>IF(AX$87='Capital Structure'!$H$7,SUM($E$110:AX110)-SUM($E$118:AX118),0)</f>
        <v>0</v>
      </c>
      <c r="AY119" s="139">
        <f>IF(AY$87='Capital Structure'!$H$7,SUM($E$110:AY110)-SUM($E$118:AY118),0)</f>
        <v>0</v>
      </c>
      <c r="AZ119" s="139">
        <f>IF(AZ$87='Capital Structure'!$H$7,SUM($E$110:AZ110)-SUM($E$118:AZ118),0)</f>
        <v>0</v>
      </c>
      <c r="BA119" s="139">
        <f>IF(BA$87='Capital Structure'!$H$7,SUM($E$110:BA110)-SUM($E$118:BA118),0)</f>
        <v>0</v>
      </c>
      <c r="BB119" s="139">
        <f>IF(BB$87='Capital Structure'!$H$7,SUM($E$110:BB110)-SUM($E$118:BB118),0)</f>
        <v>0</v>
      </c>
      <c r="BC119" s="139">
        <f>IF(BC$87='Capital Structure'!$H$7,SUM($E$110:BC110)-SUM($E$118:BC118),0)</f>
        <v>0</v>
      </c>
      <c r="BD119" s="139">
        <f>IF(BD$87='Capital Structure'!$H$7,SUM($E$110:BD110)-SUM($E$118:BD118),0)</f>
        <v>0</v>
      </c>
      <c r="BE119" s="139">
        <f>IF(BE$87='Capital Structure'!$H$7,SUM($E$110:BE110)-SUM($E$118:BE118),0)</f>
        <v>0</v>
      </c>
      <c r="BF119" s="139">
        <f>IF(BF$87='Capital Structure'!$H$7,SUM($E$110:BF110)-SUM($E$118:BF118),0)</f>
        <v>0</v>
      </c>
      <c r="BG119" s="139">
        <f>IF(BG$87='Capital Structure'!$H$7,SUM($E$110:BG110)-SUM($E$118:BG118),0)</f>
        <v>0</v>
      </c>
      <c r="BH119" s="139">
        <f>IF(BH$87='Capital Structure'!$H$7,SUM($E$110:BH110)-SUM($E$118:BH118),0)</f>
        <v>0</v>
      </c>
      <c r="BI119" s="139">
        <f>IF(BI$87='Capital Structure'!$H$7,SUM($E$110:BI110)-SUM($E$118:BI118),0)</f>
        <v>0</v>
      </c>
      <c r="BJ119" s="139">
        <f>IF(BJ$87='Capital Structure'!$H$7,SUM($E$110:BJ110)-SUM($E$118:BJ118),0)</f>
        <v>0</v>
      </c>
      <c r="BK119" s="139">
        <f>IF(BK$87='Capital Structure'!$H$7,SUM($E$110:BK110)-SUM($E$118:BK118),0)</f>
        <v>0</v>
      </c>
      <c r="BL119" s="139">
        <f>IF(BL$87='Capital Structure'!$H$7,SUM($E$110:BL110)-SUM($E$118:BL118),0)</f>
        <v>0</v>
      </c>
      <c r="BM119" s="139">
        <f>IF(BM$87='Capital Structure'!$H$7,SUM($E$110:BM110)-SUM($E$118:BM118),0)</f>
        <v>0</v>
      </c>
      <c r="BN119" s="139">
        <f>IF(BN$87='Capital Structure'!$H$7,SUM($E$110:BN110)-SUM($E$118:BN118),0)</f>
        <v>0</v>
      </c>
      <c r="BO119" s="139">
        <f>IF(BO$87='Capital Structure'!$H$7,SUM($E$110:BO110)-SUM($E$118:BO118),0)</f>
        <v>0</v>
      </c>
      <c r="BP119" s="139">
        <f>IF(BP$87='Capital Structure'!$H$7,SUM($E$110:BP110)-SUM($E$118:BP118),0)</f>
        <v>0</v>
      </c>
      <c r="BQ119" s="139">
        <f>IF(BQ$87='Capital Structure'!$H$7,SUM($E$110:BQ110)-SUM($E$118:BQ118),0)</f>
        <v>0</v>
      </c>
      <c r="BR119" s="139">
        <f>IF(BR$87='Capital Structure'!$H$7,SUM($E$110:BR110)-SUM($E$118:BR118),0)</f>
        <v>0</v>
      </c>
      <c r="BS119" s="139">
        <f>IF(BS$87='Capital Structure'!$H$7,SUM($E$110:BS110)-SUM($E$118:BS118),0)</f>
        <v>0</v>
      </c>
      <c r="BT119" s="139">
        <f>IF(BT$87='Capital Structure'!$H$7,SUM($E$110:BT110)-SUM($E$118:BT118),0)</f>
        <v>0</v>
      </c>
      <c r="BU119" s="139">
        <f>IF(BU$87='Capital Structure'!$H$7,SUM($E$110:BU110)-SUM($E$118:BU118),0)</f>
        <v>0</v>
      </c>
      <c r="BV119" s="139">
        <f>IF(BV$87='Capital Structure'!$H$7,SUM($E$110:BV110)-SUM($E$118:BV118),0)</f>
        <v>0</v>
      </c>
      <c r="BW119" s="139">
        <f>IF(BW$87='Capital Structure'!$H$7,SUM($E$110:BW110)-SUM($E$118:BW118),0)</f>
        <v>0</v>
      </c>
      <c r="BX119" s="139">
        <f>IF(BX$87='Capital Structure'!$H$7,SUM($E$110:BX110)-SUM($E$118:BX118),0)</f>
        <v>0</v>
      </c>
      <c r="BY119" s="139">
        <f>IF(BY$87='Capital Structure'!$H$7,SUM($E$110:BY110)-SUM($E$118:BY118),0)</f>
        <v>0</v>
      </c>
      <c r="BZ119" s="139">
        <f>IF(BZ$87='Capital Structure'!$H$7,SUM($E$110:BZ110)-SUM($E$118:BZ118),0)</f>
        <v>0</v>
      </c>
      <c r="CA119" s="139">
        <f>IF(CA$87='Capital Structure'!$H$7,SUM($E$110:CA110)-SUM($E$118:CA118),0)</f>
        <v>88200000</v>
      </c>
      <c r="CB119" s="139">
        <f>IF(CB$87='Capital Structure'!$H$7,SUM($E$110:CB110)-SUM($E$118:CB118),0)</f>
        <v>0</v>
      </c>
      <c r="CC119" s="139">
        <f>IF(CC$87='Capital Structure'!$H$7,SUM($E$110:CC110)-SUM($E$118:CC118),0)</f>
        <v>0</v>
      </c>
      <c r="CD119" s="139">
        <f>IF(CD$87='Capital Structure'!$H$7,SUM($E$110:CD110)-SUM($E$118:CD118),0)</f>
        <v>0</v>
      </c>
      <c r="CE119" s="139">
        <f>IF(CE$87='Capital Structure'!$H$7,SUM($E$110:CE110)-SUM($E$118:CE118),0)</f>
        <v>0</v>
      </c>
      <c r="CF119" s="139">
        <f>IF(CF$87='Capital Structure'!$H$7,SUM($E$110:CF110)-SUM($E$118:CF118),0)</f>
        <v>0</v>
      </c>
      <c r="CG119" s="139">
        <f>IF(CG$87='Capital Structure'!$H$7,SUM($E$110:CG110)-SUM($E$118:CG118),0)</f>
        <v>0</v>
      </c>
      <c r="CH119" s="139">
        <f>IF(CH$87='Capital Structure'!$H$7,SUM($E$110:CH110)-SUM($E$118:CH118),0)</f>
        <v>0</v>
      </c>
      <c r="CI119" s="139">
        <f>IF(CI$87='Capital Structure'!$H$7,SUM($E$110:CI110)-SUM($E$118:CI118),0)</f>
        <v>0</v>
      </c>
      <c r="CJ119" s="139">
        <f>IF(CJ$87='Capital Structure'!$H$7,SUM($E$110:CJ110)-SUM($E$118:CJ118),0)</f>
        <v>0</v>
      </c>
      <c r="CK119" s="139">
        <f>IF(CK$87='Capital Structure'!$H$7,SUM($E$110:CK110)-SUM($E$118:CK118),0)</f>
        <v>0</v>
      </c>
      <c r="CL119" s="139">
        <f>IF(CL$87='Capital Structure'!$H$7,SUM($E$110:CL110)-SUM($E$118:CL118),0)</f>
        <v>0</v>
      </c>
      <c r="CM119" s="139">
        <f>IF(CM$87='Capital Structure'!$H$7,SUM($E$110:CM110)-SUM($E$118:CM118),0)</f>
        <v>0</v>
      </c>
      <c r="CN119" s="139">
        <f>IF(CN$87='Capital Structure'!$H$7,SUM($E$110:CN110)-SUM($E$118:CN118),0)</f>
        <v>0</v>
      </c>
      <c r="CO119" s="139">
        <f>IF(CO$87='Capital Structure'!$H$7,SUM($E$110:CO110)-SUM($E$118:CO118),0)</f>
        <v>0</v>
      </c>
      <c r="CP119" s="139">
        <f>IF(CP$87='Capital Structure'!$H$7,SUM($E$110:CP110)-SUM($E$118:CP118),0)</f>
        <v>0</v>
      </c>
      <c r="CQ119" s="139">
        <f>IF(CQ$87='Capital Structure'!$H$7,SUM($E$110:CQ110)-SUM($E$118:CQ118),0)</f>
        <v>0</v>
      </c>
      <c r="CR119" s="139">
        <f>IF(CR$87='Capital Structure'!$H$7,SUM($E$110:CR110)-SUM($E$118:CR118),0)</f>
        <v>0</v>
      </c>
      <c r="CS119" s="139">
        <f>IF(CS$87='Capital Structure'!$H$7,SUM($E$110:CS110)-SUM($E$118:CS118),0)</f>
        <v>0</v>
      </c>
      <c r="CT119" s="139">
        <f>IF(CT$87='Capital Structure'!$H$7,SUM($E$110:CT110)-SUM($E$118:CT118),0)</f>
        <v>0</v>
      </c>
      <c r="CU119" s="139">
        <f>IF(CU$87='Capital Structure'!$H$7,SUM($E$110:CU110)-SUM($E$118:CU118),0)</f>
        <v>0</v>
      </c>
      <c r="CV119" s="139">
        <f>IF(CV$87='Capital Structure'!$H$7,SUM($E$110:CV110)-SUM($E$118:CV118),0)</f>
        <v>0</v>
      </c>
      <c r="CW119" s="139">
        <f>IF(CW$87='Capital Structure'!$H$7,SUM($E$110:CW110)-SUM($E$118:CW118),0)</f>
        <v>0</v>
      </c>
      <c r="CX119" s="139">
        <f>IF(CX$87='Capital Structure'!$H$7,SUM($E$110:CX110)-SUM($E$118:CX118),0)</f>
        <v>0</v>
      </c>
      <c r="CY119" s="139">
        <f>IF(CY$87='Capital Structure'!$H$7,SUM($E$110:CY110)-SUM($E$118:CY118),0)</f>
        <v>0</v>
      </c>
      <c r="CZ119" s="139">
        <f>IF(CZ$87='Capital Structure'!$H$7,SUM($E$110:CZ110)-SUM($E$118:CZ118),0)</f>
        <v>0</v>
      </c>
      <c r="DA119" s="139">
        <f>IF(DA$87='Capital Structure'!$H$7,SUM($E$110:DA110)-SUM($E$118:DA118),0)</f>
        <v>0</v>
      </c>
      <c r="DB119" s="139">
        <f>IF(DB$87='Capital Structure'!$H$7,SUM($E$110:DB110)-SUM($E$118:DB118),0)</f>
        <v>0</v>
      </c>
      <c r="DC119" s="139">
        <f>IF(DC$87='Capital Structure'!$H$7,SUM($E$110:DC110)-SUM($E$118:DC118),0)</f>
        <v>0</v>
      </c>
      <c r="DD119" s="139">
        <f>IF(DD$87='Capital Structure'!$H$7,SUM($E$110:DD110)-SUM($E$118:DD118),0)</f>
        <v>0</v>
      </c>
      <c r="DE119" s="139">
        <f>IF(DE$87='Capital Structure'!$H$7,SUM($E$110:DE110)-SUM($E$118:DE118),0)</f>
        <v>0</v>
      </c>
      <c r="DF119" s="139">
        <f>IF(DF$87='Capital Structure'!$H$7,SUM($E$110:DF110)-SUM($E$118:DF118),0)</f>
        <v>0</v>
      </c>
      <c r="DG119" s="139">
        <f>IF(DG$87='Capital Structure'!$H$7,SUM($E$110:DG110)-SUM($E$118:DG118),0)</f>
        <v>0</v>
      </c>
      <c r="DH119" s="139">
        <f>IF(DH$87='Capital Structure'!$H$7,SUM($E$110:DH110)-SUM($E$118:DH118),0)</f>
        <v>0</v>
      </c>
      <c r="DI119" s="139">
        <f>IF(DI$87='Capital Structure'!$H$7,SUM($E$110:DI110)-SUM($E$118:DI118),0)</f>
        <v>0</v>
      </c>
      <c r="DJ119" s="139">
        <f>IF(DJ$87='Capital Structure'!$H$7,SUM($E$110:DJ110)-SUM($E$118:DJ118),0)</f>
        <v>0</v>
      </c>
      <c r="DK119" s="139">
        <f>IF(DK$87='Capital Structure'!$H$7,SUM($E$110:DK110)-SUM($E$118:DK118),0)</f>
        <v>0</v>
      </c>
      <c r="DL119" s="139">
        <f>IF(DL$87='Capital Structure'!$H$7,SUM($E$110:DL110)-SUM($E$118:DL118),0)</f>
        <v>0</v>
      </c>
      <c r="DM119" s="139">
        <f>IF(DM$87='Capital Structure'!$H$7,SUM($E$110:DM110)-SUM($E$118:DM118),0)</f>
        <v>0</v>
      </c>
      <c r="DN119" s="139">
        <f>IF(DN$87='Capital Structure'!$H$7,SUM($E$110:DN110)-SUM($E$118:DN118),0)</f>
        <v>0</v>
      </c>
      <c r="DO119" s="139">
        <f>IF(DO$87='Capital Structure'!$H$7,SUM($E$110:DO110)-SUM($E$118:DO118),0)</f>
        <v>0</v>
      </c>
      <c r="DP119" s="139">
        <f>IF(DP$87='Capital Structure'!$H$7,SUM($E$110:DP110)-SUM($E$118:DP118),0)</f>
        <v>0</v>
      </c>
      <c r="DQ119" s="139">
        <f>IF(DQ$87='Capital Structure'!$H$7,SUM($E$110:DQ110)-SUM($E$118:DQ118),0)</f>
        <v>0</v>
      </c>
      <c r="DR119" s="139">
        <f>IF(DR$87='Capital Structure'!$H$7,SUM($E$110:DR110)-SUM($E$118:DR118),0)</f>
        <v>0</v>
      </c>
      <c r="DS119" s="139">
        <f>IF(DS$87='Capital Structure'!$H$7,SUM($E$110:DS110)-SUM($E$118:DS118),0)</f>
        <v>0</v>
      </c>
      <c r="DT119" s="139">
        <f>IF(DT$87='Capital Structure'!$H$7,SUM($E$110:DT110)-SUM($E$118:DT118),0)</f>
        <v>0</v>
      </c>
      <c r="DU119" s="139">
        <f>IF(DU$87='Capital Structure'!$H$7,SUM($E$110:DU110)-SUM($E$118:DU118),0)</f>
        <v>0</v>
      </c>
      <c r="DV119" s="139">
        <f>IF(DV$87='Capital Structure'!$H$7,SUM($E$110:DV110)-SUM($E$118:DV118),0)</f>
        <v>0</v>
      </c>
      <c r="DW119" s="139">
        <f>IF(DW$87='Capital Structure'!$H$7,SUM($E$110:DW110)-SUM($E$118:DW118),0)</f>
        <v>0</v>
      </c>
      <c r="DX119" s="139">
        <f>IF(DX$87='Capital Structure'!$H$7,SUM($E$110:DX110)-SUM($E$118:DX118),0)</f>
        <v>0</v>
      </c>
      <c r="DY119" s="139">
        <f>IF(DY$87='Capital Structure'!$H$7,SUM($E$110:DY110)-SUM($E$118:DY118),0)</f>
        <v>0</v>
      </c>
      <c r="DZ119" s="139">
        <f>IF(DZ$87='Capital Structure'!$H$7,SUM($E$110:DZ110)-SUM($E$118:DZ118),0)</f>
        <v>0</v>
      </c>
      <c r="EA119" s="139">
        <f>IF(EA$87='Capital Structure'!$H$7,SUM($E$110:EA110)-SUM($E$118:EA118),0)</f>
        <v>0</v>
      </c>
      <c r="EB119" s="139">
        <f>IF(EB$87='Capital Structure'!$H$7,SUM($E$110:EB110)-SUM($E$118:EB118),0)</f>
        <v>0</v>
      </c>
      <c r="EC119" s="139">
        <f>IF(EC$87='Capital Structure'!$H$7,SUM($E$110:EC110)-SUM($E$118:EC118),0)</f>
        <v>0</v>
      </c>
      <c r="ED119" s="139">
        <f>IF(ED$87='Capital Structure'!$H$7,SUM($E$110:ED110)-SUM($E$118:ED118),0)</f>
        <v>0</v>
      </c>
      <c r="EE119" s="139">
        <f>IF(EE$87='Capital Structure'!$H$7,SUM($E$110:EE110)-SUM($E$118:EE118),0)</f>
        <v>0</v>
      </c>
      <c r="EF119" s="139">
        <f>IF(EF$87='Capital Structure'!$H$7,SUM($E$110:EF110)-SUM($E$118:EF118),0)</f>
        <v>0</v>
      </c>
      <c r="EG119" s="139">
        <f>IF(EG$87='Capital Structure'!$H$7,SUM($E$110:EG110)-SUM($E$118:EG118),0)</f>
        <v>0</v>
      </c>
      <c r="EH119" s="139">
        <f>IF(EH$87='Capital Structure'!$H$7,SUM($E$110:EH110)-SUM($E$118:EH118),0)</f>
        <v>0</v>
      </c>
      <c r="EI119" s="139">
        <f>IF(EI$87='Capital Structure'!$H$7,SUM($E$110:EI110)-SUM($E$118:EI118),0)</f>
        <v>0</v>
      </c>
      <c r="EJ119" s="139">
        <f>IF(EJ$87='Capital Structure'!$H$7,SUM($E$110:EJ110)-SUM($E$118:EJ118),0)</f>
        <v>0</v>
      </c>
      <c r="EK119" s="139">
        <f>IF(EK$87='Capital Structure'!$H$7,SUM($E$110:EK110)-SUM($E$118:EK118),0)</f>
        <v>0</v>
      </c>
      <c r="EL119" s="139">
        <f>IF(EL$87='Capital Structure'!$H$7,SUM($E$110:EL110)-SUM($E$118:EL118),0)</f>
        <v>0</v>
      </c>
      <c r="EM119" s="139">
        <f>IF(EM$87='Capital Structure'!$H$7,SUM($E$110:EM110)-SUM($E$118:EM118),0)</f>
        <v>0</v>
      </c>
      <c r="EN119" s="139">
        <f>IF(EN$87='Capital Structure'!$H$7,SUM($E$110:EN110)-SUM($E$118:EN118),0)</f>
        <v>0</v>
      </c>
      <c r="EO119" s="139">
        <f>IF(EO$87='Capital Structure'!$H$7,SUM($E$110:EO110)-SUM($E$118:EO118),0)</f>
        <v>0</v>
      </c>
      <c r="EP119" s="139">
        <f>IF(EP$87='Capital Structure'!$H$7,SUM($E$110:EP110)-SUM($E$118:EP118),0)</f>
        <v>0</v>
      </c>
      <c r="EQ119" s="139">
        <f>IF(EQ$87='Capital Structure'!$H$7,SUM($E$110:EQ110)-SUM($E$118:EQ118),0)</f>
        <v>0</v>
      </c>
      <c r="ER119" s="139">
        <f>IF(ER$87='Capital Structure'!$H$7,SUM($E$110:ER110)-SUM($E$118:ER118),0)</f>
        <v>0</v>
      </c>
      <c r="ES119" s="139">
        <f>IF(ES$87='Capital Structure'!$H$7,SUM($E$110:ES110)-SUM($E$118:ES118),0)</f>
        <v>0</v>
      </c>
      <c r="ET119" s="139">
        <f>IF(ET$87='Capital Structure'!$H$7,SUM($E$110:ET110)-SUM($E$118:ET118),0)</f>
        <v>0</v>
      </c>
      <c r="EU119" s="139">
        <f>IF(EU$87='Capital Structure'!$H$7,SUM($E$110:EU110)-SUM($E$118:EU118),0)</f>
        <v>0</v>
      </c>
      <c r="EV119" s="139">
        <f>IF(EV$87='Capital Structure'!$H$7,SUM($E$110:EV110)-SUM($E$118:EV118),0)</f>
        <v>0</v>
      </c>
      <c r="EW119" s="139">
        <f>IF(EW$87='Capital Structure'!$H$7,SUM($E$110:EW110)-SUM($E$118:EW118),0)</f>
        <v>0</v>
      </c>
      <c r="EX119" s="139">
        <f>IF(EX$87='Capital Structure'!$H$7,SUM($E$110:EX110)-SUM($E$118:EX118),0)</f>
        <v>0</v>
      </c>
      <c r="EY119" s="139">
        <f>IF(EY$87='Capital Structure'!$H$7,SUM($E$110:EY110)-SUM($E$118:EY118),0)</f>
        <v>0</v>
      </c>
      <c r="EZ119" s="139">
        <f>IF(EZ$87='Capital Structure'!$H$7,SUM($E$110:EZ110)-SUM($E$118:EZ118),0)</f>
        <v>0</v>
      </c>
      <c r="FA119" s="139">
        <f>IF(FA$87='Capital Structure'!$H$7,SUM($E$110:FA110)-SUM($E$118:FA118),0)</f>
        <v>0</v>
      </c>
      <c r="FB119" s="139">
        <f>IF(FB$87='Capital Structure'!$H$7,SUM($E$110:FB110)-SUM($E$118:FB118),0)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</row>
    <row r="121" spans="2:206" s="120" customFormat="1">
      <c r="B121" s="144" t="s">
        <v>359</v>
      </c>
    </row>
    <row r="122" spans="2:206">
      <c r="B122" s="139" t="s">
        <v>353</v>
      </c>
      <c r="E122" s="136">
        <f>MAX((E124-E126)*'Capital Structure'!$H$21/12,0)</f>
        <v>0</v>
      </c>
      <c r="F122" s="136">
        <f>MAX((F124-F126)*'Capital Structure'!$H$21/12,0)</f>
        <v>0</v>
      </c>
      <c r="G122" s="136">
        <f>MAX((G124-G126)*'Capital Structure'!$H$21/12,0)</f>
        <v>0</v>
      </c>
      <c r="H122" s="136">
        <f>MAX((H124-H126)*'Capital Structure'!$H$21/12,0)</f>
        <v>0</v>
      </c>
      <c r="I122" s="136">
        <f>MAX((I124-I126)*'Capital Structure'!$H$21/12,0)</f>
        <v>0</v>
      </c>
      <c r="J122" s="136">
        <f>MAX((J124-J126)*'Capital Structure'!$H$21/12,0)</f>
        <v>0</v>
      </c>
      <c r="K122" s="136">
        <f>MAX((K124-K126)*'Capital Structure'!$H$21/12,0)</f>
        <v>0</v>
      </c>
      <c r="L122" s="136">
        <f>MAX((L124-L126)*'Capital Structure'!$H$21/12,0)</f>
        <v>0</v>
      </c>
      <c r="M122" s="136">
        <f>MAX((M124-M126)*'Capital Structure'!$H$21/12,0)</f>
        <v>0</v>
      </c>
      <c r="N122" s="136">
        <f>MAX((N124-N126)*'Capital Structure'!$H$21/12,0)</f>
        <v>0</v>
      </c>
      <c r="O122" s="136">
        <f>MAX((O124-O126)*'Capital Structure'!$H$21/12,0)</f>
        <v>0</v>
      </c>
      <c r="P122" s="136">
        <f>MAX((P124-P126)*'Capital Structure'!$H$21/12,0)</f>
        <v>0</v>
      </c>
      <c r="Q122" s="136">
        <f>MAX((Q124-Q126)*'Capital Structure'!$H$21/12,0)</f>
        <v>0</v>
      </c>
      <c r="R122" s="136">
        <f>MAX((R124-R126)*'Capital Structure'!$H$21/12,0)</f>
        <v>0</v>
      </c>
      <c r="S122" s="136">
        <f>MAX((S124-S126)*'Capital Structure'!$H$21/12,0)</f>
        <v>0</v>
      </c>
      <c r="T122" s="136">
        <f>MAX((T124-T126)*'Capital Structure'!$H$21/12,0)</f>
        <v>0</v>
      </c>
      <c r="U122" s="136">
        <f>MAX((U124-U126)*'Capital Structure'!$H$21/12,0)</f>
        <v>0</v>
      </c>
      <c r="V122" s="136">
        <f>MAX((V124-V126)*'Capital Structure'!$H$21/12,0)</f>
        <v>0</v>
      </c>
      <c r="W122" s="136">
        <f>MAX((W124-W126)*'Capital Structure'!$H$21/12,0)</f>
        <v>0</v>
      </c>
      <c r="X122" s="136">
        <f>MAX((X124-X126)*'Capital Structure'!$H$21/12,0)</f>
        <v>0</v>
      </c>
      <c r="Y122" s="136">
        <f>MAX((Y124-Y126)*'Capital Structure'!$H$21/12,0)</f>
        <v>0</v>
      </c>
      <c r="Z122" s="136">
        <f>MAX((Z124-Z126)*'Capital Structure'!$H$21/12,0)</f>
        <v>0</v>
      </c>
      <c r="AA122" s="136">
        <f>MAX((AA124-AA126)*'Capital Structure'!$H$21/12,0)</f>
        <v>0</v>
      </c>
      <c r="AB122" s="136">
        <f>MAX((AB124-AB126)*'Capital Structure'!$H$21/12,0)</f>
        <v>0</v>
      </c>
      <c r="AC122" s="136">
        <f>MAX((AC124-AC126)*'Capital Structure'!$H$21/12,0)</f>
        <v>0</v>
      </c>
      <c r="AD122" s="136">
        <f>MAX((AD124-AD126)*'Capital Structure'!$H$21/12,0)</f>
        <v>0</v>
      </c>
      <c r="AE122" s="136">
        <f>MAX((AE124-AE126)*'Capital Structure'!$H$21/12,0)</f>
        <v>0</v>
      </c>
      <c r="AF122" s="136">
        <f>MAX((AF124-AF126)*'Capital Structure'!$H$21/12,0)</f>
        <v>0</v>
      </c>
      <c r="AG122" s="136">
        <f>MAX((AG124-AG126)*'Capital Structure'!$H$21/12,0)</f>
        <v>0</v>
      </c>
      <c r="AH122" s="136">
        <f>MAX((AH124-AH126)*'Capital Structure'!$H$21/12,0)</f>
        <v>0</v>
      </c>
      <c r="AI122" s="136">
        <f>MAX((AI124-AI126)*'Capital Structure'!$H$21/12,0)</f>
        <v>0</v>
      </c>
      <c r="AJ122" s="136">
        <f>MAX((AJ124-AJ126)*'Capital Structure'!$H$21/12,0)</f>
        <v>0</v>
      </c>
      <c r="AK122" s="136">
        <f>MAX((AK124-AK126)*'Capital Structure'!$H$21/12,0)</f>
        <v>0</v>
      </c>
      <c r="AL122" s="136">
        <f>MAX((AL124-AL126)*'Capital Structure'!$H$21/12,0)</f>
        <v>0</v>
      </c>
      <c r="AM122" s="136">
        <f>MAX((AM124-AM126)*'Capital Structure'!$H$21/12,0)</f>
        <v>0</v>
      </c>
      <c r="AN122" s="136">
        <f>MAX((AN124-AN126)*'Capital Structure'!$H$21/12,0)</f>
        <v>0</v>
      </c>
      <c r="AO122" s="136">
        <f>MAX((AO124-AO126)*'Capital Structure'!$H$21/12,0)</f>
        <v>0</v>
      </c>
      <c r="AP122" s="136">
        <f>MAX((AP124-AP126)*'Capital Structure'!$H$21/12,0)</f>
        <v>0</v>
      </c>
      <c r="AQ122" s="136">
        <f>MAX((AQ124-AQ126)*'Capital Structure'!$H$21/12,0)</f>
        <v>0</v>
      </c>
      <c r="AR122" s="136">
        <f>MAX((AR124-AR126)*'Capital Structure'!$H$21/12,0)</f>
        <v>0</v>
      </c>
      <c r="AS122" s="136">
        <f>MAX((AS124-AS126)*'Capital Structure'!$H$21/12,0)</f>
        <v>0</v>
      </c>
      <c r="AT122" s="136">
        <f>MAX((AT124-AT126)*'Capital Structure'!$H$21/12,0)</f>
        <v>0</v>
      </c>
      <c r="AU122" s="136">
        <f>MAX((AU124-AU126)*'Capital Structure'!$H$21/12,0)</f>
        <v>0</v>
      </c>
      <c r="AV122" s="136">
        <f>MAX((AV124-AV126)*'Capital Structure'!$H$21/12,0)</f>
        <v>0</v>
      </c>
      <c r="AW122" s="136">
        <f>MAX((AW124-AW126)*'Capital Structure'!$H$21/12,0)</f>
        <v>0</v>
      </c>
      <c r="AX122" s="136">
        <f>MAX((AX124-AX126)*'Capital Structure'!$H$21/12,0)</f>
        <v>0</v>
      </c>
      <c r="AY122" s="136">
        <f>MAX((AY124-AY126)*'Capital Structure'!$H$21/12,0)</f>
        <v>0</v>
      </c>
      <c r="AZ122" s="136">
        <f>MAX((AZ124-AZ126)*'Capital Structure'!$H$21/12,0)</f>
        <v>0</v>
      </c>
      <c r="BA122" s="136">
        <f>MAX((BA124-BA126)*'Capital Structure'!$H$21/12,0)</f>
        <v>0</v>
      </c>
      <c r="BB122" s="136">
        <f>MAX((BB124-BB126)*'Capital Structure'!$H$21/12,0)</f>
        <v>0</v>
      </c>
      <c r="BC122" s="136">
        <f>MAX((BC124-BC126)*'Capital Structure'!$H$21/12,0)</f>
        <v>0</v>
      </c>
      <c r="BD122" s="136">
        <f>MAX((BD124-BD126)*'Capital Structure'!$H$21/12,0)</f>
        <v>0</v>
      </c>
      <c r="BE122" s="136">
        <f>MAX((BE124-BE126)*'Capital Structure'!$H$21/12,0)</f>
        <v>0</v>
      </c>
      <c r="BF122" s="136">
        <f>MAX((BF124-BF126)*'Capital Structure'!$H$21/12,0)</f>
        <v>0</v>
      </c>
      <c r="BG122" s="136">
        <f>MAX((BG124-BG126)*'Capital Structure'!$H$21/12,0)</f>
        <v>0</v>
      </c>
      <c r="BH122" s="136">
        <f>MAX((BH124-BH126)*'Capital Structure'!$H$21/12,0)</f>
        <v>0</v>
      </c>
      <c r="BI122" s="136">
        <f>MAX((BI124-BI126)*'Capital Structure'!$H$21/12,0)</f>
        <v>0</v>
      </c>
      <c r="BJ122" s="136">
        <f>MAX((BJ124-BJ126)*'Capital Structure'!$H$21/12,0)</f>
        <v>0</v>
      </c>
      <c r="BK122" s="136">
        <f>MAX((BK124-BK126)*'Capital Structure'!$H$21/12,0)</f>
        <v>0</v>
      </c>
      <c r="BL122" s="136">
        <f>MAX((BL124-BL126)*'Capital Structure'!$H$21/12,0)</f>
        <v>0</v>
      </c>
      <c r="BM122" s="136">
        <f>MAX((BM124-BM126)*'Capital Structure'!$H$21/12,0)</f>
        <v>0</v>
      </c>
      <c r="BN122" s="136">
        <f>MAX((BN124-BN126)*'Capital Structure'!$H$21/12,0)</f>
        <v>0</v>
      </c>
      <c r="BO122" s="136">
        <f>MAX((BO124-BO126)*'Capital Structure'!$H$21/12,0)</f>
        <v>0</v>
      </c>
      <c r="BP122" s="136">
        <f>MAX((BP124-BP126)*'Capital Structure'!$H$21/12,0)</f>
        <v>0</v>
      </c>
      <c r="BQ122" s="136">
        <f>MAX((BQ124-BQ126)*'Capital Structure'!$H$21/12,0)</f>
        <v>0</v>
      </c>
      <c r="BR122" s="136">
        <f>MAX((BR124-BR126)*'Capital Structure'!$H$21/12,0)</f>
        <v>0</v>
      </c>
      <c r="BS122" s="136">
        <f>MAX((BS124-BS126)*'Capital Structure'!$H$21/12,0)</f>
        <v>0</v>
      </c>
      <c r="BT122" s="136">
        <f>MAX((BT124-BT126)*'Capital Structure'!$H$21/12,0)</f>
        <v>0</v>
      </c>
      <c r="BU122" s="136">
        <f>MAX((BU124-BU126)*'Capital Structure'!$H$21/12,0)</f>
        <v>0</v>
      </c>
      <c r="BV122" s="136">
        <f>MAX((BV124-BV126)*'Capital Structure'!$H$21/12,0)</f>
        <v>0</v>
      </c>
      <c r="BW122" s="136">
        <f>MAX((BW124-BW126)*'Capital Structure'!$H$21/12,0)</f>
        <v>0</v>
      </c>
      <c r="BX122" s="136">
        <f>MAX((BX124-BX126)*'Capital Structure'!$H$21/12,0)</f>
        <v>0</v>
      </c>
      <c r="BY122" s="136">
        <f>MAX((BY124-BY126)*'Capital Structure'!$H$21/12,0)</f>
        <v>0</v>
      </c>
      <c r="BZ122" s="136">
        <f>MAX((BZ124-BZ126)*'Capital Structure'!$H$21/12,0)</f>
        <v>0</v>
      </c>
      <c r="CA122" s="136">
        <f>MAX((CA124-CA126)*'Capital Structure'!$H$21/12,0)</f>
        <v>0</v>
      </c>
      <c r="CB122" s="136">
        <f>MAX((CB124-CB126)*'Capital Structure'!$H$21/12,0)</f>
        <v>0</v>
      </c>
      <c r="CC122" s="136">
        <f>MAX((CC124-CC126)*'Capital Structure'!$H$21/12,0)</f>
        <v>0</v>
      </c>
      <c r="CD122" s="136">
        <f>MAX((CD124-CD126)*'Capital Structure'!$H$21/12,0)</f>
        <v>0</v>
      </c>
      <c r="CE122" s="136">
        <f>MAX((CE124-CE126)*'Capital Structure'!$H$21/12,0)</f>
        <v>0</v>
      </c>
      <c r="CF122" s="136">
        <f>MAX((CF124-CF126)*'Capital Structure'!$H$21/12,0)</f>
        <v>0</v>
      </c>
      <c r="CG122" s="136">
        <f>MAX((CG124-CG126)*'Capital Structure'!$H$21/12,0)</f>
        <v>0</v>
      </c>
      <c r="CH122" s="136">
        <f>MAX((CH124-CH126)*'Capital Structure'!$H$21/12,0)</f>
        <v>0</v>
      </c>
      <c r="CI122" s="136">
        <f>MAX((CI124-CI126)*'Capital Structure'!$H$21/12,0)</f>
        <v>0</v>
      </c>
      <c r="CJ122" s="136">
        <f>MAX((CJ124-CJ126)*'Capital Structure'!$H$21/12,0)</f>
        <v>0</v>
      </c>
      <c r="CK122" s="136">
        <f>MAX((CK124-CK126)*'Capital Structure'!$H$21/12,0)</f>
        <v>0</v>
      </c>
      <c r="CL122" s="136">
        <f>MAX((CL124-CL126)*'Capital Structure'!$H$21/12,0)</f>
        <v>0</v>
      </c>
      <c r="CM122" s="136">
        <f>MAX((CM124-CM126)*'Capital Structure'!$H$21/12,0)</f>
        <v>0</v>
      </c>
      <c r="CN122" s="136">
        <f>MAX((CN124-CN126)*'Capital Structure'!$H$21/12,0)</f>
        <v>0</v>
      </c>
      <c r="CO122" s="136">
        <f>MAX((CO124-CO126)*'Capital Structure'!$H$21/12,0)</f>
        <v>0</v>
      </c>
      <c r="CP122" s="136">
        <f>MAX((CP124-CP126)*'Capital Structure'!$H$21/12,0)</f>
        <v>0</v>
      </c>
      <c r="CQ122" s="136">
        <f>MAX((CQ124-CQ126)*'Capital Structure'!$H$21/12,0)</f>
        <v>0</v>
      </c>
      <c r="CR122" s="136">
        <f>MAX((CR124-CR126)*'Capital Structure'!$H$21/12,0)</f>
        <v>0</v>
      </c>
      <c r="CS122" s="136">
        <f>MAX((CS124-CS126)*'Capital Structure'!$H$21/12,0)</f>
        <v>0</v>
      </c>
      <c r="CT122" s="136">
        <f>MAX((CT124-CT126)*'Capital Structure'!$H$21/12,0)</f>
        <v>0</v>
      </c>
      <c r="CU122" s="136">
        <f>MAX((CU124-CU126)*'Capital Structure'!$H$21/12,0)</f>
        <v>0</v>
      </c>
      <c r="CV122" s="136">
        <f>MAX((CV124-CV126)*'Capital Structure'!$H$21/12,0)</f>
        <v>0</v>
      </c>
      <c r="CW122" s="136">
        <f>MAX((CW124-CW126)*'Capital Structure'!$H$21/12,0)</f>
        <v>0</v>
      </c>
      <c r="CX122" s="136">
        <f>MAX((CX124-CX126)*'Capital Structure'!$H$21/12,0)</f>
        <v>0</v>
      </c>
      <c r="CY122" s="136">
        <f>MAX((CY124-CY126)*'Capital Structure'!$H$21/12,0)</f>
        <v>0</v>
      </c>
      <c r="CZ122" s="136">
        <f>MAX((CZ124-CZ126)*'Capital Structure'!$H$21/12,0)</f>
        <v>0</v>
      </c>
      <c r="DA122" s="136">
        <f>MAX((DA124-DA126)*'Capital Structure'!$H$21/12,0)</f>
        <v>0</v>
      </c>
      <c r="DB122" s="136">
        <f>MAX((DB124-DB126)*'Capital Structure'!$H$21/12,0)</f>
        <v>0</v>
      </c>
      <c r="DC122" s="136">
        <f>MAX((DC124-DC126)*'Capital Structure'!$H$21/12,0)</f>
        <v>0</v>
      </c>
      <c r="DD122" s="136">
        <f>MAX((DD124-DD126)*'Capital Structure'!$H$21/12,0)</f>
        <v>0</v>
      </c>
      <c r="DE122" s="136">
        <f>MAX((DE124-DE126)*'Capital Structure'!$H$21/12,0)</f>
        <v>0</v>
      </c>
      <c r="DF122" s="136">
        <f>MAX((DF124-DF126)*'Capital Structure'!$H$21/12,0)</f>
        <v>0</v>
      </c>
      <c r="DG122" s="136">
        <f>MAX((DG124-DG126)*'Capital Structure'!$H$21/12,0)</f>
        <v>0</v>
      </c>
      <c r="DH122" s="136">
        <f>MAX((DH124-DH126)*'Capital Structure'!$H$21/12,0)</f>
        <v>0</v>
      </c>
      <c r="DI122" s="136">
        <f>MAX((DI124-DI126)*'Capital Structure'!$H$21/12,0)</f>
        <v>0</v>
      </c>
      <c r="DJ122" s="136">
        <f>MAX((DJ124-DJ126)*'Capital Structure'!$H$21/12,0)</f>
        <v>0</v>
      </c>
      <c r="DK122" s="136">
        <f>MAX((DK124-DK126)*'Capital Structure'!$H$21/12,0)</f>
        <v>0</v>
      </c>
      <c r="DL122" s="136">
        <f>MAX((DL124-DL126)*'Capital Structure'!$H$21/12,0)</f>
        <v>0</v>
      </c>
      <c r="DM122" s="136">
        <f>MAX((DM124-DM126)*'Capital Structure'!$H$21/12,0)</f>
        <v>0</v>
      </c>
      <c r="DN122" s="136">
        <f>MAX((DN124-DN126)*'Capital Structure'!$H$21/12,0)</f>
        <v>0</v>
      </c>
      <c r="DO122" s="136">
        <f>MAX((DO124-DO126)*'Capital Structure'!$H$21/12,0)</f>
        <v>0</v>
      </c>
      <c r="DP122" s="136">
        <f>MAX((DP124-DP126)*'Capital Structure'!$H$21/12,0)</f>
        <v>0</v>
      </c>
      <c r="DQ122" s="136">
        <f>MAX((DQ124-DQ126)*'Capital Structure'!$H$21/12,0)</f>
        <v>0</v>
      </c>
      <c r="DR122" s="136">
        <f>MAX((DR124-DR126)*'Capital Structure'!$H$21/12,0)</f>
        <v>0</v>
      </c>
      <c r="DS122" s="136">
        <f>MAX((DS124-DS126)*'Capital Structure'!$H$21/12,0)</f>
        <v>0</v>
      </c>
      <c r="DT122" s="136">
        <f>MAX((DT124-DT126)*'Capital Structure'!$H$21/12,0)</f>
        <v>0</v>
      </c>
      <c r="DU122" s="136">
        <f>MAX((DU124-DU126)*'Capital Structure'!$H$21/12,0)</f>
        <v>0</v>
      </c>
      <c r="DV122" s="136">
        <f>MAX((DV124-DV126)*'Capital Structure'!$H$21/12,0)</f>
        <v>0</v>
      </c>
      <c r="DW122" s="136">
        <f>MAX((DW124-DW126)*'Capital Structure'!$H$21/12,0)</f>
        <v>0</v>
      </c>
      <c r="DX122" s="136">
        <f>MAX((DX124-DX126)*'Capital Structure'!$H$21/12,0)</f>
        <v>0</v>
      </c>
      <c r="DY122" s="136">
        <f>MAX((DY124-DY126)*'Capital Structure'!$H$21/12,0)</f>
        <v>0</v>
      </c>
      <c r="DZ122" s="136">
        <f>MAX((DZ124-DZ126)*'Capital Structure'!$H$21/12,0)</f>
        <v>0</v>
      </c>
      <c r="EA122" s="136">
        <f>MAX((EA124-EA126)*'Capital Structure'!$H$21/12,0)</f>
        <v>0</v>
      </c>
      <c r="EB122" s="136">
        <f>MAX((EB124-EB126)*'Capital Structure'!$H$21/12,0)</f>
        <v>0</v>
      </c>
      <c r="EC122" s="136">
        <f>MAX((EC124-EC126)*'Capital Structure'!$H$21/12,0)</f>
        <v>0</v>
      </c>
      <c r="ED122" s="136">
        <f>MAX((ED124-ED126)*'Capital Structure'!$H$21/12,0)</f>
        <v>0</v>
      </c>
      <c r="EE122" s="136">
        <f>MAX((EE124-EE126)*'Capital Structure'!$H$21/12,0)</f>
        <v>0</v>
      </c>
      <c r="EF122" s="136">
        <f>MAX((EF124-EF126)*'Capital Structure'!$H$21/12,0)</f>
        <v>0</v>
      </c>
      <c r="EG122" s="136">
        <f>MAX((EG124-EG126)*'Capital Structure'!$H$21/12,0)</f>
        <v>0</v>
      </c>
      <c r="EH122" s="136">
        <f>MAX((EH124-EH126)*'Capital Structure'!$H$21/12,0)</f>
        <v>0</v>
      </c>
      <c r="EI122" s="136">
        <f>MAX((EI124-EI126)*'Capital Structure'!$H$21/12,0)</f>
        <v>0</v>
      </c>
      <c r="EJ122" s="136">
        <f>MAX((EJ124-EJ126)*'Capital Structure'!$H$21/12,0)</f>
        <v>0</v>
      </c>
      <c r="EK122" s="136">
        <f>MAX((EK124-EK126)*'Capital Structure'!$H$21/12,0)</f>
        <v>0</v>
      </c>
      <c r="EL122" s="136">
        <f>MAX((EL124-EL126)*'Capital Structure'!$H$21/12,0)</f>
        <v>0</v>
      </c>
      <c r="EM122" s="136">
        <f>MAX((EM124-EM126)*'Capital Structure'!$H$21/12,0)</f>
        <v>0</v>
      </c>
      <c r="EN122" s="136">
        <f>MAX((EN124-EN126)*'Capital Structure'!$H$21/12,0)</f>
        <v>0</v>
      </c>
      <c r="EO122" s="136">
        <f>MAX((EO124-EO126)*'Capital Structure'!$H$21/12,0)</f>
        <v>0</v>
      </c>
      <c r="EP122" s="136">
        <f>MAX((EP124-EP126)*'Capital Structure'!$H$21/12,0)</f>
        <v>0</v>
      </c>
      <c r="EQ122" s="136">
        <f>MAX((EQ124-EQ126)*'Capital Structure'!$H$21/12,0)</f>
        <v>0</v>
      </c>
      <c r="ER122" s="136">
        <f>MAX((ER124-ER126)*'Capital Structure'!$H$21/12,0)</f>
        <v>0</v>
      </c>
      <c r="ES122" s="136">
        <f>MAX((ES124-ES126)*'Capital Structure'!$H$21/12,0)</f>
        <v>0</v>
      </c>
      <c r="ET122" s="136">
        <f>MAX((ET124-ET126)*'Capital Structure'!$H$21/12,0)</f>
        <v>0</v>
      </c>
      <c r="EU122" s="136">
        <f>MAX((EU124-EU126)*'Capital Structure'!$H$21/12,0)</f>
        <v>0</v>
      </c>
      <c r="EV122" s="136">
        <f>MAX((EV124-EV126)*'Capital Structure'!$H$21/12,0)</f>
        <v>0</v>
      </c>
      <c r="EW122" s="136">
        <f>MAX((EW124-EW126)*'Capital Structure'!$H$21/12,0)</f>
        <v>0</v>
      </c>
      <c r="EX122" s="136">
        <f>MAX((EX124-EX126)*'Capital Structure'!$H$21/12,0)</f>
        <v>0</v>
      </c>
      <c r="EY122" s="136">
        <f>MAX((EY124-EY126)*'Capital Structure'!$H$21/12,0)</f>
        <v>0</v>
      </c>
      <c r="EZ122" s="136">
        <f>MAX((EZ124-EZ126)*'Capital Structure'!$H$21/12,0)</f>
        <v>0</v>
      </c>
      <c r="FA122" s="136">
        <f>MAX((FA124-FA126)*'Capital Structure'!$H$21/12,0)</f>
        <v>0</v>
      </c>
      <c r="FB122" s="136">
        <f>MAX((FB124-FB126)*'Capital Structure'!$H$21/12,0)</f>
        <v>0</v>
      </c>
      <c r="FC122" s="136"/>
      <c r="FD122" s="136"/>
      <c r="FE122" s="136"/>
      <c r="FF122" s="136"/>
      <c r="FG122" s="136"/>
      <c r="FH122" s="136"/>
      <c r="FI122" s="136"/>
      <c r="FJ122" s="136"/>
      <c r="FK122" s="136"/>
      <c r="FL122" s="136"/>
      <c r="FM122" s="136"/>
      <c r="FN122" s="136"/>
      <c r="FO122" s="136"/>
      <c r="FP122" s="136"/>
      <c r="FQ122" s="136"/>
      <c r="FR122" s="136"/>
      <c r="FS122" s="136"/>
      <c r="FT122" s="136"/>
      <c r="FU122" s="136"/>
      <c r="FV122" s="136"/>
      <c r="FW122" s="136"/>
      <c r="FX122" s="136"/>
      <c r="FY122" s="136"/>
      <c r="FZ122" s="136"/>
      <c r="GA122" s="136"/>
      <c r="GB122" s="136"/>
      <c r="GC122" s="136"/>
      <c r="GD122" s="136"/>
      <c r="GE122" s="136"/>
      <c r="GF122" s="136"/>
      <c r="GG122" s="136"/>
      <c r="GH122" s="136"/>
      <c r="GI122" s="136"/>
      <c r="GJ122" s="136"/>
      <c r="GK122" s="136"/>
      <c r="GL122" s="136"/>
      <c r="GM122" s="136"/>
      <c r="GN122" s="136"/>
      <c r="GO122" s="136"/>
      <c r="GP122" s="136"/>
      <c r="GQ122" s="136"/>
      <c r="GR122" s="136"/>
      <c r="GS122" s="136"/>
      <c r="GT122" s="136"/>
      <c r="GU122" s="136"/>
      <c r="GV122" s="136"/>
      <c r="GW122" s="136"/>
      <c r="GX122" s="136"/>
    </row>
    <row r="123" spans="2:206">
      <c r="B123" s="139" t="s">
        <v>354</v>
      </c>
      <c r="E123" s="136">
        <f>IFERROR(VLOOKUP(E$87,'Capital Structure'!$H$27:$I$29,2,FALSE),0)</f>
        <v>0</v>
      </c>
      <c r="F123" s="136">
        <f>IFERROR(VLOOKUP(F$87,'Capital Structure'!$H$27:$I$29,2,FALSE),0)</f>
        <v>0</v>
      </c>
      <c r="G123" s="136">
        <f>IFERROR(VLOOKUP(G$87,'Capital Structure'!$H$27:$I$29,2,FALSE),0)</f>
        <v>0</v>
      </c>
      <c r="H123" s="136">
        <f>IFERROR(VLOOKUP(H$87,'Capital Structure'!$H$27:$I$29,2,FALSE),0)</f>
        <v>0</v>
      </c>
      <c r="I123" s="136">
        <f>IFERROR(VLOOKUP(I$87,'Capital Structure'!$H$27:$I$29,2,FALSE),0)</f>
        <v>0</v>
      </c>
      <c r="J123" s="136">
        <f>IFERROR(VLOOKUP(J$87,'Capital Structure'!$H$27:$I$29,2,FALSE),0)</f>
        <v>0</v>
      </c>
      <c r="K123" s="136">
        <f>IFERROR(VLOOKUP(K$87,'Capital Structure'!$H$27:$I$29,2,FALSE),0)</f>
        <v>0</v>
      </c>
      <c r="L123" s="136">
        <f>IFERROR(VLOOKUP(L$87,'Capital Structure'!$H$27:$I$29,2,FALSE),0)</f>
        <v>0</v>
      </c>
      <c r="M123" s="136">
        <f>IFERROR(VLOOKUP(M$87,'Capital Structure'!$H$27:$I$29,2,FALSE),0)</f>
        <v>0</v>
      </c>
      <c r="N123" s="136">
        <f>IFERROR(VLOOKUP(N$87,'Capital Structure'!$H$27:$I$29,2,FALSE),0)</f>
        <v>0</v>
      </c>
      <c r="O123" s="136">
        <f>IFERROR(VLOOKUP(O$87,'Capital Structure'!$H$27:$I$29,2,FALSE),0)</f>
        <v>0</v>
      </c>
      <c r="P123" s="136">
        <f>IFERROR(VLOOKUP(P$87,'Capital Structure'!$H$27:$I$29,2,FALSE),0)</f>
        <v>0</v>
      </c>
      <c r="Q123" s="136">
        <f>IFERROR(VLOOKUP(Q$87,'Capital Structure'!$H$27:$I$29,2,FALSE),0)</f>
        <v>0</v>
      </c>
      <c r="R123" s="136">
        <f>IFERROR(VLOOKUP(R$87,'Capital Structure'!$H$27:$I$29,2,FALSE),0)</f>
        <v>0</v>
      </c>
      <c r="S123" s="136">
        <f>IFERROR(VLOOKUP(S$87,'Capital Structure'!$H$27:$I$29,2,FALSE),0)</f>
        <v>0</v>
      </c>
      <c r="T123" s="136">
        <f>IFERROR(VLOOKUP(T$87,'Capital Structure'!$H$27:$I$29,2,FALSE),0)</f>
        <v>0</v>
      </c>
      <c r="U123" s="136">
        <f>IFERROR(VLOOKUP(U$87,'Capital Structure'!$H$27:$I$29,2,FALSE),0)</f>
        <v>0</v>
      </c>
      <c r="V123" s="136">
        <f>IFERROR(VLOOKUP(V$87,'Capital Structure'!$H$27:$I$29,2,FALSE),0)</f>
        <v>0</v>
      </c>
      <c r="W123" s="136">
        <f>IFERROR(VLOOKUP(W$87,'Capital Structure'!$H$27:$I$29,2,FALSE),0)</f>
        <v>0</v>
      </c>
      <c r="X123" s="136">
        <f>IFERROR(VLOOKUP(X$87,'Capital Structure'!$H$27:$I$29,2,FALSE),0)</f>
        <v>0</v>
      </c>
      <c r="Y123" s="136">
        <f>IFERROR(VLOOKUP(Y$87,'Capital Structure'!$H$27:$I$29,2,FALSE),0)</f>
        <v>0</v>
      </c>
      <c r="Z123" s="136">
        <f>IFERROR(VLOOKUP(Z$87,'Capital Structure'!$H$27:$I$29,2,FALSE),0)</f>
        <v>0</v>
      </c>
      <c r="AA123" s="136">
        <f>IFERROR(VLOOKUP(AA$87,'Capital Structure'!$H$27:$I$29,2,FALSE),0)</f>
        <v>0</v>
      </c>
      <c r="AB123" s="136">
        <f>IFERROR(VLOOKUP(AB$87,'Capital Structure'!$H$27:$I$29,2,FALSE),0)</f>
        <v>0</v>
      </c>
      <c r="AC123" s="136">
        <f>IFERROR(VLOOKUP(AC$87,'Capital Structure'!$H$27:$I$29,2,FALSE),0)</f>
        <v>0</v>
      </c>
      <c r="AD123" s="136">
        <f>IFERROR(VLOOKUP(AD$87,'Capital Structure'!$H$27:$I$29,2,FALSE),0)</f>
        <v>0</v>
      </c>
      <c r="AE123" s="136">
        <f>IFERROR(VLOOKUP(AE$87,'Capital Structure'!$H$27:$I$29,2,FALSE),0)</f>
        <v>0</v>
      </c>
      <c r="AF123" s="136">
        <f>IFERROR(VLOOKUP(AF$87,'Capital Structure'!$H$27:$I$29,2,FALSE),0)</f>
        <v>0</v>
      </c>
      <c r="AG123" s="136">
        <f>IFERROR(VLOOKUP(AG$87,'Capital Structure'!$H$27:$I$29,2,FALSE),0)</f>
        <v>0</v>
      </c>
      <c r="AH123" s="136">
        <f>IFERROR(VLOOKUP(AH$87,'Capital Structure'!$H$27:$I$29,2,FALSE),0)</f>
        <v>0</v>
      </c>
      <c r="AI123" s="136">
        <f>IFERROR(VLOOKUP(AI$87,'Capital Structure'!$H$27:$I$29,2,FALSE),0)</f>
        <v>0</v>
      </c>
      <c r="AJ123" s="136">
        <f>IFERROR(VLOOKUP(AJ$87,'Capital Structure'!$H$27:$I$29,2,FALSE),0)</f>
        <v>0</v>
      </c>
      <c r="AK123" s="136">
        <f>IFERROR(VLOOKUP(AK$87,'Capital Structure'!$H$27:$I$29,2,FALSE),0)</f>
        <v>0</v>
      </c>
      <c r="AL123" s="136">
        <f>IFERROR(VLOOKUP(AL$87,'Capital Structure'!$H$27:$I$29,2,FALSE),0)</f>
        <v>0</v>
      </c>
      <c r="AM123" s="136">
        <f>IFERROR(VLOOKUP(AM$87,'Capital Structure'!$H$27:$I$29,2,FALSE),0)</f>
        <v>0</v>
      </c>
      <c r="AN123" s="136">
        <f>IFERROR(VLOOKUP(AN$87,'Capital Structure'!$H$27:$I$29,2,FALSE),0)</f>
        <v>0</v>
      </c>
      <c r="AO123" s="136">
        <f>IFERROR(VLOOKUP(AO$87,'Capital Structure'!$H$27:$I$29,2,FALSE),0)</f>
        <v>0</v>
      </c>
      <c r="AP123" s="136">
        <f>IFERROR(VLOOKUP(AP$87,'Capital Structure'!$H$27:$I$29,2,FALSE),0)</f>
        <v>0</v>
      </c>
      <c r="AQ123" s="136">
        <f>IFERROR(VLOOKUP(AQ$87,'Capital Structure'!$H$27:$I$29,2,FALSE),0)</f>
        <v>0</v>
      </c>
      <c r="AR123" s="136">
        <f>IFERROR(VLOOKUP(AR$87,'Capital Structure'!$H$27:$I$29,2,FALSE),0)</f>
        <v>0</v>
      </c>
      <c r="AS123" s="136">
        <f>IFERROR(VLOOKUP(AS$87,'Capital Structure'!$H$27:$I$29,2,FALSE),0)</f>
        <v>0</v>
      </c>
      <c r="AT123" s="136">
        <f>IFERROR(VLOOKUP(AT$87,'Capital Structure'!$H$27:$I$29,2,FALSE),0)</f>
        <v>0</v>
      </c>
      <c r="AU123" s="136">
        <f>IFERROR(VLOOKUP(AU$87,'Capital Structure'!$H$27:$I$29,2,FALSE),0)</f>
        <v>0</v>
      </c>
      <c r="AV123" s="136">
        <f>IFERROR(VLOOKUP(AV$87,'Capital Structure'!$H$27:$I$29,2,FALSE),0)</f>
        <v>0</v>
      </c>
      <c r="AW123" s="136">
        <f>IFERROR(VLOOKUP(AW$87,'Capital Structure'!$H$27:$I$29,2,FALSE),0)</f>
        <v>0</v>
      </c>
      <c r="AX123" s="136">
        <f>IFERROR(VLOOKUP(AX$87,'Capital Structure'!$H$27:$I$29,2,FALSE),0)</f>
        <v>0</v>
      </c>
      <c r="AY123" s="136">
        <f>IFERROR(VLOOKUP(AY$87,'Capital Structure'!$H$27:$I$29,2,FALSE),0)</f>
        <v>0</v>
      </c>
      <c r="AZ123" s="136">
        <f>IFERROR(VLOOKUP(AZ$87,'Capital Structure'!$H$27:$I$29,2,FALSE),0)</f>
        <v>0</v>
      </c>
      <c r="BA123" s="136">
        <f>IFERROR(VLOOKUP(BA$87,'Capital Structure'!$H$27:$I$29,2,FALSE),0)</f>
        <v>0</v>
      </c>
      <c r="BB123" s="136">
        <f>IFERROR(VLOOKUP(BB$87,'Capital Structure'!$H$27:$I$29,2,FALSE),0)</f>
        <v>0</v>
      </c>
      <c r="BC123" s="136">
        <f>IFERROR(VLOOKUP(BC$87,'Capital Structure'!$H$27:$I$29,2,FALSE),0)</f>
        <v>0</v>
      </c>
      <c r="BD123" s="136">
        <f>IFERROR(VLOOKUP(BD$87,'Capital Structure'!$H$27:$I$29,2,FALSE),0)</f>
        <v>0</v>
      </c>
      <c r="BE123" s="136">
        <f>IFERROR(VLOOKUP(BE$87,'Capital Structure'!$H$27:$I$29,2,FALSE),0)</f>
        <v>0</v>
      </c>
      <c r="BF123" s="136">
        <f>IFERROR(VLOOKUP(BF$87,'Capital Structure'!$H$27:$I$29,2,FALSE),0)</f>
        <v>0</v>
      </c>
      <c r="BG123" s="136">
        <f>IFERROR(VLOOKUP(BG$87,'Capital Structure'!$H$27:$I$29,2,FALSE),0)</f>
        <v>0</v>
      </c>
      <c r="BH123" s="136">
        <f>IFERROR(VLOOKUP(BH$87,'Capital Structure'!$H$27:$I$29,2,FALSE),0)</f>
        <v>0</v>
      </c>
      <c r="BI123" s="136">
        <f>IFERROR(VLOOKUP(BI$87,'Capital Structure'!$H$27:$I$29,2,FALSE),0)</f>
        <v>0</v>
      </c>
      <c r="BJ123" s="136">
        <f>IFERROR(VLOOKUP(BJ$87,'Capital Structure'!$H$27:$I$29,2,FALSE),0)</f>
        <v>0</v>
      </c>
      <c r="BK123" s="136">
        <f>IFERROR(VLOOKUP(BK$87,'Capital Structure'!$H$27:$I$29,2,FALSE),0)</f>
        <v>0</v>
      </c>
      <c r="BL123" s="136">
        <f>IFERROR(VLOOKUP(BL$87,'Capital Structure'!$H$27:$I$29,2,FALSE),0)</f>
        <v>0</v>
      </c>
      <c r="BM123" s="136">
        <f>IFERROR(VLOOKUP(BM$87,'Capital Structure'!$H$27:$I$29,2,FALSE),0)</f>
        <v>0</v>
      </c>
      <c r="BN123" s="136">
        <f>IFERROR(VLOOKUP(BN$87,'Capital Structure'!$H$27:$I$29,2,FALSE),0)</f>
        <v>0</v>
      </c>
      <c r="BO123" s="136">
        <f>IFERROR(VLOOKUP(BO$87,'Capital Structure'!$H$27:$I$29,2,FALSE),0)</f>
        <v>0</v>
      </c>
      <c r="BP123" s="136">
        <f>IFERROR(VLOOKUP(BP$87,'Capital Structure'!$H$27:$I$29,2,FALSE),0)</f>
        <v>0</v>
      </c>
      <c r="BQ123" s="136">
        <f>IFERROR(VLOOKUP(BQ$87,'Capital Structure'!$H$27:$I$29,2,FALSE),0)</f>
        <v>0</v>
      </c>
      <c r="BR123" s="136">
        <f>IFERROR(VLOOKUP(BR$87,'Capital Structure'!$H$27:$I$29,2,FALSE),0)</f>
        <v>0</v>
      </c>
      <c r="BS123" s="136">
        <f>IFERROR(VLOOKUP(BS$87,'Capital Structure'!$H$27:$I$29,2,FALSE),0)</f>
        <v>0</v>
      </c>
      <c r="BT123" s="136">
        <f>IFERROR(VLOOKUP(BT$87,'Capital Structure'!$H$27:$I$29,2,FALSE),0)</f>
        <v>0</v>
      </c>
      <c r="BU123" s="136">
        <f>IFERROR(VLOOKUP(BU$87,'Capital Structure'!$H$27:$I$29,2,FALSE),0)</f>
        <v>0</v>
      </c>
      <c r="BV123" s="136">
        <f>IFERROR(VLOOKUP(BV$87,'Capital Structure'!$H$27:$I$29,2,FALSE),0)</f>
        <v>0</v>
      </c>
      <c r="BW123" s="136">
        <f>IFERROR(VLOOKUP(BW$87,'Capital Structure'!$H$27:$I$29,2,FALSE),0)</f>
        <v>0</v>
      </c>
      <c r="BX123" s="136">
        <f>IFERROR(VLOOKUP(BX$87,'Capital Structure'!$H$27:$I$29,2,FALSE),0)</f>
        <v>0</v>
      </c>
      <c r="BY123" s="136">
        <f>IFERROR(VLOOKUP(BY$87,'Capital Structure'!$H$27:$I$29,2,FALSE),0)</f>
        <v>0</v>
      </c>
      <c r="BZ123" s="136">
        <f>IFERROR(VLOOKUP(BZ$87,'Capital Structure'!$H$27:$I$29,2,FALSE),0)</f>
        <v>0</v>
      </c>
      <c r="CA123" s="136">
        <f>IFERROR(VLOOKUP(CA$87,'Capital Structure'!$H$27:$I$29,2,FALSE),0)</f>
        <v>0</v>
      </c>
      <c r="CB123" s="136">
        <f>IFERROR(VLOOKUP(CB$87,'Capital Structure'!$H$27:$I$29,2,FALSE),0)</f>
        <v>0</v>
      </c>
      <c r="CC123" s="136">
        <f>IFERROR(VLOOKUP(CC$87,'Capital Structure'!$H$27:$I$29,2,FALSE),0)</f>
        <v>0</v>
      </c>
      <c r="CD123" s="136">
        <f>IFERROR(VLOOKUP(CD$87,'Capital Structure'!$H$27:$I$29,2,FALSE),0)</f>
        <v>0</v>
      </c>
      <c r="CE123" s="136">
        <f>IFERROR(VLOOKUP(CE$87,'Capital Structure'!$H$27:$I$29,2,FALSE),0)</f>
        <v>0</v>
      </c>
      <c r="CF123" s="136">
        <f>IFERROR(VLOOKUP(CF$87,'Capital Structure'!$H$27:$I$29,2,FALSE),0)</f>
        <v>0</v>
      </c>
      <c r="CG123" s="136">
        <f>IFERROR(VLOOKUP(CG$87,'Capital Structure'!$H$27:$I$29,2,FALSE),0)</f>
        <v>0</v>
      </c>
      <c r="CH123" s="136">
        <f>IFERROR(VLOOKUP(CH$87,'Capital Structure'!$H$27:$I$29,2,FALSE),0)</f>
        <v>0</v>
      </c>
      <c r="CI123" s="136">
        <f>IFERROR(VLOOKUP(CI$87,'Capital Structure'!$H$27:$I$29,2,FALSE),0)</f>
        <v>0</v>
      </c>
      <c r="CJ123" s="136">
        <f>IFERROR(VLOOKUP(CJ$87,'Capital Structure'!$H$27:$I$29,2,FALSE),0)</f>
        <v>0</v>
      </c>
      <c r="CK123" s="136">
        <f>IFERROR(VLOOKUP(CK$87,'Capital Structure'!$H$27:$I$29,2,FALSE),0)</f>
        <v>0</v>
      </c>
      <c r="CL123" s="136">
        <f>IFERROR(VLOOKUP(CL$87,'Capital Structure'!$H$27:$I$29,2,FALSE),0)</f>
        <v>0</v>
      </c>
      <c r="CM123" s="136">
        <f>IFERROR(VLOOKUP(CM$87,'Capital Structure'!$H$27:$I$29,2,FALSE),0)</f>
        <v>0</v>
      </c>
      <c r="CN123" s="136">
        <f>IFERROR(VLOOKUP(CN$87,'Capital Structure'!$H$27:$I$29,2,FALSE),0)</f>
        <v>0</v>
      </c>
      <c r="CO123" s="136">
        <f>IFERROR(VLOOKUP(CO$87,'Capital Structure'!$H$27:$I$29,2,FALSE),0)</f>
        <v>0</v>
      </c>
      <c r="CP123" s="136">
        <f>IFERROR(VLOOKUP(CP$87,'Capital Structure'!$H$27:$I$29,2,FALSE),0)</f>
        <v>0</v>
      </c>
      <c r="CQ123" s="136">
        <f>IFERROR(VLOOKUP(CQ$87,'Capital Structure'!$H$27:$I$29,2,FALSE),0)</f>
        <v>0</v>
      </c>
      <c r="CR123" s="136">
        <f>IFERROR(VLOOKUP(CR$87,'Capital Structure'!$H$27:$I$29,2,FALSE),0)</f>
        <v>0</v>
      </c>
      <c r="CS123" s="136">
        <f>IFERROR(VLOOKUP(CS$87,'Capital Structure'!$H$27:$I$29,2,FALSE),0)</f>
        <v>0</v>
      </c>
      <c r="CT123" s="136">
        <f>IFERROR(VLOOKUP(CT$87,'Capital Structure'!$H$27:$I$29,2,FALSE),0)</f>
        <v>0</v>
      </c>
      <c r="CU123" s="136">
        <f>IFERROR(VLOOKUP(CU$87,'Capital Structure'!$H$27:$I$29,2,FALSE),0)</f>
        <v>0</v>
      </c>
      <c r="CV123" s="136">
        <f>IFERROR(VLOOKUP(CV$87,'Capital Structure'!$H$27:$I$29,2,FALSE),0)</f>
        <v>0</v>
      </c>
      <c r="CW123" s="136">
        <f>IFERROR(VLOOKUP(CW$87,'Capital Structure'!$H$27:$I$29,2,FALSE),0)</f>
        <v>0</v>
      </c>
      <c r="CX123" s="136">
        <f>IFERROR(VLOOKUP(CX$87,'Capital Structure'!$H$27:$I$29,2,FALSE),0)</f>
        <v>0</v>
      </c>
      <c r="CY123" s="136">
        <f>IFERROR(VLOOKUP(CY$87,'Capital Structure'!$H$27:$I$29,2,FALSE),0)</f>
        <v>0</v>
      </c>
      <c r="CZ123" s="136">
        <f>IFERROR(VLOOKUP(CZ$87,'Capital Structure'!$H$27:$I$29,2,FALSE),0)</f>
        <v>0</v>
      </c>
      <c r="DA123" s="136">
        <f>IFERROR(VLOOKUP(DA$87,'Capital Structure'!$H$27:$I$29,2,FALSE),0)</f>
        <v>0</v>
      </c>
      <c r="DB123" s="136">
        <f>IFERROR(VLOOKUP(DB$87,'Capital Structure'!$H$27:$I$29,2,FALSE),0)</f>
        <v>0</v>
      </c>
      <c r="DC123" s="136">
        <f>IFERROR(VLOOKUP(DC$87,'Capital Structure'!$H$27:$I$29,2,FALSE),0)</f>
        <v>0</v>
      </c>
      <c r="DD123" s="136">
        <f>IFERROR(VLOOKUP(DD$87,'Capital Structure'!$H$27:$I$29,2,FALSE),0)</f>
        <v>0</v>
      </c>
      <c r="DE123" s="136">
        <f>IFERROR(VLOOKUP(DE$87,'Capital Structure'!$H$27:$I$29,2,FALSE),0)</f>
        <v>0</v>
      </c>
      <c r="DF123" s="136">
        <f>IFERROR(VLOOKUP(DF$87,'Capital Structure'!$H$27:$I$29,2,FALSE),0)</f>
        <v>0</v>
      </c>
      <c r="DG123" s="136">
        <f>IFERROR(VLOOKUP(DG$87,'Capital Structure'!$H$27:$I$29,2,FALSE),0)</f>
        <v>0</v>
      </c>
      <c r="DH123" s="136">
        <f>IFERROR(VLOOKUP(DH$87,'Capital Structure'!$H$27:$I$29,2,FALSE),0)</f>
        <v>0</v>
      </c>
      <c r="DI123" s="136">
        <f>IFERROR(VLOOKUP(DI$87,'Capital Structure'!$H$27:$I$29,2,FALSE),0)</f>
        <v>0</v>
      </c>
      <c r="DJ123" s="136">
        <f>IFERROR(VLOOKUP(DJ$87,'Capital Structure'!$H$27:$I$29,2,FALSE),0)</f>
        <v>0</v>
      </c>
      <c r="DK123" s="136">
        <f>IFERROR(VLOOKUP(DK$87,'Capital Structure'!$H$27:$I$29,2,FALSE),0)</f>
        <v>0</v>
      </c>
      <c r="DL123" s="136">
        <f>IFERROR(VLOOKUP(DL$87,'Capital Structure'!$H$27:$I$29,2,FALSE),0)</f>
        <v>0</v>
      </c>
      <c r="DM123" s="136">
        <f>IFERROR(VLOOKUP(DM$87,'Capital Structure'!$H$27:$I$29,2,FALSE),0)</f>
        <v>0</v>
      </c>
      <c r="DN123" s="136">
        <f>IFERROR(VLOOKUP(DN$87,'Capital Structure'!$H$27:$I$29,2,FALSE),0)</f>
        <v>0</v>
      </c>
      <c r="DO123" s="136">
        <f>IFERROR(VLOOKUP(DO$87,'Capital Structure'!$H$27:$I$29,2,FALSE),0)</f>
        <v>0</v>
      </c>
      <c r="DP123" s="136">
        <f>IFERROR(VLOOKUP(DP$87,'Capital Structure'!$H$27:$I$29,2,FALSE),0)</f>
        <v>0</v>
      </c>
      <c r="DQ123" s="136">
        <f>IFERROR(VLOOKUP(DQ$87,'Capital Structure'!$H$27:$I$29,2,FALSE),0)</f>
        <v>0</v>
      </c>
      <c r="DR123" s="136">
        <f>IFERROR(VLOOKUP(DR$87,'Capital Structure'!$H$27:$I$29,2,FALSE),0)</f>
        <v>0</v>
      </c>
      <c r="DS123" s="136">
        <f>IFERROR(VLOOKUP(DS$87,'Capital Structure'!$H$27:$I$29,2,FALSE),0)</f>
        <v>0</v>
      </c>
      <c r="DT123" s="136">
        <f>IFERROR(VLOOKUP(DT$87,'Capital Structure'!$H$27:$I$29,2,FALSE),0)</f>
        <v>0</v>
      </c>
      <c r="DU123" s="136">
        <f>IFERROR(VLOOKUP(DU$87,'Capital Structure'!$H$27:$I$29,2,FALSE),0)</f>
        <v>0</v>
      </c>
      <c r="DV123" s="136">
        <f>IFERROR(VLOOKUP(DV$87,'Capital Structure'!$H$27:$I$29,2,FALSE),0)</f>
        <v>0</v>
      </c>
      <c r="DW123" s="136">
        <f>IFERROR(VLOOKUP(DW$87,'Capital Structure'!$H$27:$I$29,2,FALSE),0)</f>
        <v>0</v>
      </c>
      <c r="DX123" s="136">
        <f>IFERROR(VLOOKUP(DX$87,'Capital Structure'!$H$27:$I$29,2,FALSE),0)</f>
        <v>0</v>
      </c>
      <c r="DY123" s="136">
        <f>IFERROR(VLOOKUP(DY$87,'Capital Structure'!$H$27:$I$29,2,FALSE),0)</f>
        <v>0</v>
      </c>
      <c r="DZ123" s="136">
        <f>IFERROR(VLOOKUP(DZ$87,'Capital Structure'!$H$27:$I$29,2,FALSE),0)</f>
        <v>0</v>
      </c>
      <c r="EA123" s="136">
        <f>IFERROR(VLOOKUP(EA$87,'Capital Structure'!$H$27:$I$29,2,FALSE),0)</f>
        <v>0</v>
      </c>
      <c r="EB123" s="136">
        <f>IFERROR(VLOOKUP(EB$87,'Capital Structure'!$H$27:$I$29,2,FALSE),0)</f>
        <v>0</v>
      </c>
      <c r="EC123" s="136">
        <f>IFERROR(VLOOKUP(EC$87,'Capital Structure'!$H$27:$I$29,2,FALSE),0)</f>
        <v>0</v>
      </c>
      <c r="ED123" s="136">
        <f>IFERROR(VLOOKUP(ED$87,'Capital Structure'!$H$27:$I$29,2,FALSE),0)</f>
        <v>0</v>
      </c>
      <c r="EE123" s="136">
        <f>IFERROR(VLOOKUP(EE$87,'Capital Structure'!$H$27:$I$29,2,FALSE),0)</f>
        <v>0</v>
      </c>
      <c r="EF123" s="136">
        <f>IFERROR(VLOOKUP(EF$87,'Capital Structure'!$H$27:$I$29,2,FALSE),0)</f>
        <v>0</v>
      </c>
      <c r="EG123" s="136">
        <f>IFERROR(VLOOKUP(EG$87,'Capital Structure'!$H$27:$I$29,2,FALSE),0)</f>
        <v>0</v>
      </c>
      <c r="EH123" s="136">
        <f>IFERROR(VLOOKUP(EH$87,'Capital Structure'!$H$27:$I$29,2,FALSE),0)</f>
        <v>0</v>
      </c>
      <c r="EI123" s="136">
        <f>IFERROR(VLOOKUP(EI$87,'Capital Structure'!$H$27:$I$29,2,FALSE),0)</f>
        <v>0</v>
      </c>
      <c r="EJ123" s="136">
        <f>IFERROR(VLOOKUP(EJ$87,'Capital Structure'!$H$27:$I$29,2,FALSE),0)</f>
        <v>0</v>
      </c>
      <c r="EK123" s="136">
        <f>IFERROR(VLOOKUP(EK$87,'Capital Structure'!$H$27:$I$29,2,FALSE),0)</f>
        <v>0</v>
      </c>
      <c r="EL123" s="136">
        <f>IFERROR(VLOOKUP(EL$87,'Capital Structure'!$H$27:$I$29,2,FALSE),0)</f>
        <v>0</v>
      </c>
      <c r="EM123" s="136">
        <f>IFERROR(VLOOKUP(EM$87,'Capital Structure'!$H$27:$I$29,2,FALSE),0)</f>
        <v>0</v>
      </c>
      <c r="EN123" s="136">
        <f>IFERROR(VLOOKUP(EN$87,'Capital Structure'!$H$27:$I$29,2,FALSE),0)</f>
        <v>0</v>
      </c>
      <c r="EO123" s="136">
        <f>IFERROR(VLOOKUP(EO$87,'Capital Structure'!$H$27:$I$29,2,FALSE),0)</f>
        <v>0</v>
      </c>
      <c r="EP123" s="136">
        <f>IFERROR(VLOOKUP(EP$87,'Capital Structure'!$H$27:$I$29,2,FALSE),0)</f>
        <v>0</v>
      </c>
      <c r="EQ123" s="136">
        <f>IFERROR(VLOOKUP(EQ$87,'Capital Structure'!$H$27:$I$29,2,FALSE),0)</f>
        <v>0</v>
      </c>
      <c r="ER123" s="136">
        <f>IFERROR(VLOOKUP(ER$87,'Capital Structure'!$H$27:$I$29,2,FALSE),0)</f>
        <v>0</v>
      </c>
      <c r="ES123" s="136">
        <f>IFERROR(VLOOKUP(ES$87,'Capital Structure'!$H$27:$I$29,2,FALSE),0)</f>
        <v>0</v>
      </c>
      <c r="ET123" s="136">
        <f>IFERROR(VLOOKUP(ET$87,'Capital Structure'!$H$27:$I$29,2,FALSE),0)</f>
        <v>0</v>
      </c>
      <c r="EU123" s="136">
        <f>IFERROR(VLOOKUP(EU$87,'Capital Structure'!$H$27:$I$29,2,FALSE),0)</f>
        <v>0</v>
      </c>
      <c r="EV123" s="136">
        <f>IFERROR(VLOOKUP(EV$87,'Capital Structure'!$H$27:$I$29,2,FALSE),0)</f>
        <v>0</v>
      </c>
      <c r="EW123" s="136">
        <f>IFERROR(VLOOKUP(EW$87,'Capital Structure'!$H$27:$I$29,2,FALSE),0)</f>
        <v>0</v>
      </c>
      <c r="EX123" s="136">
        <f>IFERROR(VLOOKUP(EX$87,'Capital Structure'!$H$27:$I$29,2,FALSE),0)</f>
        <v>0</v>
      </c>
      <c r="EY123" s="136">
        <f>IFERROR(VLOOKUP(EY$87,'Capital Structure'!$H$27:$I$29,2,FALSE),0)</f>
        <v>0</v>
      </c>
      <c r="EZ123" s="136">
        <f>IFERROR(VLOOKUP(EZ$87,'Capital Structure'!$H$27:$I$29,2,FALSE),0)</f>
        <v>0</v>
      </c>
      <c r="FA123" s="136">
        <f>IFERROR(VLOOKUP(FA$87,'Capital Structure'!$H$27:$I$29,2,FALSE),0)</f>
        <v>0</v>
      </c>
      <c r="FB123" s="136">
        <f>IFERROR(VLOOKUP(FB$87,'Capital Structure'!$H$27:$I$29,2,FALSE),0)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355</v>
      </c>
      <c r="E124" s="136">
        <f>SUM($E$121:E121)-SUM($E$123:E123)+SUM($D$122:D122)-SUM($D$126:D126)</f>
        <v>0</v>
      </c>
      <c r="F124" s="136">
        <f>SUM($E$121:F121)-SUM($E$123:F123)+SUM($D$122:E122)-SUM($D$126:E126)</f>
        <v>0</v>
      </c>
      <c r="G124" s="136">
        <f>SUM($E$121:G121)-SUM($E$123:G123)+SUM($D$122:F122)-SUM($D$126:F126)</f>
        <v>0</v>
      </c>
      <c r="H124" s="136">
        <f>SUM($E$121:H121)-SUM($E$123:H123)+SUM($D$122:G122)-SUM($D$126:G126)</f>
        <v>0</v>
      </c>
      <c r="I124" s="136">
        <f>SUM($E$121:I121)-SUM($E$123:I123)+SUM($D$122:H122)-SUM($D$126:H126)</f>
        <v>0</v>
      </c>
      <c r="J124" s="136">
        <f>SUM($E$121:J121)-SUM($E$123:J123)+SUM($D$122:I122)-SUM($D$126:I126)</f>
        <v>0</v>
      </c>
      <c r="K124" s="136">
        <f>SUM($E$121:K121)-SUM($E$123:K123)+SUM($D$122:J122)-SUM($D$126:J126)</f>
        <v>0</v>
      </c>
      <c r="L124" s="136">
        <f>SUM($E$121:L121)-SUM($E$123:L123)+SUM($D$122:K122)-SUM($D$126:K126)</f>
        <v>0</v>
      </c>
      <c r="M124" s="136">
        <f>SUM($E$121:M121)-SUM($E$123:M123)+SUM($D$122:L122)-SUM($D$126:L126)</f>
        <v>0</v>
      </c>
      <c r="N124" s="136">
        <f>SUM($E$121:N121)-SUM($E$123:N123)+SUM($D$122:M122)-SUM($D$126:M126)</f>
        <v>0</v>
      </c>
      <c r="O124" s="136">
        <f>SUM($E$121:O121)-SUM($E$123:O123)+SUM($D$122:N122)-SUM($D$126:N126)</f>
        <v>0</v>
      </c>
      <c r="P124" s="136">
        <f>SUM($E$121:P121)-SUM($E$123:P123)+SUM($D$122:O122)-SUM($D$126:O126)</f>
        <v>0</v>
      </c>
      <c r="Q124" s="136">
        <f>SUM($E$121:Q121)-SUM($E$123:Q123)+SUM($D$122:P122)-SUM($D$126:P126)</f>
        <v>0</v>
      </c>
      <c r="R124" s="136">
        <f>SUM($E$121:R121)-SUM($E$123:R123)+SUM($D$122:Q122)-SUM($D$126:Q126)</f>
        <v>0</v>
      </c>
      <c r="S124" s="136">
        <f>SUM($E$121:S121)-SUM($E$123:S123)+SUM($D$122:R122)-SUM($D$126:R126)</f>
        <v>0</v>
      </c>
      <c r="T124" s="136">
        <f>SUM($E$121:T121)-SUM($E$123:T123)+SUM($D$122:S122)-SUM($D$126:S126)</f>
        <v>0</v>
      </c>
      <c r="U124" s="136">
        <f>SUM($E$121:U121)-SUM($E$123:U123)+SUM($D$122:T122)-SUM($D$126:T126)</f>
        <v>0</v>
      </c>
      <c r="V124" s="136">
        <f>SUM($E$121:V121)-SUM($E$123:V123)+SUM($D$122:U122)-SUM($D$126:U126)</f>
        <v>0</v>
      </c>
      <c r="W124" s="136">
        <f>SUM($E$121:W121)-SUM($E$123:W123)+SUM($D$122:V122)-SUM($D$126:V126)</f>
        <v>0</v>
      </c>
      <c r="X124" s="136">
        <f>SUM($E$121:X121)-SUM($E$123:X123)+SUM($D$122:W122)-SUM($D$126:W126)</f>
        <v>0</v>
      </c>
      <c r="Y124" s="136">
        <f>SUM($E$121:Y121)-SUM($E$123:Y123)+SUM($D$122:X122)-SUM($D$126:X126)</f>
        <v>0</v>
      </c>
      <c r="Z124" s="136">
        <f>SUM($E$121:Z121)-SUM($E$123:Z123)+SUM($D$122:Y122)-SUM($D$126:Y126)</f>
        <v>0</v>
      </c>
      <c r="AA124" s="136">
        <f>SUM($E$121:AA121)-SUM($E$123:AA123)+SUM($D$122:Z122)-SUM($D$126:Z126)</f>
        <v>0</v>
      </c>
      <c r="AB124" s="136">
        <f>SUM($E$121:AB121)-SUM($E$123:AB123)+SUM($D$122:AA122)-SUM($D$126:AA126)</f>
        <v>0</v>
      </c>
      <c r="AC124" s="136">
        <f>SUM($E$121:AC121)-SUM($E$123:AC123)+SUM($D$122:AB122)-SUM($D$126:AB126)</f>
        <v>0</v>
      </c>
      <c r="AD124" s="136">
        <f>SUM($E$121:AD121)-SUM($E$123:AD123)+SUM($D$122:AC122)-SUM($D$126:AC126)</f>
        <v>0</v>
      </c>
      <c r="AE124" s="136">
        <f>SUM($E$121:AE121)-SUM($E$123:AE123)+SUM($D$122:AD122)-SUM($D$126:AD126)</f>
        <v>0</v>
      </c>
      <c r="AF124" s="136">
        <f>SUM($E$121:AF121)-SUM($E$123:AF123)+SUM($D$122:AE122)-SUM($D$126:AE126)</f>
        <v>0</v>
      </c>
      <c r="AG124" s="136">
        <f>SUM($E$121:AG121)-SUM($E$123:AG123)+SUM($D$122:AF122)-SUM($D$126:AF126)</f>
        <v>0</v>
      </c>
      <c r="AH124" s="136">
        <f>SUM($E$121:AH121)-SUM($E$123:AH123)+SUM($D$122:AG122)-SUM($D$126:AG126)</f>
        <v>0</v>
      </c>
      <c r="AI124" s="136">
        <f>SUM($E$121:AI121)-SUM($E$123:AI123)+SUM($D$122:AH122)-SUM($D$126:AH126)</f>
        <v>0</v>
      </c>
      <c r="AJ124" s="136">
        <f>SUM($E$121:AJ121)-SUM($E$123:AJ123)+SUM($D$122:AI122)-SUM($D$126:AI126)</f>
        <v>0</v>
      </c>
      <c r="AK124" s="136">
        <f>SUM($E$121:AK121)-SUM($E$123:AK123)+SUM($D$122:AJ122)-SUM($D$126:AJ126)</f>
        <v>0</v>
      </c>
      <c r="AL124" s="136">
        <f>SUM($E$121:AL121)-SUM($E$123:AL123)+SUM($D$122:AK122)-SUM($D$126:AK126)</f>
        <v>0</v>
      </c>
      <c r="AM124" s="136">
        <f>SUM($E$121:AM121)-SUM($E$123:AM123)+SUM($D$122:AL122)-SUM($D$126:AL126)</f>
        <v>0</v>
      </c>
      <c r="AN124" s="136">
        <f>SUM($E$121:AN121)-SUM($E$123:AN123)+SUM($D$122:AM122)-SUM($D$126:AM126)</f>
        <v>0</v>
      </c>
      <c r="AO124" s="136">
        <f>SUM($E$121:AO121)-SUM($E$123:AO123)+SUM($D$122:AN122)-SUM($D$126:AN126)</f>
        <v>0</v>
      </c>
      <c r="AP124" s="136">
        <f>SUM($E$121:AP121)-SUM($E$123:AP123)+SUM($D$122:AO122)-SUM($D$126:AO126)</f>
        <v>0</v>
      </c>
      <c r="AQ124" s="136">
        <f>SUM($E$121:AQ121)-SUM($E$123:AQ123)+SUM($D$122:AP122)-SUM($D$126:AP126)</f>
        <v>0</v>
      </c>
      <c r="AR124" s="136">
        <f>SUM($E$121:AR121)-SUM($E$123:AR123)+SUM($D$122:AQ122)-SUM($D$126:AQ126)</f>
        <v>0</v>
      </c>
      <c r="AS124" s="136">
        <f>SUM($E$121:AS121)-SUM($E$123:AS123)+SUM($D$122:AR122)-SUM($D$126:AR126)</f>
        <v>0</v>
      </c>
      <c r="AT124" s="136">
        <f>SUM($E$121:AT121)-SUM($E$123:AT123)+SUM($D$122:AS122)-SUM($D$126:AS126)</f>
        <v>0</v>
      </c>
      <c r="AU124" s="136">
        <f>SUM($E$121:AU121)-SUM($E$123:AU123)+SUM($D$122:AT122)-SUM($D$126:AT126)</f>
        <v>0</v>
      </c>
      <c r="AV124" s="136">
        <f>SUM($E$121:AV121)-SUM($E$123:AV123)+SUM($D$122:AU122)-SUM($D$126:AU126)</f>
        <v>0</v>
      </c>
      <c r="AW124" s="136">
        <f>SUM($E$121:AW121)-SUM($E$123:AW123)+SUM($D$122:AV122)-SUM($D$126:AV126)</f>
        <v>0</v>
      </c>
      <c r="AX124" s="136">
        <f>SUM($E$121:AX121)-SUM($E$123:AX123)+SUM($D$122:AW122)-SUM($D$126:AW126)</f>
        <v>0</v>
      </c>
      <c r="AY124" s="136">
        <f>SUM($E$121:AY121)-SUM($E$123:AY123)+SUM($D$122:AX122)-SUM($D$126:AX126)</f>
        <v>0</v>
      </c>
      <c r="AZ124" s="136">
        <f>SUM($E$121:AZ121)-SUM($E$123:AZ123)+SUM($D$122:AY122)-SUM($D$126:AY126)</f>
        <v>0</v>
      </c>
      <c r="BA124" s="136">
        <f>SUM($E$121:BA121)-SUM($E$123:BA123)+SUM($D$122:AZ122)-SUM($D$126:AZ126)</f>
        <v>0</v>
      </c>
      <c r="BB124" s="136">
        <f>SUM($E$121:BB121)-SUM($E$123:BB123)+SUM($D$122:BA122)-SUM($D$126:BA126)</f>
        <v>0</v>
      </c>
      <c r="BC124" s="136">
        <f>SUM($E$121:BC121)-SUM($E$123:BC123)+SUM($D$122:BB122)-SUM($D$126:BB126)</f>
        <v>0</v>
      </c>
      <c r="BD124" s="136">
        <f>SUM($E$121:BD121)-SUM($E$123:BD123)+SUM($D$122:BC122)-SUM($D$126:BC126)</f>
        <v>0</v>
      </c>
      <c r="BE124" s="136">
        <f>SUM($E$121:BE121)-SUM($E$123:BE123)+SUM($D$122:BD122)-SUM($D$126:BD126)</f>
        <v>0</v>
      </c>
      <c r="BF124" s="136">
        <f>SUM($E$121:BF121)-SUM($E$123:BF123)+SUM($D$122:BE122)-SUM($D$126:BE126)</f>
        <v>0</v>
      </c>
      <c r="BG124" s="136">
        <f>SUM($E$121:BG121)-SUM($E$123:BG123)+SUM($D$122:BF122)-SUM($D$126:BF126)</f>
        <v>0</v>
      </c>
      <c r="BH124" s="136">
        <f>SUM($E$121:BH121)-SUM($E$123:BH123)+SUM($D$122:BG122)-SUM($D$126:BG126)</f>
        <v>0</v>
      </c>
      <c r="BI124" s="136">
        <f>SUM($E$121:BI121)-SUM($E$123:BI123)+SUM($D$122:BH122)-SUM($D$126:BH126)</f>
        <v>0</v>
      </c>
      <c r="BJ124" s="136">
        <f>SUM($E$121:BJ121)-SUM($E$123:BJ123)+SUM($D$122:BI122)-SUM($D$126:BI126)</f>
        <v>0</v>
      </c>
      <c r="BK124" s="136">
        <f>SUM($E$121:BK121)-SUM($E$123:BK123)+SUM($D$122:BJ122)-SUM($D$126:BJ126)</f>
        <v>0</v>
      </c>
      <c r="BL124" s="136">
        <f>SUM($E$121:BL121)-SUM($E$123:BL123)+SUM($D$122:BK122)-SUM($D$126:BK126)</f>
        <v>0</v>
      </c>
      <c r="BM124" s="136">
        <f>SUM($E$121:BM121)-SUM($E$123:BM123)+SUM($D$122:BL122)-SUM($D$126:BL126)</f>
        <v>0</v>
      </c>
      <c r="BN124" s="136">
        <f>SUM($E$121:BN121)-SUM($E$123:BN123)+SUM($D$122:BM122)-SUM($D$126:BM126)</f>
        <v>0</v>
      </c>
      <c r="BO124" s="136">
        <f>SUM($E$121:BO121)-SUM($E$123:BO123)+SUM($D$122:BN122)-SUM($D$126:BN126)</f>
        <v>0</v>
      </c>
      <c r="BP124" s="136">
        <f>SUM($E$121:BP121)-SUM($E$123:BP123)+SUM($D$122:BO122)-SUM($D$126:BO126)</f>
        <v>0</v>
      </c>
      <c r="BQ124" s="136">
        <f>SUM($E$121:BQ121)-SUM($E$123:BQ123)+SUM($D$122:BP122)-SUM($D$126:BP126)</f>
        <v>0</v>
      </c>
      <c r="BR124" s="136">
        <f>SUM($E$121:BR121)-SUM($E$123:BR123)+SUM($D$122:BQ122)-SUM($D$126:BQ126)</f>
        <v>0</v>
      </c>
      <c r="BS124" s="136">
        <f>SUM($E$121:BS121)-SUM($E$123:BS123)+SUM($D$122:BR122)-SUM($D$126:BR126)</f>
        <v>0</v>
      </c>
      <c r="BT124" s="136">
        <f>SUM($E$121:BT121)-SUM($E$123:BT123)+SUM($D$122:BS122)-SUM($D$126:BS126)</f>
        <v>0</v>
      </c>
      <c r="BU124" s="136">
        <f>SUM($E$121:BU121)-SUM($E$123:BU123)+SUM($D$122:BT122)-SUM($D$126:BT126)</f>
        <v>0</v>
      </c>
      <c r="BV124" s="136">
        <f>SUM($E$121:BV121)-SUM($E$123:BV123)+SUM($D$122:BU122)-SUM($D$126:BU126)</f>
        <v>0</v>
      </c>
      <c r="BW124" s="136">
        <f>SUM($E$121:BW121)-SUM($E$123:BW123)+SUM($D$122:BV122)-SUM($D$126:BV126)</f>
        <v>0</v>
      </c>
      <c r="BX124" s="136">
        <f>SUM($E$121:BX121)-SUM($E$123:BX123)+SUM($D$122:BW122)-SUM($D$126:BW126)</f>
        <v>0</v>
      </c>
      <c r="BY124" s="136">
        <f>SUM($E$121:BY121)-SUM($E$123:BY123)+SUM($D$122:BX122)-SUM($D$126:BX126)</f>
        <v>0</v>
      </c>
      <c r="BZ124" s="136">
        <f>SUM($E$121:BZ121)-SUM($E$123:BZ123)+SUM($D$122:BY122)-SUM($D$126:BY126)</f>
        <v>0</v>
      </c>
      <c r="CA124" s="136">
        <f>SUM($E$121:CA121)-SUM($E$123:CA123)+SUM($D$122:BZ122)-SUM($D$126:BZ126)</f>
        <v>0</v>
      </c>
      <c r="CB124" s="136">
        <f>SUM($E$121:CB121)-SUM($E$123:CB123)+SUM($D$122:CA122)-SUM($D$126:CA126)</f>
        <v>0</v>
      </c>
      <c r="CC124" s="136">
        <f>SUM($E$121:CC121)-SUM($E$123:CC123)+SUM($D$122:CB122)-SUM($D$126:CB126)</f>
        <v>0</v>
      </c>
      <c r="CD124" s="136">
        <f>SUM($E$121:CD121)-SUM($E$123:CD123)+SUM($D$122:CC122)-SUM($D$126:CC126)</f>
        <v>0</v>
      </c>
      <c r="CE124" s="136">
        <f>SUM($E$121:CE121)-SUM($E$123:CE123)+SUM($D$122:CD122)-SUM($D$126:CD126)</f>
        <v>0</v>
      </c>
      <c r="CF124" s="136">
        <f>SUM($E$121:CF121)-SUM($E$123:CF123)+SUM($D$122:CE122)-SUM($D$126:CE126)</f>
        <v>0</v>
      </c>
      <c r="CG124" s="136">
        <f>SUM($E$121:CG121)-SUM($E$123:CG123)+SUM($D$122:CF122)-SUM($D$126:CF126)</f>
        <v>0</v>
      </c>
      <c r="CH124" s="136">
        <f>SUM($E$121:CH121)-SUM($E$123:CH123)+SUM($D$122:CG122)-SUM($D$126:CG126)</f>
        <v>0</v>
      </c>
      <c r="CI124" s="136">
        <f>SUM($E$121:CI121)-SUM($E$123:CI123)+SUM($D$122:CH122)-SUM($D$126:CH126)</f>
        <v>0</v>
      </c>
      <c r="CJ124" s="136">
        <f>SUM($E$121:CJ121)-SUM($E$123:CJ123)+SUM($D$122:CI122)-SUM($D$126:CI126)</f>
        <v>0</v>
      </c>
      <c r="CK124" s="136">
        <f>SUM($E$121:CK121)-SUM($E$123:CK123)+SUM($D$122:CJ122)-SUM($D$126:CJ126)</f>
        <v>0</v>
      </c>
      <c r="CL124" s="136">
        <f>SUM($E$121:CL121)-SUM($E$123:CL123)+SUM($D$122:CK122)-SUM($D$126:CK126)</f>
        <v>0</v>
      </c>
      <c r="CM124" s="136">
        <f>SUM($E$121:CM121)-SUM($E$123:CM123)+SUM($D$122:CL122)-SUM($D$126:CL126)</f>
        <v>0</v>
      </c>
      <c r="CN124" s="136">
        <f>SUM($E$121:CN121)-SUM($E$123:CN123)+SUM($D$122:CM122)-SUM($D$126:CM126)</f>
        <v>0</v>
      </c>
      <c r="CO124" s="136">
        <f>SUM($E$121:CO121)-SUM($E$123:CO123)+SUM($D$122:CN122)-SUM($D$126:CN126)</f>
        <v>0</v>
      </c>
      <c r="CP124" s="136">
        <f>SUM($E$121:CP121)-SUM($E$123:CP123)+SUM($D$122:CO122)-SUM($D$126:CO126)</f>
        <v>0</v>
      </c>
      <c r="CQ124" s="136">
        <f>SUM($E$121:CQ121)-SUM($E$123:CQ123)+SUM($D$122:CP122)-SUM($D$126:CP126)</f>
        <v>0</v>
      </c>
      <c r="CR124" s="136">
        <f>SUM($E$121:CR121)-SUM($E$123:CR123)+SUM($D$122:CQ122)-SUM($D$126:CQ126)</f>
        <v>0</v>
      </c>
      <c r="CS124" s="136">
        <f>SUM($E$121:CS121)-SUM($E$123:CS123)+SUM($D$122:CR122)-SUM($D$126:CR126)</f>
        <v>0</v>
      </c>
      <c r="CT124" s="136">
        <f>SUM($E$121:CT121)-SUM($E$123:CT123)+SUM($D$122:CS122)-SUM($D$126:CS126)</f>
        <v>0</v>
      </c>
      <c r="CU124" s="136">
        <f>SUM($E$121:CU121)-SUM($E$123:CU123)+SUM($D$122:CT122)-SUM($D$126:CT126)</f>
        <v>0</v>
      </c>
      <c r="CV124" s="136">
        <f>SUM($E$121:CV121)-SUM($E$123:CV123)+SUM($D$122:CU122)-SUM($D$126:CU126)</f>
        <v>0</v>
      </c>
      <c r="CW124" s="136">
        <f>SUM($E$121:CW121)-SUM($E$123:CW123)+SUM($D$122:CV122)-SUM($D$126:CV126)</f>
        <v>0</v>
      </c>
      <c r="CX124" s="136">
        <f>SUM($E$121:CX121)-SUM($E$123:CX123)+SUM($D$122:CW122)-SUM($D$126:CW126)</f>
        <v>0</v>
      </c>
      <c r="CY124" s="136">
        <f>SUM($E$121:CY121)-SUM($E$123:CY123)+SUM($D$122:CX122)-SUM($D$126:CX126)</f>
        <v>0</v>
      </c>
      <c r="CZ124" s="136">
        <f>SUM($E$121:CZ121)-SUM($E$123:CZ123)+SUM($D$122:CY122)-SUM($D$126:CY126)</f>
        <v>0</v>
      </c>
      <c r="DA124" s="136">
        <f>SUM($E$121:DA121)-SUM($E$123:DA123)+SUM($D$122:CZ122)-SUM($D$126:CZ126)</f>
        <v>0</v>
      </c>
      <c r="DB124" s="136">
        <f>SUM($E$121:DB121)-SUM($E$123:DB123)+SUM($D$122:DA122)-SUM($D$126:DA126)</f>
        <v>0</v>
      </c>
      <c r="DC124" s="136">
        <f>SUM($E$121:DC121)-SUM($E$123:DC123)+SUM($D$122:DB122)-SUM($D$126:DB126)</f>
        <v>0</v>
      </c>
      <c r="DD124" s="136">
        <f>SUM($E$121:DD121)-SUM($E$123:DD123)+SUM($D$122:DC122)-SUM($D$126:DC126)</f>
        <v>0</v>
      </c>
      <c r="DE124" s="136">
        <f>SUM($E$121:DE121)-SUM($E$123:DE123)+SUM($D$122:DD122)-SUM($D$126:DD126)</f>
        <v>0</v>
      </c>
      <c r="DF124" s="136">
        <f>SUM($E$121:DF121)-SUM($E$123:DF123)+SUM($D$122:DE122)-SUM($D$126:DE126)</f>
        <v>0</v>
      </c>
      <c r="DG124" s="136">
        <f>SUM($E$121:DG121)-SUM($E$123:DG123)+SUM($D$122:DF122)-SUM($D$126:DF126)</f>
        <v>0</v>
      </c>
      <c r="DH124" s="136">
        <f>SUM($E$121:DH121)-SUM($E$123:DH123)+SUM($D$122:DG122)-SUM($D$126:DG126)</f>
        <v>0</v>
      </c>
      <c r="DI124" s="136">
        <f>SUM($E$121:DI121)-SUM($E$123:DI123)+SUM($D$122:DH122)-SUM($D$126:DH126)</f>
        <v>0</v>
      </c>
      <c r="DJ124" s="136">
        <f>SUM($E$121:DJ121)-SUM($E$123:DJ123)+SUM($D$122:DI122)-SUM($D$126:DI126)</f>
        <v>0</v>
      </c>
      <c r="DK124" s="136">
        <f>SUM($E$121:DK121)-SUM($E$123:DK123)+SUM($D$122:DJ122)-SUM($D$126:DJ126)</f>
        <v>0</v>
      </c>
      <c r="DL124" s="136">
        <f>SUM($E$121:DL121)-SUM($E$123:DL123)+SUM($D$122:DK122)-SUM($D$126:DK126)</f>
        <v>0</v>
      </c>
      <c r="DM124" s="136">
        <f>SUM($E$121:DM121)-SUM($E$123:DM123)+SUM($D$122:DL122)-SUM($D$126:DL126)</f>
        <v>0</v>
      </c>
      <c r="DN124" s="136">
        <f>SUM($E$121:DN121)-SUM($E$123:DN123)+SUM($D$122:DM122)-SUM($D$126:DM126)</f>
        <v>0</v>
      </c>
      <c r="DO124" s="136">
        <f>SUM($E$121:DO121)-SUM($E$123:DO123)+SUM($D$122:DN122)-SUM($D$126:DN126)</f>
        <v>0</v>
      </c>
      <c r="DP124" s="136">
        <f>SUM($E$121:DP121)-SUM($E$123:DP123)+SUM($D$122:DO122)-SUM($D$126:DO126)</f>
        <v>0</v>
      </c>
      <c r="DQ124" s="136">
        <f>SUM($E$121:DQ121)-SUM($E$123:DQ123)+SUM($D$122:DP122)-SUM($D$126:DP126)</f>
        <v>0</v>
      </c>
      <c r="DR124" s="136">
        <f>SUM($E$121:DR121)-SUM($E$123:DR123)+SUM($D$122:DQ122)-SUM($D$126:DQ126)</f>
        <v>0</v>
      </c>
      <c r="DS124" s="136">
        <f>SUM($E$121:DS121)-SUM($E$123:DS123)+SUM($D$122:DR122)-SUM($D$126:DR126)</f>
        <v>0</v>
      </c>
      <c r="DT124" s="136">
        <f>SUM($E$121:DT121)-SUM($E$123:DT123)+SUM($D$122:DS122)-SUM($D$126:DS126)</f>
        <v>0</v>
      </c>
      <c r="DU124" s="136">
        <f>SUM($E$121:DU121)-SUM($E$123:DU123)+SUM($D$122:DT122)-SUM($D$126:DT126)</f>
        <v>0</v>
      </c>
      <c r="DV124" s="136">
        <f>SUM($E$121:DV121)-SUM($E$123:DV123)+SUM($D$122:DU122)-SUM($D$126:DU126)</f>
        <v>0</v>
      </c>
      <c r="DW124" s="136">
        <f>SUM($E$121:DW121)-SUM($E$123:DW123)+SUM($D$122:DV122)-SUM($D$126:DV126)</f>
        <v>0</v>
      </c>
      <c r="DX124" s="136">
        <f>SUM($E$121:DX121)-SUM($E$123:DX123)+SUM($D$122:DW122)-SUM($D$126:DW126)</f>
        <v>0</v>
      </c>
      <c r="DY124" s="136">
        <f>SUM($E$121:DY121)-SUM($E$123:DY123)+SUM($D$122:DX122)-SUM($D$126:DX126)</f>
        <v>0</v>
      </c>
      <c r="DZ124" s="136">
        <f>SUM($E$121:DZ121)-SUM($E$123:DZ123)+SUM($D$122:DY122)-SUM($D$126:DY126)</f>
        <v>0</v>
      </c>
      <c r="EA124" s="136">
        <f>SUM($E$121:EA121)-SUM($E$123:EA123)+SUM($D$122:DZ122)-SUM($D$126:DZ126)</f>
        <v>0</v>
      </c>
      <c r="EB124" s="136">
        <f>SUM($E$121:EB121)-SUM($E$123:EB123)+SUM($D$122:EA122)-SUM($D$126:EA126)</f>
        <v>0</v>
      </c>
      <c r="EC124" s="136">
        <f>SUM($E$121:EC121)-SUM($E$123:EC123)+SUM($D$122:EB122)-SUM($D$126:EB126)</f>
        <v>0</v>
      </c>
      <c r="ED124" s="136">
        <f>SUM($E$121:ED121)-SUM($E$123:ED123)+SUM($D$122:EC122)-SUM($D$126:EC126)</f>
        <v>0</v>
      </c>
      <c r="EE124" s="136">
        <f>SUM($E$121:EE121)-SUM($E$123:EE123)+SUM($D$122:ED122)-SUM($D$126:ED126)</f>
        <v>0</v>
      </c>
      <c r="EF124" s="136">
        <f>SUM($E$121:EF121)-SUM($E$123:EF123)+SUM($D$122:EE122)-SUM($D$126:EE126)</f>
        <v>0</v>
      </c>
      <c r="EG124" s="136">
        <f>SUM($E$121:EG121)-SUM($E$123:EG123)+SUM($D$122:EF122)-SUM($D$126:EF126)</f>
        <v>0</v>
      </c>
      <c r="EH124" s="136">
        <f>SUM($E$121:EH121)-SUM($E$123:EH123)+SUM($D$122:EG122)-SUM($D$126:EG126)</f>
        <v>0</v>
      </c>
      <c r="EI124" s="136">
        <f>SUM($E$121:EI121)-SUM($E$123:EI123)+SUM($D$122:EH122)-SUM($D$126:EH126)</f>
        <v>0</v>
      </c>
      <c r="EJ124" s="136">
        <f>SUM($E$121:EJ121)-SUM($E$123:EJ123)+SUM($D$122:EI122)-SUM($D$126:EI126)</f>
        <v>0</v>
      </c>
      <c r="EK124" s="136">
        <f>SUM($E$121:EK121)-SUM($E$123:EK123)+SUM($D$122:EJ122)-SUM($D$126:EJ126)</f>
        <v>0</v>
      </c>
      <c r="EL124" s="136">
        <f>SUM($E$121:EL121)-SUM($E$123:EL123)+SUM($D$122:EK122)-SUM($D$126:EK126)</f>
        <v>0</v>
      </c>
      <c r="EM124" s="136">
        <f>SUM($E$121:EM121)-SUM($E$123:EM123)+SUM($D$122:EL122)-SUM($D$126:EL126)</f>
        <v>0</v>
      </c>
      <c r="EN124" s="136">
        <f>SUM($E$121:EN121)-SUM($E$123:EN123)+SUM($D$122:EM122)-SUM($D$126:EM126)</f>
        <v>0</v>
      </c>
      <c r="EO124" s="136">
        <f>SUM($E$121:EO121)-SUM($E$123:EO123)+SUM($D$122:EN122)-SUM($D$126:EN126)</f>
        <v>0</v>
      </c>
      <c r="EP124" s="136">
        <f>SUM($E$121:EP121)-SUM($E$123:EP123)+SUM($D$122:EO122)-SUM($D$126:EO126)</f>
        <v>0</v>
      </c>
      <c r="EQ124" s="136">
        <f>SUM($E$121:EQ121)-SUM($E$123:EQ123)+SUM($D$122:EP122)-SUM($D$126:EP126)</f>
        <v>0</v>
      </c>
      <c r="ER124" s="136">
        <f>SUM($E$121:ER121)-SUM($E$123:ER123)+SUM($D$122:EQ122)-SUM($D$126:EQ126)</f>
        <v>0</v>
      </c>
      <c r="ES124" s="136">
        <f>SUM($E$121:ES121)-SUM($E$123:ES123)+SUM($D$122:ER122)-SUM($D$126:ER126)</f>
        <v>0</v>
      </c>
      <c r="ET124" s="136">
        <f>SUM($E$121:ET121)-SUM($E$123:ET123)+SUM($D$122:ES122)-SUM($D$126:ES126)</f>
        <v>0</v>
      </c>
      <c r="EU124" s="136">
        <f>SUM($E$121:EU121)-SUM($E$123:EU123)+SUM($D$122:ET122)-SUM($D$126:ET126)</f>
        <v>0</v>
      </c>
      <c r="EV124" s="136">
        <f>SUM($E$121:EV121)-SUM($E$123:EV123)+SUM($D$122:EU122)-SUM($D$126:EU126)</f>
        <v>0</v>
      </c>
      <c r="EW124" s="136">
        <f>SUM($E$121:EW121)-SUM($E$123:EW123)+SUM($D$122:EV122)-SUM($D$126:EV126)</f>
        <v>0</v>
      </c>
      <c r="EX124" s="136">
        <f>SUM($E$121:EX121)-SUM($E$123:EX123)+SUM($D$122:EW122)-SUM($D$126:EW126)</f>
        <v>0</v>
      </c>
      <c r="EY124" s="136">
        <f>SUM($E$121:EY121)-SUM($E$123:EY123)+SUM($D$122:EX122)-SUM($D$126:EX126)</f>
        <v>0</v>
      </c>
      <c r="EZ124" s="136">
        <f>SUM($E$121:EZ121)-SUM($E$123:EZ123)+SUM($D$122:EY122)-SUM($D$126:EY126)</f>
        <v>0</v>
      </c>
      <c r="FA124" s="136">
        <f>SUM($E$121:FA121)-SUM($E$123:FA123)+SUM($D$122:EZ122)-SUM($D$126:EZ126)</f>
        <v>0</v>
      </c>
      <c r="FB124" s="136">
        <f>SUM($E$121:FB121)-SUM($E$123:FB123)+SUM($D$122:FA122)-SUM($D$126:FA126)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05" t="s">
        <v>342</v>
      </c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L125" s="136"/>
      <c r="CM125" s="136"/>
      <c r="CN125" s="136"/>
      <c r="CO125" s="136"/>
      <c r="CP125" s="136"/>
      <c r="CQ125" s="136"/>
      <c r="CR125" s="136"/>
      <c r="CS125" s="136"/>
      <c r="CT125" s="136"/>
      <c r="CU125" s="136"/>
      <c r="CV125" s="136"/>
      <c r="CW125" s="136"/>
      <c r="CX125" s="136"/>
      <c r="CY125" s="136"/>
      <c r="CZ125" s="136"/>
      <c r="DA125" s="136"/>
      <c r="DB125" s="136"/>
      <c r="DC125" s="136"/>
      <c r="DD125" s="136"/>
      <c r="DE125" s="136"/>
      <c r="DF125" s="136"/>
      <c r="DG125" s="136"/>
      <c r="DH125" s="136"/>
      <c r="DI125" s="136"/>
      <c r="DJ125" s="136"/>
      <c r="DK125" s="136"/>
      <c r="DL125" s="136"/>
      <c r="DM125" s="136"/>
      <c r="DN125" s="136"/>
      <c r="DO125" s="136"/>
      <c r="DP125" s="136"/>
      <c r="DQ125" s="136"/>
      <c r="DR125" s="136"/>
      <c r="DS125" s="136"/>
      <c r="DT125" s="136"/>
      <c r="DU125" s="136"/>
      <c r="DV125" s="136"/>
      <c r="DW125" s="136"/>
      <c r="DX125" s="136"/>
      <c r="DY125" s="136"/>
      <c r="DZ125" s="136"/>
      <c r="EA125" s="136"/>
      <c r="EB125" s="136"/>
      <c r="EC125" s="136"/>
      <c r="ED125" s="136"/>
      <c r="EE125" s="136"/>
      <c r="EF125" s="136"/>
      <c r="EG125" s="136"/>
      <c r="EH125" s="136"/>
      <c r="EI125" s="136"/>
      <c r="EJ125" s="136"/>
      <c r="EK125" s="136"/>
      <c r="EL125" s="136"/>
      <c r="EM125" s="136"/>
      <c r="EN125" s="136"/>
      <c r="EO125" s="136"/>
      <c r="EP125" s="136"/>
      <c r="EQ125" s="136"/>
      <c r="ER125" s="136"/>
      <c r="ES125" s="136"/>
      <c r="ET125" s="136"/>
      <c r="EU125" s="136"/>
      <c r="EV125" s="136"/>
      <c r="EW125" s="136"/>
      <c r="EX125" s="136"/>
      <c r="EY125" s="136"/>
      <c r="EZ125" s="136"/>
      <c r="FA125" s="136"/>
      <c r="FB125" s="136"/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39" t="s">
        <v>328</v>
      </c>
      <c r="E126" s="116">
        <f>IF(E$87='Capital Structure'!$H$7,(E124-E123),0)</f>
        <v>0</v>
      </c>
      <c r="F126" s="116">
        <f>IF(F$87='Capital Structure'!$H$7,(F124-F123),0)</f>
        <v>0</v>
      </c>
      <c r="G126" s="116">
        <f>IF(G$87='Capital Structure'!$H$7,(G124-G123),0)</f>
        <v>0</v>
      </c>
      <c r="H126" s="116">
        <f>IF(H$87='Capital Structure'!$H$7,(H124-H123),0)</f>
        <v>0</v>
      </c>
      <c r="I126" s="116">
        <f>IF(I$87='Capital Structure'!$H$7,(I124-I123),0)</f>
        <v>0</v>
      </c>
      <c r="J126" s="116">
        <f>IF(J$87='Capital Structure'!$H$7,(J124-J123),0)</f>
        <v>0</v>
      </c>
      <c r="K126" s="116">
        <f>IF(K$87='Capital Structure'!$H$7,(K124-K123),0)</f>
        <v>0</v>
      </c>
      <c r="L126" s="116">
        <f>IF(L$87='Capital Structure'!$H$7,(L124-L123),0)</f>
        <v>0</v>
      </c>
      <c r="M126" s="116">
        <f>IF(M$87='Capital Structure'!$H$7,(M124-M123),0)</f>
        <v>0</v>
      </c>
      <c r="N126" s="116">
        <f>IF(N$87='Capital Structure'!$H$7,(N124-N123),0)</f>
        <v>0</v>
      </c>
      <c r="O126" s="116">
        <f>IF(O$87='Capital Structure'!$H$7,(O124-O123),0)</f>
        <v>0</v>
      </c>
      <c r="P126" s="116">
        <f>IF(P$87='Capital Structure'!$H$7,(P124-P123),0)</f>
        <v>0</v>
      </c>
      <c r="Q126" s="116">
        <f>IF(Q$87='Capital Structure'!$H$7,(Q124-Q123),0)</f>
        <v>0</v>
      </c>
      <c r="R126" s="116">
        <f>IF(R$87='Capital Structure'!$H$7,(R124-R123),0)</f>
        <v>0</v>
      </c>
      <c r="S126" s="116">
        <f>IF(S$87='Capital Structure'!$H$7,(S124-S123),0)</f>
        <v>0</v>
      </c>
      <c r="T126" s="116">
        <f>IF(T$87='Capital Structure'!$H$7,(T124-T123),0)</f>
        <v>0</v>
      </c>
      <c r="U126" s="116">
        <f>IF(U$87='Capital Structure'!$H$7,(U124-U123),0)</f>
        <v>0</v>
      </c>
      <c r="V126" s="116">
        <f>IF(V$87='Capital Structure'!$H$7,(V124-V123),0)</f>
        <v>0</v>
      </c>
      <c r="W126" s="116">
        <f>IF(W$87='Capital Structure'!$H$7,(W124-W123),0)</f>
        <v>0</v>
      </c>
      <c r="X126" s="116">
        <f>IF(X$87='Capital Structure'!$H$7,(X124-X123),0)</f>
        <v>0</v>
      </c>
      <c r="Y126" s="116">
        <f>IF(Y$87='Capital Structure'!$H$7,(Y124-Y123),0)</f>
        <v>0</v>
      </c>
      <c r="Z126" s="116">
        <f>IF(Z$87='Capital Structure'!$H$7,(Z124-Z123),0)</f>
        <v>0</v>
      </c>
      <c r="AA126" s="116">
        <f>IF(AA$87='Capital Structure'!$H$7,(AA124-AA123),0)</f>
        <v>0</v>
      </c>
      <c r="AB126" s="116">
        <f>IF(AB$87='Capital Structure'!$H$7,(AB124-AB123),0)</f>
        <v>0</v>
      </c>
      <c r="AC126" s="116">
        <f>IF(AC$87='Capital Structure'!$H$7,(AC124-AC123),0)</f>
        <v>0</v>
      </c>
      <c r="AD126" s="116">
        <f>IF(AD$87='Capital Structure'!$H$7,(AD124-AD123),0)</f>
        <v>0</v>
      </c>
      <c r="AE126" s="116">
        <f>IF(AE$87='Capital Structure'!$H$7,(AE124-AE123),0)</f>
        <v>0</v>
      </c>
      <c r="AF126" s="116">
        <f>IF(AF$87='Capital Structure'!$H$7,(AF124-AF123),0)</f>
        <v>0</v>
      </c>
      <c r="AG126" s="116">
        <f>IF(AG$87='Capital Structure'!$H$7,(AG124-AG123),0)</f>
        <v>0</v>
      </c>
      <c r="AH126" s="116">
        <f>IF(AH$87='Capital Structure'!$H$7,(AH124-AH123),0)</f>
        <v>0</v>
      </c>
      <c r="AI126" s="116">
        <f>IF(AI$87='Capital Structure'!$H$7,(AI124-AI123),0)</f>
        <v>0</v>
      </c>
      <c r="AJ126" s="116">
        <f>IF(AJ$87='Capital Structure'!$H$7,(AJ124-AJ123),0)</f>
        <v>0</v>
      </c>
      <c r="AK126" s="116">
        <f>IF(AK$87='Capital Structure'!$H$7,(AK124-AK123),0)</f>
        <v>0</v>
      </c>
      <c r="AL126" s="116">
        <f>IF(AL$87='Capital Structure'!$H$7,(AL124-AL123),0)</f>
        <v>0</v>
      </c>
      <c r="AM126" s="116">
        <f>IF(AM$87='Capital Structure'!$H$7,(AM124-AM123),0)</f>
        <v>0</v>
      </c>
      <c r="AN126" s="116">
        <f>IF(AN$87='Capital Structure'!$H$7,(AN124-AN123),0)</f>
        <v>0</v>
      </c>
      <c r="AO126" s="116">
        <f>IF(AO$87='Capital Structure'!$H$7,(AO124-AO123),0)</f>
        <v>0</v>
      </c>
      <c r="AP126" s="116">
        <f>IF(AP$87='Capital Structure'!$H$7,(AP124-AP123),0)</f>
        <v>0</v>
      </c>
      <c r="AQ126" s="116">
        <f>IF(AQ$87='Capital Structure'!$H$7,(AQ124-AQ123),0)</f>
        <v>0</v>
      </c>
      <c r="AR126" s="116">
        <f>IF(AR$87='Capital Structure'!$H$7,(AR124-AR123),0)</f>
        <v>0</v>
      </c>
      <c r="AS126" s="116">
        <f>IF(AS$87='Capital Structure'!$H$7,(AS124-AS123),0)</f>
        <v>0</v>
      </c>
      <c r="AT126" s="116">
        <f>IF(AT$87='Capital Structure'!$H$7,(AT124-AT123),0)</f>
        <v>0</v>
      </c>
      <c r="AU126" s="116">
        <f>IF(AU$87='Capital Structure'!$H$7,(AU124-AU123),0)</f>
        <v>0</v>
      </c>
      <c r="AV126" s="116">
        <f>IF(AV$87='Capital Structure'!$H$7,(AV124-AV123),0)</f>
        <v>0</v>
      </c>
      <c r="AW126" s="116">
        <f>IF(AW$87='Capital Structure'!$H$7,(AW124-AW123),0)</f>
        <v>0</v>
      </c>
      <c r="AX126" s="116">
        <f>IF(AX$87='Capital Structure'!$H$7,(AX124-AX123),0)</f>
        <v>0</v>
      </c>
      <c r="AY126" s="116">
        <f>IF(AY$87='Capital Structure'!$H$7,(AY124-AY123),0)</f>
        <v>0</v>
      </c>
      <c r="AZ126" s="116">
        <f>IF(AZ$87='Capital Structure'!$H$7,(AZ124-AZ123),0)</f>
        <v>0</v>
      </c>
      <c r="BA126" s="116">
        <f>IF(BA$87='Capital Structure'!$H$7,(BA124-BA123),0)</f>
        <v>0</v>
      </c>
      <c r="BB126" s="116">
        <f>IF(BB$87='Capital Structure'!$H$7,(BB124-BB123),0)</f>
        <v>0</v>
      </c>
      <c r="BC126" s="116">
        <f>IF(BC$87='Capital Structure'!$H$7,(BC124-BC123),0)</f>
        <v>0</v>
      </c>
      <c r="BD126" s="116">
        <f>IF(BD$87='Capital Structure'!$H$7,(BD124-BD123),0)</f>
        <v>0</v>
      </c>
      <c r="BE126" s="116">
        <f>IF(BE$87='Capital Structure'!$H$7,(BE124-BE123),0)</f>
        <v>0</v>
      </c>
      <c r="BF126" s="116">
        <f>IF(BF$87='Capital Structure'!$H$7,(BF124-BF123),0)</f>
        <v>0</v>
      </c>
      <c r="BG126" s="116">
        <f>IF(BG$87='Capital Structure'!$H$7,(BG124-BG123),0)</f>
        <v>0</v>
      </c>
      <c r="BH126" s="116">
        <f>IF(BH$87='Capital Structure'!$H$7,(BH124-BH123),0)</f>
        <v>0</v>
      </c>
      <c r="BI126" s="116">
        <f>IF(BI$87='Capital Structure'!$H$7,(BI124-BI123),0)</f>
        <v>0</v>
      </c>
      <c r="BJ126" s="116">
        <f>IF(BJ$87='Capital Structure'!$H$7,(BJ124-BJ123),0)</f>
        <v>0</v>
      </c>
      <c r="BK126" s="116">
        <f>IF(BK$87='Capital Structure'!$H$7,(BK124-BK123),0)</f>
        <v>0</v>
      </c>
      <c r="BL126" s="116">
        <f>IF(BL$87='Capital Structure'!$H$7,(BL124-BL123),0)</f>
        <v>0</v>
      </c>
      <c r="BM126" s="116">
        <f>IF(BM$87='Capital Structure'!$H$7,(BM124-BM123),0)</f>
        <v>0</v>
      </c>
      <c r="BN126" s="116">
        <f>IF(BN$87='Capital Structure'!$H$7,(BN124-BN123),0)</f>
        <v>0</v>
      </c>
      <c r="BO126" s="116">
        <f>IF(BO$87='Capital Structure'!$H$7,(BO124-BO123),0)</f>
        <v>0</v>
      </c>
      <c r="BP126" s="116">
        <f>IF(BP$87='Capital Structure'!$H$7,(BP124-BP123),0)</f>
        <v>0</v>
      </c>
      <c r="BQ126" s="116">
        <f>IF(BQ$87='Capital Structure'!$H$7,(BQ124-BQ123),0)</f>
        <v>0</v>
      </c>
      <c r="BR126" s="116">
        <f>IF(BR$87='Capital Structure'!$H$7,(BR124-BR123),0)</f>
        <v>0</v>
      </c>
      <c r="BS126" s="116">
        <f>IF(BS$87='Capital Structure'!$H$7,(BS124-BS123),0)</f>
        <v>0</v>
      </c>
      <c r="BT126" s="116">
        <f>IF(BT$87='Capital Structure'!$H$7,(BT124-BT123),0)</f>
        <v>0</v>
      </c>
      <c r="BU126" s="116">
        <f>IF(BU$87='Capital Structure'!$H$7,(BU124-BU123),0)</f>
        <v>0</v>
      </c>
      <c r="BV126" s="116">
        <f>IF(BV$87='Capital Structure'!$H$7,(BV124-BV123),0)</f>
        <v>0</v>
      </c>
      <c r="BW126" s="116">
        <f>IF(BW$87='Capital Structure'!$H$7,(BW124-BW123),0)</f>
        <v>0</v>
      </c>
      <c r="BX126" s="116">
        <f>IF(BX$87='Capital Structure'!$H$7,(BX124-BX123),0)</f>
        <v>0</v>
      </c>
      <c r="BY126" s="116">
        <f>IF(BY$87='Capital Structure'!$H$7,(BY124-BY123),0)</f>
        <v>0</v>
      </c>
      <c r="BZ126" s="116">
        <f>IF(BZ$87='Capital Structure'!$H$7,(BZ124-BZ123),0)</f>
        <v>0</v>
      </c>
      <c r="CA126" s="116">
        <f>IF(CA$87='Capital Structure'!$H$7,(CA124-CA123),0)</f>
        <v>0</v>
      </c>
      <c r="CB126" s="116">
        <f>IF(CB$87='Capital Structure'!$H$7,(CB124-CB123),0)</f>
        <v>0</v>
      </c>
      <c r="CC126" s="116">
        <f>IF(CC$87='Capital Structure'!$H$7,(CC124-CC123),0)</f>
        <v>0</v>
      </c>
      <c r="CD126" s="116">
        <f>IF(CD$87='Capital Structure'!$H$7,(CD124-CD123),0)</f>
        <v>0</v>
      </c>
      <c r="CE126" s="116">
        <f>IF(CE$87='Capital Structure'!$H$7,(CE124-CE123),0)</f>
        <v>0</v>
      </c>
      <c r="CF126" s="116">
        <f>IF(CF$87='Capital Structure'!$H$7,(CF124-CF123),0)</f>
        <v>0</v>
      </c>
      <c r="CG126" s="116">
        <f>IF(CG$87='Capital Structure'!$H$7,(CG124-CG123),0)</f>
        <v>0</v>
      </c>
      <c r="CH126" s="116">
        <f>IF(CH$87='Capital Structure'!$H$7,(CH124-CH123),0)</f>
        <v>0</v>
      </c>
      <c r="CI126" s="116">
        <f>IF(CI$87='Capital Structure'!$H$7,(CI124-CI123),0)</f>
        <v>0</v>
      </c>
      <c r="CJ126" s="116">
        <f>IF(CJ$87='Capital Structure'!$H$7,(CJ124-CJ123),0)</f>
        <v>0</v>
      </c>
      <c r="CK126" s="116">
        <f>IF(CK$87='Capital Structure'!$H$7,(CK124-CK123),0)</f>
        <v>0</v>
      </c>
      <c r="CL126" s="116">
        <f>IF(CL$87='Capital Structure'!$H$7,(CL124-CL123),0)</f>
        <v>0</v>
      </c>
      <c r="CM126" s="116">
        <f>IF(CM$87='Capital Structure'!$H$7,(CM124-CM123),0)</f>
        <v>0</v>
      </c>
      <c r="CN126" s="116">
        <f>IF(CN$87='Capital Structure'!$H$7,(CN124-CN123),0)</f>
        <v>0</v>
      </c>
      <c r="CO126" s="116">
        <f>IF(CO$87='Capital Structure'!$H$7,(CO124-CO123),0)</f>
        <v>0</v>
      </c>
      <c r="CP126" s="116">
        <f>IF(CP$87='Capital Structure'!$H$7,(CP124-CP123),0)</f>
        <v>0</v>
      </c>
      <c r="CQ126" s="116">
        <f>IF(CQ$87='Capital Structure'!$H$7,(CQ124-CQ123),0)</f>
        <v>0</v>
      </c>
      <c r="CR126" s="116">
        <f>IF(CR$87='Capital Structure'!$H$7,(CR124-CR123),0)</f>
        <v>0</v>
      </c>
      <c r="CS126" s="116">
        <f>IF(CS$87='Capital Structure'!$H$7,(CS124-CS123),0)</f>
        <v>0</v>
      </c>
      <c r="CT126" s="116">
        <f>IF(CT$87='Capital Structure'!$H$7,(CT124-CT123),0)</f>
        <v>0</v>
      </c>
      <c r="CU126" s="116">
        <f>IF(CU$87='Capital Structure'!$H$7,(CU124-CU123),0)</f>
        <v>0</v>
      </c>
      <c r="CV126" s="116">
        <f>IF(CV$87='Capital Structure'!$H$7,(CV124-CV123),0)</f>
        <v>0</v>
      </c>
      <c r="CW126" s="116">
        <f>IF(CW$87='Capital Structure'!$H$7,(CW124-CW123),0)</f>
        <v>0</v>
      </c>
      <c r="CX126" s="116">
        <f>IF(CX$87='Capital Structure'!$H$7,(CX124-CX123),0)</f>
        <v>0</v>
      </c>
      <c r="CY126" s="116">
        <f>IF(CY$87='Capital Structure'!$H$7,(CY124-CY123),0)</f>
        <v>0</v>
      </c>
      <c r="CZ126" s="116">
        <f>IF(CZ$87='Capital Structure'!$H$7,(CZ124-CZ123),0)</f>
        <v>0</v>
      </c>
      <c r="DA126" s="116">
        <f>IF(DA$87='Capital Structure'!$H$7,(DA124-DA123),0)</f>
        <v>0</v>
      </c>
      <c r="DB126" s="116">
        <f>IF(DB$87='Capital Structure'!$H$7,(DB124-DB123),0)</f>
        <v>0</v>
      </c>
      <c r="DC126" s="116">
        <f>IF(DC$87='Capital Structure'!$H$7,(DC124-DC123),0)</f>
        <v>0</v>
      </c>
      <c r="DD126" s="116">
        <f>IF(DD$87='Capital Structure'!$H$7,(DD124-DD123),0)</f>
        <v>0</v>
      </c>
      <c r="DE126" s="116">
        <f>IF(DE$87='Capital Structure'!$H$7,(DE124-DE123),0)</f>
        <v>0</v>
      </c>
      <c r="DF126" s="116">
        <f>IF(DF$87='Capital Structure'!$H$7,(DF124-DF123),0)</f>
        <v>0</v>
      </c>
      <c r="DG126" s="116">
        <f>IF(DG$87='Capital Structure'!$H$7,(DG124-DG123),0)</f>
        <v>0</v>
      </c>
      <c r="DH126" s="116">
        <f>IF(DH$87='Capital Structure'!$H$7,(DH124-DH123),0)</f>
        <v>0</v>
      </c>
      <c r="DI126" s="116">
        <f>IF(DI$87='Capital Structure'!$H$7,(DI124-DI123),0)</f>
        <v>0</v>
      </c>
      <c r="DJ126" s="116">
        <f>IF(DJ$87='Capital Structure'!$H$7,(DJ124-DJ123),0)</f>
        <v>0</v>
      </c>
      <c r="DK126" s="116">
        <f>IF(DK$87='Capital Structure'!$H$7,(DK124-DK123),0)</f>
        <v>0</v>
      </c>
      <c r="DL126" s="116">
        <f>IF(DL$87='Capital Structure'!$H$7,(DL124-DL123),0)</f>
        <v>0</v>
      </c>
      <c r="DM126" s="116">
        <f>IF(DM$87='Capital Structure'!$H$7,(DM124-DM123),0)</f>
        <v>0</v>
      </c>
      <c r="DN126" s="116">
        <f>IF(DN$87='Capital Structure'!$H$7,(DN124-DN123),0)</f>
        <v>0</v>
      </c>
      <c r="DO126" s="116">
        <f>IF(DO$87='Capital Structure'!$H$7,(DO124-DO123),0)</f>
        <v>0</v>
      </c>
      <c r="DP126" s="116">
        <f>IF(DP$87='Capital Structure'!$H$7,(DP124-DP123),0)</f>
        <v>0</v>
      </c>
      <c r="DQ126" s="116">
        <f>IF(DQ$87='Capital Structure'!$H$7,(DQ124-DQ123),0)</f>
        <v>0</v>
      </c>
      <c r="DR126" s="116">
        <f>IF(DR$87='Capital Structure'!$H$7,(DR124-DR123),0)</f>
        <v>0</v>
      </c>
      <c r="DS126" s="116">
        <f>IF(DS$87='Capital Structure'!$H$7,(DS124-DS123),0)</f>
        <v>0</v>
      </c>
      <c r="DT126" s="116">
        <f>IF(DT$87='Capital Structure'!$H$7,(DT124-DT123),0)</f>
        <v>0</v>
      </c>
      <c r="DU126" s="116">
        <f>IF(DU$87='Capital Structure'!$H$7,(DU124-DU123),0)</f>
        <v>0</v>
      </c>
      <c r="DV126" s="116">
        <f>IF(DV$87='Capital Structure'!$H$7,(DV124-DV123),0)</f>
        <v>0</v>
      </c>
      <c r="DW126" s="116">
        <f>IF(DW$87='Capital Structure'!$H$7,(DW124-DW123),0)</f>
        <v>0</v>
      </c>
      <c r="DX126" s="116">
        <f>IF(DX$87='Capital Structure'!$H$7,(DX124-DX123),0)</f>
        <v>0</v>
      </c>
      <c r="DY126" s="116">
        <f>IF(DY$87='Capital Structure'!$H$7,(DY124-DY123),0)</f>
        <v>0</v>
      </c>
      <c r="DZ126" s="116">
        <f>IF(DZ$87='Capital Structure'!$H$7,(DZ124-DZ123),0)</f>
        <v>0</v>
      </c>
      <c r="EA126" s="116">
        <f>IF(EA$87='Capital Structure'!$H$7,(EA124-EA123),0)</f>
        <v>0</v>
      </c>
      <c r="EB126" s="116">
        <f>IF(EB$87='Capital Structure'!$H$7,(EB124-EB123),0)</f>
        <v>0</v>
      </c>
      <c r="EC126" s="116">
        <f>IF(EC$87='Capital Structure'!$H$7,(EC124-EC123),0)</f>
        <v>0</v>
      </c>
      <c r="ED126" s="116">
        <f>IF(ED$87='Capital Structure'!$H$7,(ED124-ED123),0)</f>
        <v>0</v>
      </c>
      <c r="EE126" s="116">
        <f>IF(EE$87='Capital Structure'!$H$7,(EE124-EE123),0)</f>
        <v>0</v>
      </c>
      <c r="EF126" s="116">
        <f>IF(EF$87='Capital Structure'!$H$7,(EF124-EF123),0)</f>
        <v>0</v>
      </c>
      <c r="EG126" s="116">
        <f>IF(EG$87='Capital Structure'!$H$7,(EG124-EG123),0)</f>
        <v>0</v>
      </c>
      <c r="EH126" s="116">
        <f>IF(EH$87='Capital Structure'!$H$7,(EH124-EH123),0)</f>
        <v>0</v>
      </c>
      <c r="EI126" s="116">
        <f>IF(EI$87='Capital Structure'!$H$7,(EI124-EI123),0)</f>
        <v>0</v>
      </c>
      <c r="EJ126" s="116">
        <f>IF(EJ$87='Capital Structure'!$H$7,(EJ124-EJ123),0)</f>
        <v>0</v>
      </c>
      <c r="EK126" s="116">
        <f>IF(EK$87='Capital Structure'!$H$7,(EK124-EK123),0)</f>
        <v>0</v>
      </c>
      <c r="EL126" s="116">
        <f>IF(EL$87='Capital Structure'!$H$7,(EL124-EL123),0)</f>
        <v>0</v>
      </c>
      <c r="EM126" s="116">
        <f>IF(EM$87='Capital Structure'!$H$7,(EM124-EM123),0)</f>
        <v>0</v>
      </c>
      <c r="EN126" s="116">
        <f>IF(EN$87='Capital Structure'!$H$7,(EN124-EN123),0)</f>
        <v>0</v>
      </c>
      <c r="EO126" s="116">
        <f>IF(EO$87='Capital Structure'!$H$7,(EO124-EO123),0)</f>
        <v>0</v>
      </c>
      <c r="EP126" s="116">
        <f>IF(EP$87='Capital Structure'!$H$7,(EP124-EP123),0)</f>
        <v>0</v>
      </c>
      <c r="EQ126" s="116">
        <f>IF(EQ$87='Capital Structure'!$H$7,(EQ124-EQ123),0)</f>
        <v>0</v>
      </c>
      <c r="ER126" s="116">
        <f>IF(ER$87='Capital Structure'!$H$7,(ER124-ER123),0)</f>
        <v>0</v>
      </c>
      <c r="ES126" s="116">
        <f>IF(ES$87='Capital Structure'!$H$7,(ES124-ES123),0)</f>
        <v>0</v>
      </c>
      <c r="ET126" s="116">
        <f>IF(ET$87='Capital Structure'!$H$7,(ET124-ET123),0)</f>
        <v>0</v>
      </c>
      <c r="EU126" s="116">
        <f>IF(EU$87='Capital Structure'!$H$7,(EU124-EU123),0)</f>
        <v>0</v>
      </c>
      <c r="EV126" s="116">
        <f>IF(EV$87='Capital Structure'!$H$7,(EV124-EV123),0)</f>
        <v>0</v>
      </c>
      <c r="EW126" s="116">
        <f>IF(EW$87='Capital Structure'!$H$7,(EW124-EW123),0)</f>
        <v>0</v>
      </c>
      <c r="EX126" s="116">
        <f>IF(EX$87='Capital Structure'!$H$7,(EX124-EX123),0)</f>
        <v>0</v>
      </c>
      <c r="EY126" s="116">
        <f>IF(EY$87='Capital Structure'!$H$7,(EY124-EY123),0)</f>
        <v>0</v>
      </c>
      <c r="EZ126" s="116">
        <f>IF(EZ$87='Capital Structure'!$H$7,(EZ124-EZ123),0)</f>
        <v>0</v>
      </c>
      <c r="FA126" s="116">
        <f>IF(FA$87='Capital Structure'!$H$7,(FA124-FA123),0)</f>
        <v>0</v>
      </c>
      <c r="FB126" s="116">
        <f>IF(FB$87='Capital Structure'!$H$7,(FB124-FB123),0)</f>
        <v>0</v>
      </c>
      <c r="FC126" s="116"/>
      <c r="FD126" s="116"/>
      <c r="FE126" s="116"/>
      <c r="FF126" s="116"/>
      <c r="FG126" s="116"/>
      <c r="FH126" s="116"/>
      <c r="FI126" s="116"/>
      <c r="FJ126" s="116"/>
      <c r="FK126" s="116"/>
      <c r="FL126" s="116"/>
      <c r="FM126" s="116"/>
      <c r="FN126" s="116"/>
      <c r="FO126" s="116"/>
      <c r="FP126" s="116"/>
      <c r="FQ126" s="116"/>
      <c r="FR126" s="116"/>
      <c r="FS126" s="116"/>
      <c r="FT126" s="116"/>
      <c r="FU126" s="116"/>
      <c r="FV126" s="116"/>
      <c r="FW126" s="116"/>
      <c r="FX126" s="116"/>
      <c r="FY126" s="116"/>
      <c r="FZ126" s="116"/>
      <c r="GA126" s="116"/>
      <c r="GB126" s="116"/>
      <c r="GC126" s="116"/>
      <c r="GD126" s="116"/>
      <c r="GE126" s="116"/>
      <c r="GF126" s="116"/>
      <c r="GG126" s="116"/>
      <c r="GH126" s="116"/>
      <c r="GI126" s="116"/>
      <c r="GJ126" s="116"/>
      <c r="GK126" s="116"/>
      <c r="GL126" s="116"/>
      <c r="GM126" s="116"/>
      <c r="GN126" s="116"/>
      <c r="GO126" s="116"/>
      <c r="GP126" s="116"/>
      <c r="GQ126" s="116"/>
      <c r="GR126" s="116"/>
      <c r="GS126" s="116"/>
      <c r="GT126" s="116"/>
      <c r="GU126" s="116"/>
      <c r="GV126" s="116"/>
      <c r="GW126" s="116"/>
      <c r="GX126" s="116"/>
    </row>
    <row r="127" spans="2:206">
      <c r="B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</row>
    <row r="128" spans="2:206">
      <c r="B128" s="139" t="s">
        <v>356</v>
      </c>
      <c r="E128" s="139">
        <f>MAX((SUM($E$121:E121)-SUM($E$130:E130)-SUM($E$129:E129))*'Capital Structure'!$H$21/12,0)</f>
        <v>0</v>
      </c>
      <c r="F128" s="139">
        <f>MAX((SUM($E$121:F121)-SUM($E$130:F130)-SUM($E$129:F129))*'Capital Structure'!$H$21/12,0)</f>
        <v>0</v>
      </c>
      <c r="G128" s="139">
        <f>MAX((SUM($E$121:G121)-SUM($E$130:G130)-SUM($E$129:G129))*'Capital Structure'!$H$21/12,0)</f>
        <v>0</v>
      </c>
      <c r="H128" s="139">
        <f>MAX((SUM($E$121:H121)-SUM($E$130:H130)-SUM($E$129:H129))*'Capital Structure'!$H$21/12,0)</f>
        <v>0</v>
      </c>
      <c r="I128" s="139">
        <f>MAX((SUM($E$121:I121)-SUM($E$130:I130)-SUM($E$129:I129))*'Capital Structure'!$H$21/12,0)</f>
        <v>0</v>
      </c>
      <c r="J128" s="139">
        <f>MAX((SUM($E$121:J121)-SUM($E$130:J130)-SUM($E$129:J129))*'Capital Structure'!$H$21/12,0)</f>
        <v>0</v>
      </c>
      <c r="K128" s="139">
        <f>MAX((SUM($E$121:K121)-SUM($E$130:K130)-SUM($E$129:K129))*'Capital Structure'!$H$21/12,0)</f>
        <v>0</v>
      </c>
      <c r="L128" s="139">
        <f>MAX((SUM($E$121:L121)-SUM($E$130:L130)-SUM($E$129:L129))*'Capital Structure'!$H$21/12,0)</f>
        <v>0</v>
      </c>
      <c r="M128" s="139">
        <f>MAX((SUM($E$121:M121)-SUM($E$130:M130)-SUM($E$129:M129))*'Capital Structure'!$H$21/12,0)</f>
        <v>0</v>
      </c>
      <c r="N128" s="139">
        <f>MAX((SUM($E$121:N121)-SUM($E$130:N130)-SUM($E$129:N129))*'Capital Structure'!$H$21/12,0)</f>
        <v>0</v>
      </c>
      <c r="O128" s="139">
        <f>MAX((SUM($E$121:O121)-SUM($E$130:O130)-SUM($E$129:O129))*'Capital Structure'!$H$21/12,0)</f>
        <v>0</v>
      </c>
      <c r="P128" s="139">
        <f>MAX((SUM($E$121:P121)-SUM($E$130:P130)-SUM($E$129:P129))*'Capital Structure'!$H$21/12,0)</f>
        <v>0</v>
      </c>
      <c r="Q128" s="139">
        <f>MAX((SUM($E$121:Q121)-SUM($E$130:Q130)-SUM($E$129:Q129))*'Capital Structure'!$H$21/12,0)</f>
        <v>0</v>
      </c>
      <c r="R128" s="139">
        <f>MAX((SUM($E$121:R121)-SUM($E$130:R130)-SUM($E$129:R129))*'Capital Structure'!$H$21/12,0)</f>
        <v>0</v>
      </c>
      <c r="S128" s="139">
        <f>MAX((SUM($E$121:S121)-SUM($E$130:S130)-SUM($E$129:S129))*'Capital Structure'!$H$21/12,0)</f>
        <v>0</v>
      </c>
      <c r="T128" s="139">
        <f>MAX((SUM($E$121:T121)-SUM($E$130:T130)-SUM($E$129:T129))*'Capital Structure'!$H$21/12,0)</f>
        <v>0</v>
      </c>
      <c r="U128" s="139">
        <f>MAX((SUM($E$121:U121)-SUM($E$130:U130)-SUM($E$129:U129))*'Capital Structure'!$H$21/12,0)</f>
        <v>0</v>
      </c>
      <c r="V128" s="139">
        <f>MAX((SUM($E$121:V121)-SUM($E$130:V130)-SUM($E$129:V129))*'Capital Structure'!$H$21/12,0)</f>
        <v>0</v>
      </c>
      <c r="W128" s="139">
        <f>MAX((SUM($E$121:W121)-SUM($E$130:W130)-SUM($E$129:W129))*'Capital Structure'!$H$21/12,0)</f>
        <v>0</v>
      </c>
      <c r="X128" s="139">
        <f>MAX((SUM($E$121:X121)-SUM($E$130:X130)-SUM($E$129:X129))*'Capital Structure'!$H$21/12,0)</f>
        <v>0</v>
      </c>
      <c r="Y128" s="139">
        <f>MAX((SUM($E$121:Y121)-SUM($E$130:Y130)-SUM($E$129:Y129))*'Capital Structure'!$H$21/12,0)</f>
        <v>0</v>
      </c>
      <c r="Z128" s="139">
        <f>MAX((SUM($E$121:Z121)-SUM($E$130:Z130)-SUM($E$129:Z129))*'Capital Structure'!$H$21/12,0)</f>
        <v>0</v>
      </c>
      <c r="AA128" s="139">
        <f>MAX((SUM($E$121:AA121)-SUM($E$130:AA130)-SUM($E$129:AA129))*'Capital Structure'!$H$21/12,0)</f>
        <v>0</v>
      </c>
      <c r="AB128" s="139">
        <f>MAX((SUM($E$121:AB121)-SUM($E$130:AB130)-SUM($E$129:AB129))*'Capital Structure'!$H$21/12,0)</f>
        <v>0</v>
      </c>
      <c r="AC128" s="139">
        <f>MAX((SUM($E$121:AC121)-SUM($E$130:AC130)-SUM($E$129:AC129))*'Capital Structure'!$H$21/12,0)</f>
        <v>0</v>
      </c>
      <c r="AD128" s="139">
        <f>MAX((SUM($E$121:AD121)-SUM($E$130:AD130)-SUM($E$129:AD129))*'Capital Structure'!$H$21/12,0)</f>
        <v>0</v>
      </c>
      <c r="AE128" s="139">
        <f>MAX((SUM($E$121:AE121)-SUM($E$130:AE130)-SUM($E$129:AE129))*'Capital Structure'!$H$21/12,0)</f>
        <v>0</v>
      </c>
      <c r="AF128" s="139">
        <f>MAX((SUM($E$121:AF121)-SUM($E$130:AF130)-SUM($E$129:AF129))*'Capital Structure'!$H$21/12,0)</f>
        <v>0</v>
      </c>
      <c r="AG128" s="139">
        <f>MAX((SUM($E$121:AG121)-SUM($E$130:AG130)-SUM($E$129:AG129))*'Capital Structure'!$H$21/12,0)</f>
        <v>0</v>
      </c>
      <c r="AH128" s="139">
        <f>MAX((SUM($E$121:AH121)-SUM($E$130:AH130)-SUM($E$129:AH129))*'Capital Structure'!$H$21/12,0)</f>
        <v>0</v>
      </c>
      <c r="AI128" s="139">
        <f>MAX((SUM($E$121:AI121)-SUM($E$130:AI130)-SUM($E$129:AI129))*'Capital Structure'!$H$21/12,0)</f>
        <v>0</v>
      </c>
      <c r="AJ128" s="139">
        <f>MAX((SUM($E$121:AJ121)-SUM($E$130:AJ130)-SUM($E$129:AJ129))*'Capital Structure'!$H$21/12,0)</f>
        <v>0</v>
      </c>
      <c r="AK128" s="139">
        <f>MAX((SUM($E$121:AK121)-SUM($E$130:AK130)-SUM($E$129:AK129))*'Capital Structure'!$H$21/12,0)</f>
        <v>0</v>
      </c>
      <c r="AL128" s="139">
        <f>MAX((SUM($E$121:AL121)-SUM($E$130:AL130)-SUM($E$129:AL129))*'Capital Structure'!$H$21/12,0)</f>
        <v>0</v>
      </c>
      <c r="AM128" s="139">
        <f>MAX((SUM($E$121:AM121)-SUM($E$130:AM130)-SUM($E$129:AM129))*'Capital Structure'!$H$21/12,0)</f>
        <v>0</v>
      </c>
      <c r="AN128" s="139">
        <f>MAX((SUM($E$121:AN121)-SUM($E$130:AN130)-SUM($E$129:AN129))*'Capital Structure'!$H$21/12,0)</f>
        <v>0</v>
      </c>
      <c r="AO128" s="139">
        <f>MAX((SUM($E$121:AO121)-SUM($E$130:AO130)-SUM($E$129:AO129))*'Capital Structure'!$H$21/12,0)</f>
        <v>0</v>
      </c>
      <c r="AP128" s="139">
        <f>MAX((SUM($E$121:AP121)-SUM($E$130:AP130)-SUM($E$129:AP129))*'Capital Structure'!$H$21/12,0)</f>
        <v>0</v>
      </c>
      <c r="AQ128" s="139">
        <f>MAX((SUM($E$121:AQ121)-SUM($E$130:AQ130)-SUM($E$129:AQ129))*'Capital Structure'!$H$21/12,0)</f>
        <v>0</v>
      </c>
      <c r="AR128" s="139">
        <f>MAX((SUM($E$121:AR121)-SUM($E$130:AR130)-SUM($E$129:AR129))*'Capital Structure'!$H$21/12,0)</f>
        <v>0</v>
      </c>
      <c r="AS128" s="139">
        <f>MAX((SUM($E$121:AS121)-SUM($E$130:AS130)-SUM($E$129:AS129))*'Capital Structure'!$H$21/12,0)</f>
        <v>0</v>
      </c>
      <c r="AT128" s="139">
        <f>MAX((SUM($E$121:AT121)-SUM($E$130:AT130)-SUM($E$129:AT129))*'Capital Structure'!$H$21/12,0)</f>
        <v>0</v>
      </c>
      <c r="AU128" s="139">
        <f>MAX((SUM($E$121:AU121)-SUM($E$130:AU130)-SUM($E$129:AU129))*'Capital Structure'!$H$21/12,0)</f>
        <v>0</v>
      </c>
      <c r="AV128" s="139">
        <f>MAX((SUM($E$121:AV121)-SUM($E$130:AV130)-SUM($E$129:AV129))*'Capital Structure'!$H$21/12,0)</f>
        <v>0</v>
      </c>
      <c r="AW128" s="139">
        <f>MAX((SUM($E$121:AW121)-SUM($E$130:AW130)-SUM($E$129:AW129))*'Capital Structure'!$H$21/12,0)</f>
        <v>0</v>
      </c>
      <c r="AX128" s="139">
        <f>MAX((SUM($E$121:AX121)-SUM($E$130:AX130)-SUM($E$129:AX129))*'Capital Structure'!$H$21/12,0)</f>
        <v>0</v>
      </c>
      <c r="AY128" s="139">
        <f>MAX((SUM($E$121:AY121)-SUM($E$130:AY130)-SUM($E$129:AY129))*'Capital Structure'!$H$21/12,0)</f>
        <v>0</v>
      </c>
      <c r="AZ128" s="139">
        <f>MAX((SUM($E$121:AZ121)-SUM($E$130:AZ130)-SUM($E$129:AZ129))*'Capital Structure'!$H$21/12,0)</f>
        <v>0</v>
      </c>
      <c r="BA128" s="139">
        <f>MAX((SUM($E$121:BA121)-SUM($E$130:BA130)-SUM($E$129:BA129))*'Capital Structure'!$H$21/12,0)</f>
        <v>0</v>
      </c>
      <c r="BB128" s="139">
        <f>MAX((SUM($E$121:BB121)-SUM($E$130:BB130)-SUM($E$129:BB129))*'Capital Structure'!$H$21/12,0)</f>
        <v>0</v>
      </c>
      <c r="BC128" s="139">
        <f>MAX((SUM($E$121:BC121)-SUM($E$130:BC130)-SUM($E$129:BC129))*'Capital Structure'!$H$21/12,0)</f>
        <v>0</v>
      </c>
      <c r="BD128" s="139">
        <f>MAX((SUM($E$121:BD121)-SUM($E$130:BD130)-SUM($E$129:BD129))*'Capital Structure'!$H$21/12,0)</f>
        <v>0</v>
      </c>
      <c r="BE128" s="139">
        <f>MAX((SUM($E$121:BE121)-SUM($E$130:BE130)-SUM($E$129:BE129))*'Capital Structure'!$H$21/12,0)</f>
        <v>0</v>
      </c>
      <c r="BF128" s="139">
        <f>MAX((SUM($E$121:BF121)-SUM($E$130:BF130)-SUM($E$129:BF129))*'Capital Structure'!$H$21/12,0)</f>
        <v>0</v>
      </c>
      <c r="BG128" s="139">
        <f>MAX((SUM($E$121:BG121)-SUM($E$130:BG130)-SUM($E$129:BG129))*'Capital Structure'!$H$21/12,0)</f>
        <v>0</v>
      </c>
      <c r="BH128" s="139">
        <f>MAX((SUM($E$121:BH121)-SUM($E$130:BH130)-SUM($E$129:BH129))*'Capital Structure'!$H$21/12,0)</f>
        <v>0</v>
      </c>
      <c r="BI128" s="139">
        <f>MAX((SUM($E$121:BI121)-SUM($E$130:BI130)-SUM($E$129:BI129))*'Capital Structure'!$H$21/12,0)</f>
        <v>0</v>
      </c>
      <c r="BJ128" s="139">
        <f>MAX((SUM($E$121:BJ121)-SUM($E$130:BJ130)-SUM($E$129:BJ129))*'Capital Structure'!$H$21/12,0)</f>
        <v>0</v>
      </c>
      <c r="BK128" s="139">
        <f>MAX((SUM($E$121:BK121)-SUM($E$130:BK130)-SUM($E$129:BK129))*'Capital Structure'!$H$21/12,0)</f>
        <v>0</v>
      </c>
      <c r="BL128" s="139">
        <f>MAX((SUM($E$121:BL121)-SUM($E$130:BL130)-SUM($E$129:BL129))*'Capital Structure'!$H$21/12,0)</f>
        <v>0</v>
      </c>
      <c r="BM128" s="139">
        <f>MAX((SUM($E$121:BM121)-SUM($E$130:BM130)-SUM($E$129:BM129))*'Capital Structure'!$H$21/12,0)</f>
        <v>0</v>
      </c>
      <c r="BN128" s="139">
        <f>MAX((SUM($E$121:BN121)-SUM($E$130:BN130)-SUM($E$129:BN129))*'Capital Structure'!$H$21/12,0)</f>
        <v>0</v>
      </c>
      <c r="BO128" s="139">
        <f>MAX((SUM($E$121:BO121)-SUM($E$130:BO130)-SUM($E$129:BO129))*'Capital Structure'!$H$21/12,0)</f>
        <v>0</v>
      </c>
      <c r="BP128" s="139">
        <f>MAX((SUM($E$121:BP121)-SUM($E$130:BP130)-SUM($E$129:BP129))*'Capital Structure'!$H$21/12,0)</f>
        <v>0</v>
      </c>
      <c r="BQ128" s="139">
        <f>MAX((SUM($E$121:BQ121)-SUM($E$130:BQ130)-SUM($E$129:BQ129))*'Capital Structure'!$H$21/12,0)</f>
        <v>0</v>
      </c>
      <c r="BR128" s="139">
        <f>MAX((SUM($E$121:BR121)-SUM($E$130:BR130)-SUM($E$129:BR129))*'Capital Structure'!$H$21/12,0)</f>
        <v>0</v>
      </c>
      <c r="BS128" s="139">
        <f>MAX((SUM($E$121:BS121)-SUM($E$130:BS130)-SUM($E$129:BS129))*'Capital Structure'!$H$21/12,0)</f>
        <v>0</v>
      </c>
      <c r="BT128" s="139">
        <f>MAX((SUM($E$121:BT121)-SUM($E$130:BT130)-SUM($E$129:BT129))*'Capital Structure'!$H$21/12,0)</f>
        <v>0</v>
      </c>
      <c r="BU128" s="139">
        <f>MAX((SUM($E$121:BU121)-SUM($E$130:BU130)-SUM($E$129:BU129))*'Capital Structure'!$H$21/12,0)</f>
        <v>0</v>
      </c>
      <c r="BV128" s="139">
        <f>MAX((SUM($E$121:BV121)-SUM($E$130:BV130)-SUM($E$129:BV129))*'Capital Structure'!$H$21/12,0)</f>
        <v>0</v>
      </c>
      <c r="BW128" s="139">
        <f>MAX((SUM($E$121:BW121)-SUM($E$130:BW130)-SUM($E$129:BW129))*'Capital Structure'!$H$21/12,0)</f>
        <v>0</v>
      </c>
      <c r="BX128" s="139">
        <f>MAX((SUM($E$121:BX121)-SUM($E$130:BX130)-SUM($E$129:BX129))*'Capital Structure'!$H$21/12,0)</f>
        <v>0</v>
      </c>
      <c r="BY128" s="139">
        <f>MAX((SUM($E$121:BY121)-SUM($E$130:BY130)-SUM($E$129:BY129))*'Capital Structure'!$H$21/12,0)</f>
        <v>0</v>
      </c>
      <c r="BZ128" s="139">
        <f>MAX((SUM($E$121:BZ121)-SUM($E$130:BZ130)-SUM($E$129:BZ129))*'Capital Structure'!$H$21/12,0)</f>
        <v>0</v>
      </c>
      <c r="CA128" s="139">
        <f>MAX((SUM($E$121:CA121)-SUM($E$130:CA130)-SUM($E$129:CA129))*'Capital Structure'!$H$21/12,0)</f>
        <v>0</v>
      </c>
      <c r="CB128" s="139">
        <f>MAX((SUM($E$121:CB121)-SUM($E$130:CB130)-SUM($E$129:CB129))*'Capital Structure'!$H$21/12,0)</f>
        <v>0</v>
      </c>
      <c r="CC128" s="139">
        <f>MAX((SUM($E$121:CC121)-SUM($E$130:CC130)-SUM($E$129:CC129))*'Capital Structure'!$H$21/12,0)</f>
        <v>0</v>
      </c>
      <c r="CD128" s="139">
        <f>MAX((SUM($E$121:CD121)-SUM($E$130:CD130)-SUM($E$129:CD129))*'Capital Structure'!$H$21/12,0)</f>
        <v>0</v>
      </c>
      <c r="CE128" s="139">
        <f>MAX((SUM($E$121:CE121)-SUM($E$130:CE130)-SUM($E$129:CE129))*'Capital Structure'!$H$21/12,0)</f>
        <v>0</v>
      </c>
      <c r="CF128" s="139">
        <f>MAX((SUM($E$121:CF121)-SUM($E$130:CF130)-SUM($E$129:CF129))*'Capital Structure'!$H$21/12,0)</f>
        <v>0</v>
      </c>
      <c r="CG128" s="139">
        <f>MAX((SUM($E$121:CG121)-SUM($E$130:CG130)-SUM($E$129:CG129))*'Capital Structure'!$H$21/12,0)</f>
        <v>0</v>
      </c>
      <c r="CH128" s="139">
        <f>MAX((SUM($E$121:CH121)-SUM($E$130:CH130)-SUM($E$129:CH129))*'Capital Structure'!$H$21/12,0)</f>
        <v>0</v>
      </c>
      <c r="CI128" s="139">
        <f>MAX((SUM($E$121:CI121)-SUM($E$130:CI130)-SUM($E$129:CI129))*'Capital Structure'!$H$21/12,0)</f>
        <v>0</v>
      </c>
      <c r="CJ128" s="139">
        <f>MAX((SUM($E$121:CJ121)-SUM($E$130:CJ130)-SUM($E$129:CJ129))*'Capital Structure'!$H$21/12,0)</f>
        <v>0</v>
      </c>
      <c r="CK128" s="139">
        <f>MAX((SUM($E$121:CK121)-SUM($E$130:CK130)-SUM($E$129:CK129))*'Capital Structure'!$H$21/12,0)</f>
        <v>0</v>
      </c>
      <c r="CL128" s="139">
        <f>MAX((SUM($E$121:CL121)-SUM($E$130:CL130)-SUM($E$129:CL129))*'Capital Structure'!$H$21/12,0)</f>
        <v>0</v>
      </c>
      <c r="CM128" s="139">
        <f>MAX((SUM($E$121:CM121)-SUM($E$130:CM130)-SUM($E$129:CM129))*'Capital Structure'!$H$21/12,0)</f>
        <v>0</v>
      </c>
      <c r="CN128" s="139">
        <f>MAX((SUM($E$121:CN121)-SUM($E$130:CN130)-SUM($E$129:CN129))*'Capital Structure'!$H$21/12,0)</f>
        <v>0</v>
      </c>
      <c r="CO128" s="139">
        <f>MAX((SUM($E$121:CO121)-SUM($E$130:CO130)-SUM($E$129:CO129))*'Capital Structure'!$H$21/12,0)</f>
        <v>0</v>
      </c>
      <c r="CP128" s="139">
        <f>MAX((SUM($E$121:CP121)-SUM($E$130:CP130)-SUM($E$129:CP129))*'Capital Structure'!$H$21/12,0)</f>
        <v>0</v>
      </c>
      <c r="CQ128" s="139">
        <f>MAX((SUM($E$121:CQ121)-SUM($E$130:CQ130)-SUM($E$129:CQ129))*'Capital Structure'!$H$21/12,0)</f>
        <v>0</v>
      </c>
      <c r="CR128" s="139">
        <f>MAX((SUM($E$121:CR121)-SUM($E$130:CR130)-SUM($E$129:CR129))*'Capital Structure'!$H$21/12,0)</f>
        <v>0</v>
      </c>
      <c r="CS128" s="139">
        <f>MAX((SUM($E$121:CS121)-SUM($E$130:CS130)-SUM($E$129:CS129))*'Capital Structure'!$H$21/12,0)</f>
        <v>0</v>
      </c>
      <c r="CT128" s="139">
        <f>MAX((SUM($E$121:CT121)-SUM($E$130:CT130)-SUM($E$129:CT129))*'Capital Structure'!$H$21/12,0)</f>
        <v>0</v>
      </c>
      <c r="CU128" s="139">
        <f>MAX((SUM($E$121:CU121)-SUM($E$130:CU130)-SUM($E$129:CU129))*'Capital Structure'!$H$21/12,0)</f>
        <v>0</v>
      </c>
      <c r="CV128" s="139">
        <f>MAX((SUM($E$121:CV121)-SUM($E$130:CV130)-SUM($E$129:CV129))*'Capital Structure'!$H$21/12,0)</f>
        <v>0</v>
      </c>
      <c r="CW128" s="139">
        <f>MAX((SUM($E$121:CW121)-SUM($E$130:CW130)-SUM($E$129:CW129))*'Capital Structure'!$H$21/12,0)</f>
        <v>0</v>
      </c>
      <c r="CX128" s="139">
        <f>MAX((SUM($E$121:CX121)-SUM($E$130:CX130)-SUM($E$129:CX129))*'Capital Structure'!$H$21/12,0)</f>
        <v>0</v>
      </c>
      <c r="CY128" s="139">
        <f>MAX((SUM($E$121:CY121)-SUM($E$130:CY130)-SUM($E$129:CY129))*'Capital Structure'!$H$21/12,0)</f>
        <v>0</v>
      </c>
      <c r="CZ128" s="139">
        <f>MAX((SUM($E$121:CZ121)-SUM($E$130:CZ130)-SUM($E$129:CZ129))*'Capital Structure'!$H$21/12,0)</f>
        <v>0</v>
      </c>
      <c r="DA128" s="139">
        <f>MAX((SUM($E$121:DA121)-SUM($E$130:DA130)-SUM($E$129:DA129))*'Capital Structure'!$H$21/12,0)</f>
        <v>0</v>
      </c>
      <c r="DB128" s="139">
        <f>MAX((SUM($E$121:DB121)-SUM($E$130:DB130)-SUM($E$129:DB129))*'Capital Structure'!$H$21/12,0)</f>
        <v>0</v>
      </c>
      <c r="DC128" s="139">
        <f>MAX((SUM($E$121:DC121)-SUM($E$130:DC130)-SUM($E$129:DC129))*'Capital Structure'!$H$21/12,0)</f>
        <v>0</v>
      </c>
      <c r="DD128" s="139">
        <f>MAX((SUM($E$121:DD121)-SUM($E$130:DD130)-SUM($E$129:DD129))*'Capital Structure'!$H$21/12,0)</f>
        <v>0</v>
      </c>
      <c r="DE128" s="139">
        <f>MAX((SUM($E$121:DE121)-SUM($E$130:DE130)-SUM($E$129:DE129))*'Capital Structure'!$H$21/12,0)</f>
        <v>0</v>
      </c>
      <c r="DF128" s="139">
        <f>MAX((SUM($E$121:DF121)-SUM($E$130:DF130)-SUM($E$129:DF129))*'Capital Structure'!$H$21/12,0)</f>
        <v>0</v>
      </c>
      <c r="DG128" s="139">
        <f>MAX((SUM($E$121:DG121)-SUM($E$130:DG130)-SUM($E$129:DG129))*'Capital Structure'!$H$21/12,0)</f>
        <v>0</v>
      </c>
      <c r="DH128" s="139">
        <f>MAX((SUM($E$121:DH121)-SUM($E$130:DH130)-SUM($E$129:DH129))*'Capital Structure'!$H$21/12,0)</f>
        <v>0</v>
      </c>
      <c r="DI128" s="139">
        <f>MAX((SUM($E$121:DI121)-SUM($E$130:DI130)-SUM($E$129:DI129))*'Capital Structure'!$H$21/12,0)</f>
        <v>0</v>
      </c>
      <c r="DJ128" s="139">
        <f>MAX((SUM($E$121:DJ121)-SUM($E$130:DJ130)-SUM($E$129:DJ129))*'Capital Structure'!$H$21/12,0)</f>
        <v>0</v>
      </c>
      <c r="DK128" s="139">
        <f>MAX((SUM($E$121:DK121)-SUM($E$130:DK130)-SUM($E$129:DK129))*'Capital Structure'!$H$21/12,0)</f>
        <v>0</v>
      </c>
      <c r="DL128" s="139">
        <f>MAX((SUM($E$121:DL121)-SUM($E$130:DL130)-SUM($E$129:DL129))*'Capital Structure'!$H$21/12,0)</f>
        <v>0</v>
      </c>
      <c r="DM128" s="139">
        <f>MAX((SUM($E$121:DM121)-SUM($E$130:DM130)-SUM($E$129:DM129))*'Capital Structure'!$H$21/12,0)</f>
        <v>0</v>
      </c>
      <c r="DN128" s="139">
        <f>MAX((SUM($E$121:DN121)-SUM($E$130:DN130)-SUM($E$129:DN129))*'Capital Structure'!$H$21/12,0)</f>
        <v>0</v>
      </c>
      <c r="DO128" s="139">
        <f>MAX((SUM($E$121:DO121)-SUM($E$130:DO130)-SUM($E$129:DO129))*'Capital Structure'!$H$21/12,0)</f>
        <v>0</v>
      </c>
      <c r="DP128" s="139">
        <f>MAX((SUM($E$121:DP121)-SUM($E$130:DP130)-SUM($E$129:DP129))*'Capital Structure'!$H$21/12,0)</f>
        <v>0</v>
      </c>
      <c r="DQ128" s="139">
        <f>MAX((SUM($E$121:DQ121)-SUM($E$130:DQ130)-SUM($E$129:DQ129))*'Capital Structure'!$H$21/12,0)</f>
        <v>0</v>
      </c>
      <c r="DR128" s="139">
        <f>MAX((SUM($E$121:DR121)-SUM($E$130:DR130)-SUM($E$129:DR129))*'Capital Structure'!$H$21/12,0)</f>
        <v>0</v>
      </c>
      <c r="DS128" s="139">
        <f>MAX((SUM($E$121:DS121)-SUM($E$130:DS130)-SUM($E$129:DS129))*'Capital Structure'!$H$21/12,0)</f>
        <v>0</v>
      </c>
      <c r="DT128" s="139">
        <f>MAX((SUM($E$121:DT121)-SUM($E$130:DT130)-SUM($E$129:DT129))*'Capital Structure'!$H$21/12,0)</f>
        <v>0</v>
      </c>
      <c r="DU128" s="139">
        <f>MAX((SUM($E$121:DU121)-SUM($E$130:DU130)-SUM($E$129:DU129))*'Capital Structure'!$H$21/12,0)</f>
        <v>0</v>
      </c>
      <c r="DV128" s="139">
        <f>MAX((SUM($E$121:DV121)-SUM($E$130:DV130)-SUM($E$129:DV129))*'Capital Structure'!$H$21/12,0)</f>
        <v>0</v>
      </c>
      <c r="DW128" s="139">
        <f>MAX((SUM($E$121:DW121)-SUM($E$130:DW130)-SUM($E$129:DW129))*'Capital Structure'!$H$21/12,0)</f>
        <v>0</v>
      </c>
      <c r="DX128" s="139">
        <f>MAX((SUM($E$121:DX121)-SUM($E$130:DX130)-SUM($E$129:DX129))*'Capital Structure'!$H$21/12,0)</f>
        <v>0</v>
      </c>
      <c r="DY128" s="139">
        <f>MAX((SUM($E$121:DY121)-SUM($E$130:DY130)-SUM($E$129:DY129))*'Capital Structure'!$H$21/12,0)</f>
        <v>0</v>
      </c>
      <c r="DZ128" s="139">
        <f>MAX((SUM($E$121:DZ121)-SUM($E$130:DZ130)-SUM($E$129:DZ129))*'Capital Structure'!$H$21/12,0)</f>
        <v>0</v>
      </c>
      <c r="EA128" s="139">
        <f>MAX((SUM($E$121:EA121)-SUM($E$130:EA130)-SUM($E$129:EA129))*'Capital Structure'!$H$21/12,0)</f>
        <v>0</v>
      </c>
      <c r="EB128" s="139">
        <f>MAX((SUM($E$121:EB121)-SUM($E$130:EB130)-SUM($E$129:EB129))*'Capital Structure'!$H$21/12,0)</f>
        <v>0</v>
      </c>
      <c r="EC128" s="139">
        <f>MAX((SUM($E$121:EC121)-SUM($E$130:EC130)-SUM($E$129:EC129))*'Capital Structure'!$H$21/12,0)</f>
        <v>0</v>
      </c>
      <c r="ED128" s="139">
        <f>MAX((SUM($E$121:ED121)-SUM($E$130:ED130)-SUM($E$129:ED129))*'Capital Structure'!$H$21/12,0)</f>
        <v>0</v>
      </c>
      <c r="EE128" s="139">
        <f>MAX((SUM($E$121:EE121)-SUM($E$130:EE130)-SUM($E$129:EE129))*'Capital Structure'!$H$21/12,0)</f>
        <v>0</v>
      </c>
      <c r="EF128" s="139">
        <f>MAX((SUM($E$121:EF121)-SUM($E$130:EF130)-SUM($E$129:EF129))*'Capital Structure'!$H$21/12,0)</f>
        <v>0</v>
      </c>
      <c r="EG128" s="139">
        <f>MAX((SUM($E$121:EG121)-SUM($E$130:EG130)-SUM($E$129:EG129))*'Capital Structure'!$H$21/12,0)</f>
        <v>0</v>
      </c>
      <c r="EH128" s="139">
        <f>MAX((SUM($E$121:EH121)-SUM($E$130:EH130)-SUM($E$129:EH129))*'Capital Structure'!$H$21/12,0)</f>
        <v>0</v>
      </c>
      <c r="EI128" s="139">
        <f>MAX((SUM($E$121:EI121)-SUM($E$130:EI130)-SUM($E$129:EI129))*'Capital Structure'!$H$21/12,0)</f>
        <v>0</v>
      </c>
      <c r="EJ128" s="139">
        <f>MAX((SUM($E$121:EJ121)-SUM($E$130:EJ130)-SUM($E$129:EJ129))*'Capital Structure'!$H$21/12,0)</f>
        <v>0</v>
      </c>
      <c r="EK128" s="139">
        <f>MAX((SUM($E$121:EK121)-SUM($E$130:EK130)-SUM($E$129:EK129))*'Capital Structure'!$H$21/12,0)</f>
        <v>0</v>
      </c>
      <c r="EL128" s="139">
        <f>MAX((SUM($E$121:EL121)-SUM($E$130:EL130)-SUM($E$129:EL129))*'Capital Structure'!$H$21/12,0)</f>
        <v>0</v>
      </c>
      <c r="EM128" s="139">
        <f>MAX((SUM($E$121:EM121)-SUM($E$130:EM130)-SUM($E$129:EM129))*'Capital Structure'!$H$21/12,0)</f>
        <v>0</v>
      </c>
      <c r="EN128" s="139">
        <f>MAX((SUM($E$121:EN121)-SUM($E$130:EN130)-SUM($E$129:EN129))*'Capital Structure'!$H$21/12,0)</f>
        <v>0</v>
      </c>
      <c r="EO128" s="139">
        <f>MAX((SUM($E$121:EO121)-SUM($E$130:EO130)-SUM($E$129:EO129))*'Capital Structure'!$H$21/12,0)</f>
        <v>0</v>
      </c>
      <c r="EP128" s="139">
        <f>MAX((SUM($E$121:EP121)-SUM($E$130:EP130)-SUM($E$129:EP129))*'Capital Structure'!$H$21/12,0)</f>
        <v>0</v>
      </c>
      <c r="EQ128" s="139">
        <f>MAX((SUM($E$121:EQ121)-SUM($E$130:EQ130)-SUM($E$129:EQ129))*'Capital Structure'!$H$21/12,0)</f>
        <v>0</v>
      </c>
      <c r="ER128" s="139">
        <f>MAX((SUM($E$121:ER121)-SUM($E$130:ER130)-SUM($E$129:ER129))*'Capital Structure'!$H$21/12,0)</f>
        <v>0</v>
      </c>
      <c r="ES128" s="139">
        <f>MAX((SUM($E$121:ES121)-SUM($E$130:ES130)-SUM($E$129:ES129))*'Capital Structure'!$H$21/12,0)</f>
        <v>0</v>
      </c>
      <c r="ET128" s="139">
        <f>MAX((SUM($E$121:ET121)-SUM($E$130:ET130)-SUM($E$129:ET129))*'Capital Structure'!$H$21/12,0)</f>
        <v>0</v>
      </c>
      <c r="EU128" s="139">
        <f>MAX((SUM($E$121:EU121)-SUM($E$130:EU130)-SUM($E$129:EU129))*'Capital Structure'!$H$21/12,0)</f>
        <v>0</v>
      </c>
      <c r="EV128" s="139">
        <f>MAX((SUM($E$121:EV121)-SUM($E$130:EV130)-SUM($E$129:EV129))*'Capital Structure'!$H$21/12,0)</f>
        <v>0</v>
      </c>
      <c r="EW128" s="139">
        <f>MAX((SUM($E$121:EW121)-SUM($E$130:EW130)-SUM($E$129:EW129))*'Capital Structure'!$H$21/12,0)</f>
        <v>0</v>
      </c>
      <c r="EX128" s="139">
        <f>MAX((SUM($E$121:EX121)-SUM($E$130:EX130)-SUM($E$129:EX129))*'Capital Structure'!$H$21/12,0)</f>
        <v>0</v>
      </c>
      <c r="EY128" s="139">
        <f>MAX((SUM($E$121:EY121)-SUM($E$130:EY130)-SUM($E$129:EY129))*'Capital Structure'!$H$21/12,0)</f>
        <v>0</v>
      </c>
      <c r="EZ128" s="139">
        <f>MAX((SUM($E$121:EZ121)-SUM($E$130:EZ130)-SUM($E$129:EZ129))*'Capital Structure'!$H$21/12,0)</f>
        <v>0</v>
      </c>
      <c r="FA128" s="139">
        <f>MAX((SUM($E$121:FA121)-SUM($E$130:FA130)-SUM($E$129:FA129))*'Capital Structure'!$H$21/12,0)</f>
        <v>0</v>
      </c>
      <c r="FB128" s="139">
        <f>MAX((SUM($E$121:FB121)-SUM($E$130:FB130)-SUM($E$129:FB129))*'Capital Structure'!$H$21/12,0)</f>
        <v>0</v>
      </c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IFERROR(VLOOKUP(E$87,'Capital Structure'!$H$27:$I$29,2,FALSE),0)</f>
        <v>0</v>
      </c>
      <c r="F129" s="139">
        <f>IFERROR(VLOOKUP(F$87,'Capital Structure'!$H$27:$I$29,2,FALSE),0)</f>
        <v>0</v>
      </c>
      <c r="G129" s="139">
        <f>IFERROR(VLOOKUP(G$87,'Capital Structure'!$H$27:$I$29,2,FALSE),0)</f>
        <v>0</v>
      </c>
      <c r="H129" s="139">
        <f>IFERROR(VLOOKUP(H$87,'Capital Structure'!$H$27:$I$29,2,FALSE),0)</f>
        <v>0</v>
      </c>
      <c r="I129" s="139">
        <f>IFERROR(VLOOKUP(I$87,'Capital Structure'!$H$27:$I$29,2,FALSE),0)</f>
        <v>0</v>
      </c>
      <c r="J129" s="139">
        <f>IFERROR(VLOOKUP(J$87,'Capital Structure'!$H$27:$I$29,2,FALSE),0)</f>
        <v>0</v>
      </c>
      <c r="K129" s="139">
        <f>IFERROR(VLOOKUP(K$87,'Capital Structure'!$H$27:$I$29,2,FALSE),0)</f>
        <v>0</v>
      </c>
      <c r="L129" s="139">
        <f>IFERROR(VLOOKUP(L$87,'Capital Structure'!$H$27:$I$29,2,FALSE),0)</f>
        <v>0</v>
      </c>
      <c r="M129" s="139">
        <f>IFERROR(VLOOKUP(M$87,'Capital Structure'!$H$27:$I$29,2,FALSE),0)</f>
        <v>0</v>
      </c>
      <c r="N129" s="139">
        <f>IFERROR(VLOOKUP(N$87,'Capital Structure'!$H$27:$I$29,2,FALSE),0)</f>
        <v>0</v>
      </c>
      <c r="O129" s="139">
        <f>IFERROR(VLOOKUP(O$87,'Capital Structure'!$H$27:$I$29,2,FALSE),0)</f>
        <v>0</v>
      </c>
      <c r="P129" s="139">
        <f>IFERROR(VLOOKUP(P$87,'Capital Structure'!$H$27:$I$29,2,FALSE),0)</f>
        <v>0</v>
      </c>
      <c r="Q129" s="139">
        <f>IFERROR(VLOOKUP(Q$87,'Capital Structure'!$H$27:$I$29,2,FALSE),0)</f>
        <v>0</v>
      </c>
      <c r="R129" s="139">
        <f>IFERROR(VLOOKUP(R$87,'Capital Structure'!$H$27:$I$29,2,FALSE),0)</f>
        <v>0</v>
      </c>
      <c r="S129" s="139">
        <f>IFERROR(VLOOKUP(S$87,'Capital Structure'!$H$27:$I$29,2,FALSE),0)</f>
        <v>0</v>
      </c>
      <c r="T129" s="139">
        <f>IFERROR(VLOOKUP(T$87,'Capital Structure'!$H$27:$I$29,2,FALSE),0)</f>
        <v>0</v>
      </c>
      <c r="U129" s="139">
        <f>IFERROR(VLOOKUP(U$87,'Capital Structure'!$H$27:$I$29,2,FALSE),0)</f>
        <v>0</v>
      </c>
      <c r="V129" s="139">
        <f>IFERROR(VLOOKUP(V$87,'Capital Structure'!$H$27:$I$29,2,FALSE),0)</f>
        <v>0</v>
      </c>
      <c r="W129" s="139">
        <f>IFERROR(VLOOKUP(W$87,'Capital Structure'!$H$27:$I$29,2,FALSE),0)</f>
        <v>0</v>
      </c>
      <c r="X129" s="139">
        <f>IFERROR(VLOOKUP(X$87,'Capital Structure'!$H$27:$I$29,2,FALSE),0)</f>
        <v>0</v>
      </c>
      <c r="Y129" s="139">
        <f>IFERROR(VLOOKUP(Y$87,'Capital Structure'!$H$27:$I$29,2,FALSE),0)</f>
        <v>0</v>
      </c>
      <c r="Z129" s="139">
        <f>IFERROR(VLOOKUP(Z$87,'Capital Structure'!$H$27:$I$29,2,FALSE),0)</f>
        <v>0</v>
      </c>
      <c r="AA129" s="139">
        <f>IFERROR(VLOOKUP(AA$87,'Capital Structure'!$H$27:$I$29,2,FALSE),0)</f>
        <v>0</v>
      </c>
      <c r="AB129" s="139">
        <f>IFERROR(VLOOKUP(AB$87,'Capital Structure'!$H$27:$I$29,2,FALSE),0)</f>
        <v>0</v>
      </c>
      <c r="AC129" s="139">
        <f>IFERROR(VLOOKUP(AC$87,'Capital Structure'!$H$27:$I$29,2,FALSE),0)</f>
        <v>0</v>
      </c>
      <c r="AD129" s="139">
        <f>IFERROR(VLOOKUP(AD$87,'Capital Structure'!$H$27:$I$29,2,FALSE),0)</f>
        <v>0</v>
      </c>
      <c r="AE129" s="139">
        <f>IFERROR(VLOOKUP(AE$87,'Capital Structure'!$H$27:$I$29,2,FALSE),0)</f>
        <v>0</v>
      </c>
      <c r="AF129" s="139">
        <f>IFERROR(VLOOKUP(AF$87,'Capital Structure'!$H$27:$I$29,2,FALSE),0)</f>
        <v>0</v>
      </c>
      <c r="AG129" s="139">
        <f>IFERROR(VLOOKUP(AG$87,'Capital Structure'!$H$27:$I$29,2,FALSE),0)</f>
        <v>0</v>
      </c>
      <c r="AH129" s="139">
        <f>IFERROR(VLOOKUP(AH$87,'Capital Structure'!$H$27:$I$29,2,FALSE),0)</f>
        <v>0</v>
      </c>
      <c r="AI129" s="139">
        <f>IFERROR(VLOOKUP(AI$87,'Capital Structure'!$H$27:$I$29,2,FALSE),0)</f>
        <v>0</v>
      </c>
      <c r="AJ129" s="139">
        <f>IFERROR(VLOOKUP(AJ$87,'Capital Structure'!$H$27:$I$29,2,FALSE),0)</f>
        <v>0</v>
      </c>
      <c r="AK129" s="139">
        <f>IFERROR(VLOOKUP(AK$87,'Capital Structure'!$H$27:$I$29,2,FALSE),0)</f>
        <v>0</v>
      </c>
      <c r="AL129" s="139">
        <f>IFERROR(VLOOKUP(AL$87,'Capital Structure'!$H$27:$I$29,2,FALSE),0)</f>
        <v>0</v>
      </c>
      <c r="AM129" s="139">
        <f>IFERROR(VLOOKUP(AM$87,'Capital Structure'!$H$27:$I$29,2,FALSE),0)</f>
        <v>0</v>
      </c>
      <c r="AN129" s="139">
        <f>IFERROR(VLOOKUP(AN$87,'Capital Structure'!$H$27:$I$29,2,FALSE),0)</f>
        <v>0</v>
      </c>
      <c r="AO129" s="139">
        <f>IFERROR(VLOOKUP(AO$87,'Capital Structure'!$H$27:$I$29,2,FALSE),0)</f>
        <v>0</v>
      </c>
      <c r="AP129" s="139">
        <f>IFERROR(VLOOKUP(AP$87,'Capital Structure'!$H$27:$I$29,2,FALSE),0)</f>
        <v>0</v>
      </c>
      <c r="AQ129" s="139">
        <f>IFERROR(VLOOKUP(AQ$87,'Capital Structure'!$H$27:$I$29,2,FALSE),0)</f>
        <v>0</v>
      </c>
      <c r="AR129" s="139">
        <f>IFERROR(VLOOKUP(AR$87,'Capital Structure'!$H$27:$I$29,2,FALSE),0)</f>
        <v>0</v>
      </c>
      <c r="AS129" s="139">
        <f>IFERROR(VLOOKUP(AS$87,'Capital Structure'!$H$27:$I$29,2,FALSE),0)</f>
        <v>0</v>
      </c>
      <c r="AT129" s="139">
        <f>IFERROR(VLOOKUP(AT$87,'Capital Structure'!$H$27:$I$29,2,FALSE),0)</f>
        <v>0</v>
      </c>
      <c r="AU129" s="139">
        <f>IFERROR(VLOOKUP(AU$87,'Capital Structure'!$H$27:$I$29,2,FALSE),0)</f>
        <v>0</v>
      </c>
      <c r="AV129" s="139">
        <f>IFERROR(VLOOKUP(AV$87,'Capital Structure'!$H$27:$I$29,2,FALSE),0)</f>
        <v>0</v>
      </c>
      <c r="AW129" s="139">
        <f>IFERROR(VLOOKUP(AW$87,'Capital Structure'!$H$27:$I$29,2,FALSE),0)</f>
        <v>0</v>
      </c>
      <c r="AX129" s="139">
        <f>IFERROR(VLOOKUP(AX$87,'Capital Structure'!$H$27:$I$29,2,FALSE),0)</f>
        <v>0</v>
      </c>
      <c r="AY129" s="139">
        <f>IFERROR(VLOOKUP(AY$87,'Capital Structure'!$H$27:$I$29,2,FALSE),0)</f>
        <v>0</v>
      </c>
      <c r="AZ129" s="139">
        <f>IFERROR(VLOOKUP(AZ$87,'Capital Structure'!$H$27:$I$29,2,FALSE),0)</f>
        <v>0</v>
      </c>
      <c r="BA129" s="139">
        <f>IFERROR(VLOOKUP(BA$87,'Capital Structure'!$H$27:$I$29,2,FALSE),0)</f>
        <v>0</v>
      </c>
      <c r="BB129" s="139">
        <f>IFERROR(VLOOKUP(BB$87,'Capital Structure'!$H$27:$I$29,2,FALSE),0)</f>
        <v>0</v>
      </c>
      <c r="BC129" s="139">
        <f>IFERROR(VLOOKUP(BC$87,'Capital Structure'!$H$27:$I$29,2,FALSE),0)</f>
        <v>0</v>
      </c>
      <c r="BD129" s="139">
        <f>IFERROR(VLOOKUP(BD$87,'Capital Structure'!$H$27:$I$29,2,FALSE),0)</f>
        <v>0</v>
      </c>
      <c r="BE129" s="139">
        <f>IFERROR(VLOOKUP(BE$87,'Capital Structure'!$H$27:$I$29,2,FALSE),0)</f>
        <v>0</v>
      </c>
      <c r="BF129" s="139">
        <f>IFERROR(VLOOKUP(BF$87,'Capital Structure'!$H$27:$I$29,2,FALSE),0)</f>
        <v>0</v>
      </c>
      <c r="BG129" s="139">
        <f>IFERROR(VLOOKUP(BG$87,'Capital Structure'!$H$27:$I$29,2,FALSE),0)</f>
        <v>0</v>
      </c>
      <c r="BH129" s="139">
        <f>IFERROR(VLOOKUP(BH$87,'Capital Structure'!$H$27:$I$29,2,FALSE),0)</f>
        <v>0</v>
      </c>
      <c r="BI129" s="139">
        <f>IFERROR(VLOOKUP(BI$87,'Capital Structure'!$H$27:$I$29,2,FALSE),0)</f>
        <v>0</v>
      </c>
      <c r="BJ129" s="139">
        <f>IFERROR(VLOOKUP(BJ$87,'Capital Structure'!$H$27:$I$29,2,FALSE),0)</f>
        <v>0</v>
      </c>
      <c r="BK129" s="139">
        <f>IFERROR(VLOOKUP(BK$87,'Capital Structure'!$H$27:$I$29,2,FALSE),0)</f>
        <v>0</v>
      </c>
      <c r="BL129" s="139">
        <f>IFERROR(VLOOKUP(BL$87,'Capital Structure'!$H$27:$I$29,2,FALSE),0)</f>
        <v>0</v>
      </c>
      <c r="BM129" s="139">
        <f>IFERROR(VLOOKUP(BM$87,'Capital Structure'!$H$27:$I$29,2,FALSE),0)</f>
        <v>0</v>
      </c>
      <c r="BN129" s="139">
        <f>IFERROR(VLOOKUP(BN$87,'Capital Structure'!$H$27:$I$29,2,FALSE),0)</f>
        <v>0</v>
      </c>
      <c r="BO129" s="139">
        <f>IFERROR(VLOOKUP(BO$87,'Capital Structure'!$H$27:$I$29,2,FALSE),0)</f>
        <v>0</v>
      </c>
      <c r="BP129" s="139">
        <f>IFERROR(VLOOKUP(BP$87,'Capital Structure'!$H$27:$I$29,2,FALSE),0)</f>
        <v>0</v>
      </c>
      <c r="BQ129" s="139">
        <f>IFERROR(VLOOKUP(BQ$87,'Capital Structure'!$H$27:$I$29,2,FALSE),0)</f>
        <v>0</v>
      </c>
      <c r="BR129" s="139">
        <f>IFERROR(VLOOKUP(BR$87,'Capital Structure'!$H$27:$I$29,2,FALSE),0)</f>
        <v>0</v>
      </c>
      <c r="BS129" s="139">
        <f>IFERROR(VLOOKUP(BS$87,'Capital Structure'!$H$27:$I$29,2,FALSE),0)</f>
        <v>0</v>
      </c>
      <c r="BT129" s="139">
        <f>IFERROR(VLOOKUP(BT$87,'Capital Structure'!$H$27:$I$29,2,FALSE),0)</f>
        <v>0</v>
      </c>
      <c r="BU129" s="139">
        <f>IFERROR(VLOOKUP(BU$87,'Capital Structure'!$H$27:$I$29,2,FALSE),0)</f>
        <v>0</v>
      </c>
      <c r="BV129" s="139">
        <f>IFERROR(VLOOKUP(BV$87,'Capital Structure'!$H$27:$I$29,2,FALSE),0)</f>
        <v>0</v>
      </c>
      <c r="BW129" s="139">
        <f>IFERROR(VLOOKUP(BW$87,'Capital Structure'!$H$27:$I$29,2,FALSE),0)</f>
        <v>0</v>
      </c>
      <c r="BX129" s="139">
        <f>IFERROR(VLOOKUP(BX$87,'Capital Structure'!$H$27:$I$29,2,FALSE),0)</f>
        <v>0</v>
      </c>
      <c r="BY129" s="139">
        <f>IFERROR(VLOOKUP(BY$87,'Capital Structure'!$H$27:$I$29,2,FALSE),0)</f>
        <v>0</v>
      </c>
      <c r="BZ129" s="139">
        <f>IFERROR(VLOOKUP(BZ$87,'Capital Structure'!$H$27:$I$29,2,FALSE),0)</f>
        <v>0</v>
      </c>
      <c r="CA129" s="139">
        <f>IFERROR(VLOOKUP(CA$87,'Capital Structure'!$H$27:$I$29,2,FALSE),0)</f>
        <v>0</v>
      </c>
      <c r="CB129" s="139">
        <f>IFERROR(VLOOKUP(CB$87,'Capital Structure'!$H$27:$I$29,2,FALSE),0)</f>
        <v>0</v>
      </c>
      <c r="CC129" s="139">
        <f>IFERROR(VLOOKUP(CC$87,'Capital Structure'!$H$27:$I$29,2,FALSE),0)</f>
        <v>0</v>
      </c>
      <c r="CD129" s="139">
        <f>IFERROR(VLOOKUP(CD$87,'Capital Structure'!$H$27:$I$29,2,FALSE),0)</f>
        <v>0</v>
      </c>
      <c r="CE129" s="139">
        <f>IFERROR(VLOOKUP(CE$87,'Capital Structure'!$H$27:$I$29,2,FALSE),0)</f>
        <v>0</v>
      </c>
      <c r="CF129" s="139">
        <f>IFERROR(VLOOKUP(CF$87,'Capital Structure'!$H$27:$I$29,2,FALSE),0)</f>
        <v>0</v>
      </c>
      <c r="CG129" s="139">
        <f>IFERROR(VLOOKUP(CG$87,'Capital Structure'!$H$27:$I$29,2,FALSE),0)</f>
        <v>0</v>
      </c>
      <c r="CH129" s="139">
        <f>IFERROR(VLOOKUP(CH$87,'Capital Structure'!$H$27:$I$29,2,FALSE),0)</f>
        <v>0</v>
      </c>
      <c r="CI129" s="139">
        <f>IFERROR(VLOOKUP(CI$87,'Capital Structure'!$H$27:$I$29,2,FALSE),0)</f>
        <v>0</v>
      </c>
      <c r="CJ129" s="139">
        <f>IFERROR(VLOOKUP(CJ$87,'Capital Structure'!$H$27:$I$29,2,FALSE),0)</f>
        <v>0</v>
      </c>
      <c r="CK129" s="139">
        <f>IFERROR(VLOOKUP(CK$87,'Capital Structure'!$H$27:$I$29,2,FALSE),0)</f>
        <v>0</v>
      </c>
      <c r="CL129" s="139">
        <f>IFERROR(VLOOKUP(CL$87,'Capital Structure'!$H$27:$I$29,2,FALSE),0)</f>
        <v>0</v>
      </c>
      <c r="CM129" s="139">
        <f>IFERROR(VLOOKUP(CM$87,'Capital Structure'!$H$27:$I$29,2,FALSE),0)</f>
        <v>0</v>
      </c>
      <c r="CN129" s="139">
        <f>IFERROR(VLOOKUP(CN$87,'Capital Structure'!$H$27:$I$29,2,FALSE),0)</f>
        <v>0</v>
      </c>
      <c r="CO129" s="139">
        <f>IFERROR(VLOOKUP(CO$87,'Capital Structure'!$H$27:$I$29,2,FALSE),0)</f>
        <v>0</v>
      </c>
      <c r="CP129" s="139">
        <f>IFERROR(VLOOKUP(CP$87,'Capital Structure'!$H$27:$I$29,2,FALSE),0)</f>
        <v>0</v>
      </c>
      <c r="CQ129" s="139">
        <f>IFERROR(VLOOKUP(CQ$87,'Capital Structure'!$H$27:$I$29,2,FALSE),0)</f>
        <v>0</v>
      </c>
      <c r="CR129" s="139">
        <f>IFERROR(VLOOKUP(CR$87,'Capital Structure'!$H$27:$I$29,2,FALSE),0)</f>
        <v>0</v>
      </c>
      <c r="CS129" s="139">
        <f>IFERROR(VLOOKUP(CS$87,'Capital Structure'!$H$27:$I$29,2,FALSE),0)</f>
        <v>0</v>
      </c>
      <c r="CT129" s="139">
        <f>IFERROR(VLOOKUP(CT$87,'Capital Structure'!$H$27:$I$29,2,FALSE),0)</f>
        <v>0</v>
      </c>
      <c r="CU129" s="139">
        <f>IFERROR(VLOOKUP(CU$87,'Capital Structure'!$H$27:$I$29,2,FALSE),0)</f>
        <v>0</v>
      </c>
      <c r="CV129" s="139">
        <f>IFERROR(VLOOKUP(CV$87,'Capital Structure'!$H$27:$I$29,2,FALSE),0)</f>
        <v>0</v>
      </c>
      <c r="CW129" s="139">
        <f>IFERROR(VLOOKUP(CW$87,'Capital Structure'!$H$27:$I$29,2,FALSE),0)</f>
        <v>0</v>
      </c>
      <c r="CX129" s="139">
        <f>IFERROR(VLOOKUP(CX$87,'Capital Structure'!$H$27:$I$29,2,FALSE),0)</f>
        <v>0</v>
      </c>
      <c r="CY129" s="139">
        <f>IFERROR(VLOOKUP(CY$87,'Capital Structure'!$H$27:$I$29,2,FALSE),0)</f>
        <v>0</v>
      </c>
      <c r="CZ129" s="139">
        <f>IFERROR(VLOOKUP(CZ$87,'Capital Structure'!$H$27:$I$29,2,FALSE),0)</f>
        <v>0</v>
      </c>
      <c r="DA129" s="139">
        <f>IFERROR(VLOOKUP(DA$87,'Capital Structure'!$H$27:$I$29,2,FALSE),0)</f>
        <v>0</v>
      </c>
      <c r="DB129" s="139">
        <f>IFERROR(VLOOKUP(DB$87,'Capital Structure'!$H$27:$I$29,2,FALSE),0)</f>
        <v>0</v>
      </c>
      <c r="DC129" s="139">
        <f>IFERROR(VLOOKUP(DC$87,'Capital Structure'!$H$27:$I$29,2,FALSE),0)</f>
        <v>0</v>
      </c>
      <c r="DD129" s="139">
        <f>IFERROR(VLOOKUP(DD$87,'Capital Structure'!$H$27:$I$29,2,FALSE),0)</f>
        <v>0</v>
      </c>
      <c r="DE129" s="139">
        <f>IFERROR(VLOOKUP(DE$87,'Capital Structure'!$H$27:$I$29,2,FALSE),0)</f>
        <v>0</v>
      </c>
      <c r="DF129" s="139">
        <f>IFERROR(VLOOKUP(DF$87,'Capital Structure'!$H$27:$I$29,2,FALSE),0)</f>
        <v>0</v>
      </c>
      <c r="DG129" s="139">
        <f>IFERROR(VLOOKUP(DG$87,'Capital Structure'!$H$27:$I$29,2,FALSE),0)</f>
        <v>0</v>
      </c>
      <c r="DH129" s="139">
        <f>IFERROR(VLOOKUP(DH$87,'Capital Structure'!$H$27:$I$29,2,FALSE),0)</f>
        <v>0</v>
      </c>
      <c r="DI129" s="139">
        <f>IFERROR(VLOOKUP(DI$87,'Capital Structure'!$H$27:$I$29,2,FALSE),0)</f>
        <v>0</v>
      </c>
      <c r="DJ129" s="139">
        <f>IFERROR(VLOOKUP(DJ$87,'Capital Structure'!$H$27:$I$29,2,FALSE),0)</f>
        <v>0</v>
      </c>
      <c r="DK129" s="139">
        <f>IFERROR(VLOOKUP(DK$87,'Capital Structure'!$H$27:$I$29,2,FALSE),0)</f>
        <v>0</v>
      </c>
      <c r="DL129" s="139">
        <f>IFERROR(VLOOKUP(DL$87,'Capital Structure'!$H$27:$I$29,2,FALSE),0)</f>
        <v>0</v>
      </c>
      <c r="DM129" s="139">
        <f>IFERROR(VLOOKUP(DM$87,'Capital Structure'!$H$27:$I$29,2,FALSE),0)</f>
        <v>0</v>
      </c>
      <c r="DN129" s="139">
        <f>IFERROR(VLOOKUP(DN$87,'Capital Structure'!$H$27:$I$29,2,FALSE),0)</f>
        <v>0</v>
      </c>
      <c r="DO129" s="139">
        <f>IFERROR(VLOOKUP(DO$87,'Capital Structure'!$H$27:$I$29,2,FALSE),0)</f>
        <v>0</v>
      </c>
      <c r="DP129" s="139">
        <f>IFERROR(VLOOKUP(DP$87,'Capital Structure'!$H$27:$I$29,2,FALSE),0)</f>
        <v>0</v>
      </c>
      <c r="DQ129" s="139">
        <f>IFERROR(VLOOKUP(DQ$87,'Capital Structure'!$H$27:$I$29,2,FALSE),0)</f>
        <v>0</v>
      </c>
      <c r="DR129" s="139">
        <f>IFERROR(VLOOKUP(DR$87,'Capital Structure'!$H$27:$I$29,2,FALSE),0)</f>
        <v>0</v>
      </c>
      <c r="DS129" s="139">
        <f>IFERROR(VLOOKUP(DS$87,'Capital Structure'!$H$27:$I$29,2,FALSE),0)</f>
        <v>0</v>
      </c>
      <c r="DT129" s="139">
        <f>IFERROR(VLOOKUP(DT$87,'Capital Structure'!$H$27:$I$29,2,FALSE),0)</f>
        <v>0</v>
      </c>
      <c r="DU129" s="139">
        <f>IFERROR(VLOOKUP(DU$87,'Capital Structure'!$H$27:$I$29,2,FALSE),0)</f>
        <v>0</v>
      </c>
      <c r="DV129" s="139">
        <f>IFERROR(VLOOKUP(DV$87,'Capital Structure'!$H$27:$I$29,2,FALSE),0)</f>
        <v>0</v>
      </c>
      <c r="DW129" s="139">
        <f>IFERROR(VLOOKUP(DW$87,'Capital Structure'!$H$27:$I$29,2,FALSE),0)</f>
        <v>0</v>
      </c>
      <c r="DX129" s="139">
        <f>IFERROR(VLOOKUP(DX$87,'Capital Structure'!$H$27:$I$29,2,FALSE),0)</f>
        <v>0</v>
      </c>
      <c r="DY129" s="139">
        <f>IFERROR(VLOOKUP(DY$87,'Capital Structure'!$H$27:$I$29,2,FALSE),0)</f>
        <v>0</v>
      </c>
      <c r="DZ129" s="139">
        <f>IFERROR(VLOOKUP(DZ$87,'Capital Structure'!$H$27:$I$29,2,FALSE),0)</f>
        <v>0</v>
      </c>
      <c r="EA129" s="139">
        <f>IFERROR(VLOOKUP(EA$87,'Capital Structure'!$H$27:$I$29,2,FALSE),0)</f>
        <v>0</v>
      </c>
      <c r="EB129" s="139">
        <f>IFERROR(VLOOKUP(EB$87,'Capital Structure'!$H$27:$I$29,2,FALSE),0)</f>
        <v>0</v>
      </c>
      <c r="EC129" s="139">
        <f>IFERROR(VLOOKUP(EC$87,'Capital Structure'!$H$27:$I$29,2,FALSE),0)</f>
        <v>0</v>
      </c>
      <c r="ED129" s="139">
        <f>IFERROR(VLOOKUP(ED$87,'Capital Structure'!$H$27:$I$29,2,FALSE),0)</f>
        <v>0</v>
      </c>
      <c r="EE129" s="139">
        <f>IFERROR(VLOOKUP(EE$87,'Capital Structure'!$H$27:$I$29,2,FALSE),0)</f>
        <v>0</v>
      </c>
      <c r="EF129" s="139">
        <f>IFERROR(VLOOKUP(EF$87,'Capital Structure'!$H$27:$I$29,2,FALSE),0)</f>
        <v>0</v>
      </c>
      <c r="EG129" s="139">
        <f>IFERROR(VLOOKUP(EG$87,'Capital Structure'!$H$27:$I$29,2,FALSE),0)</f>
        <v>0</v>
      </c>
      <c r="EH129" s="139">
        <f>IFERROR(VLOOKUP(EH$87,'Capital Structure'!$H$27:$I$29,2,FALSE),0)</f>
        <v>0</v>
      </c>
      <c r="EI129" s="139">
        <f>IFERROR(VLOOKUP(EI$87,'Capital Structure'!$H$27:$I$29,2,FALSE),0)</f>
        <v>0</v>
      </c>
      <c r="EJ129" s="139">
        <f>IFERROR(VLOOKUP(EJ$87,'Capital Structure'!$H$27:$I$29,2,FALSE),0)</f>
        <v>0</v>
      </c>
      <c r="EK129" s="139">
        <f>IFERROR(VLOOKUP(EK$87,'Capital Structure'!$H$27:$I$29,2,FALSE),0)</f>
        <v>0</v>
      </c>
      <c r="EL129" s="139">
        <f>IFERROR(VLOOKUP(EL$87,'Capital Structure'!$H$27:$I$29,2,FALSE),0)</f>
        <v>0</v>
      </c>
      <c r="EM129" s="139">
        <f>IFERROR(VLOOKUP(EM$87,'Capital Structure'!$H$27:$I$29,2,FALSE),0)</f>
        <v>0</v>
      </c>
      <c r="EN129" s="139">
        <f>IFERROR(VLOOKUP(EN$87,'Capital Structure'!$H$27:$I$29,2,FALSE),0)</f>
        <v>0</v>
      </c>
      <c r="EO129" s="139">
        <f>IFERROR(VLOOKUP(EO$87,'Capital Structure'!$H$27:$I$29,2,FALSE),0)</f>
        <v>0</v>
      </c>
      <c r="EP129" s="139">
        <f>IFERROR(VLOOKUP(EP$87,'Capital Structure'!$H$27:$I$29,2,FALSE),0)</f>
        <v>0</v>
      </c>
      <c r="EQ129" s="139">
        <f>IFERROR(VLOOKUP(EQ$87,'Capital Structure'!$H$27:$I$29,2,FALSE),0)</f>
        <v>0</v>
      </c>
      <c r="ER129" s="139">
        <f>IFERROR(VLOOKUP(ER$87,'Capital Structure'!$H$27:$I$29,2,FALSE),0)</f>
        <v>0</v>
      </c>
      <c r="ES129" s="139">
        <f>IFERROR(VLOOKUP(ES$87,'Capital Structure'!$H$27:$I$29,2,FALSE),0)</f>
        <v>0</v>
      </c>
      <c r="ET129" s="139">
        <f>IFERROR(VLOOKUP(ET$87,'Capital Structure'!$H$27:$I$29,2,FALSE),0)</f>
        <v>0</v>
      </c>
      <c r="EU129" s="139">
        <f>IFERROR(VLOOKUP(EU$87,'Capital Structure'!$H$27:$I$29,2,FALSE),0)</f>
        <v>0</v>
      </c>
      <c r="EV129" s="139">
        <f>IFERROR(VLOOKUP(EV$87,'Capital Structure'!$H$27:$I$29,2,FALSE),0)</f>
        <v>0</v>
      </c>
      <c r="EW129" s="139">
        <f>IFERROR(VLOOKUP(EW$87,'Capital Structure'!$H$27:$I$29,2,FALSE),0)</f>
        <v>0</v>
      </c>
      <c r="EX129" s="139">
        <f>IFERROR(VLOOKUP(EX$87,'Capital Structure'!$H$27:$I$29,2,FALSE),0)</f>
        <v>0</v>
      </c>
      <c r="EY129" s="139">
        <f>IFERROR(VLOOKUP(EY$87,'Capital Structure'!$H$27:$I$29,2,FALSE),0)</f>
        <v>0</v>
      </c>
      <c r="EZ129" s="139">
        <f>IFERROR(VLOOKUP(EZ$87,'Capital Structure'!$H$27:$I$29,2,FALSE),0)</f>
        <v>0</v>
      </c>
      <c r="FA129" s="139">
        <f>IFERROR(VLOOKUP(FA$87,'Capital Structure'!$H$27:$I$29,2,FALSE),0)</f>
        <v>0</v>
      </c>
      <c r="FB129" s="139">
        <f>IFERROR(VLOOKUP(FB$87,'Capital Structure'!$H$27:$I$29,2,FALSE),0)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328</v>
      </c>
      <c r="E130" s="139">
        <f>IF(E$87='Capital Structure'!$H$7,SUM($E$121:E121)-SUM($E$129:E129),0)</f>
        <v>0</v>
      </c>
      <c r="F130" s="139">
        <f>IF(F$87='Capital Structure'!$H$7,SUM($E$121:F121)-SUM($E$129:F129),0)</f>
        <v>0</v>
      </c>
      <c r="G130" s="139">
        <f>IF(G$87='Capital Structure'!$H$7,SUM($E$121:G121)-SUM($E$129:G129),0)</f>
        <v>0</v>
      </c>
      <c r="H130" s="139">
        <f>IF(H$87='Capital Structure'!$H$7,SUM($E$121:H121)-SUM($E$129:H129),0)</f>
        <v>0</v>
      </c>
      <c r="I130" s="139">
        <f>IF(I$87='Capital Structure'!$H$7,SUM($E$121:I121)-SUM($E$129:I129),0)</f>
        <v>0</v>
      </c>
      <c r="J130" s="139">
        <f>IF(J$87='Capital Structure'!$H$7,SUM($E$121:J121)-SUM($E$129:J129),0)</f>
        <v>0</v>
      </c>
      <c r="K130" s="139">
        <f>IF(K$87='Capital Structure'!$H$7,SUM($E$121:K121)-SUM($E$129:K129),0)</f>
        <v>0</v>
      </c>
      <c r="L130" s="139">
        <f>IF(L$87='Capital Structure'!$H$7,SUM($E$121:L121)-SUM($E$129:L129),0)</f>
        <v>0</v>
      </c>
      <c r="M130" s="139">
        <f>IF(M$87='Capital Structure'!$H$7,SUM($E$121:M121)-SUM($E$129:M129),0)</f>
        <v>0</v>
      </c>
      <c r="N130" s="139">
        <f>IF(N$87='Capital Structure'!$H$7,SUM($E$121:N121)-SUM($E$129:N129),0)</f>
        <v>0</v>
      </c>
      <c r="O130" s="139">
        <f>IF(O$87='Capital Structure'!$H$7,SUM($E$121:O121)-SUM($E$129:O129),0)</f>
        <v>0</v>
      </c>
      <c r="P130" s="139">
        <f>IF(P$87='Capital Structure'!$H$7,SUM($E$121:P121)-SUM($E$129:P129),0)</f>
        <v>0</v>
      </c>
      <c r="Q130" s="139">
        <f>IF(Q$87='Capital Structure'!$H$7,SUM($E$121:Q121)-SUM($E$129:Q129),0)</f>
        <v>0</v>
      </c>
      <c r="R130" s="139">
        <f>IF(R$87='Capital Structure'!$H$7,SUM($E$121:R121)-SUM($E$129:R129),0)</f>
        <v>0</v>
      </c>
      <c r="S130" s="139">
        <f>IF(S$87='Capital Structure'!$H$7,SUM($E$121:S121)-SUM($E$129:S129),0)</f>
        <v>0</v>
      </c>
      <c r="T130" s="139">
        <f>IF(T$87='Capital Structure'!$H$7,SUM($E$121:T121)-SUM($E$129:T129),0)</f>
        <v>0</v>
      </c>
      <c r="U130" s="139">
        <f>IF(U$87='Capital Structure'!$H$7,SUM($E$121:U121)-SUM($E$129:U129),0)</f>
        <v>0</v>
      </c>
      <c r="V130" s="139">
        <f>IF(V$87='Capital Structure'!$H$7,SUM($E$121:V121)-SUM($E$129:V129),0)</f>
        <v>0</v>
      </c>
      <c r="W130" s="139">
        <f>IF(W$87='Capital Structure'!$H$7,SUM($E$121:W121)-SUM($E$129:W129),0)</f>
        <v>0</v>
      </c>
      <c r="X130" s="139">
        <f>IF(X$87='Capital Structure'!$H$7,SUM($E$121:X121)-SUM($E$129:X129),0)</f>
        <v>0</v>
      </c>
      <c r="Y130" s="139">
        <f>IF(Y$87='Capital Structure'!$H$7,SUM($E$121:Y121)-SUM($E$129:Y129),0)</f>
        <v>0</v>
      </c>
      <c r="Z130" s="139">
        <f>IF(Z$87='Capital Structure'!$H$7,SUM($E$121:Z121)-SUM($E$129:Z129),0)</f>
        <v>0</v>
      </c>
      <c r="AA130" s="139">
        <f>IF(AA$87='Capital Structure'!$H$7,SUM($E$121:AA121)-SUM($E$129:AA129),0)</f>
        <v>0</v>
      </c>
      <c r="AB130" s="139">
        <f>IF(AB$87='Capital Structure'!$H$7,SUM($E$121:AB121)-SUM($E$129:AB129),0)</f>
        <v>0</v>
      </c>
      <c r="AC130" s="139">
        <f>IF(AC$87='Capital Structure'!$H$7,SUM($E$121:AC121)-SUM($E$129:AC129),0)</f>
        <v>0</v>
      </c>
      <c r="AD130" s="139">
        <f>IF(AD$87='Capital Structure'!$H$7,SUM($E$121:AD121)-SUM($E$129:AD129),0)</f>
        <v>0</v>
      </c>
      <c r="AE130" s="139">
        <f>IF(AE$87='Capital Structure'!$H$7,SUM($E$121:AE121)-SUM($E$129:AE129),0)</f>
        <v>0</v>
      </c>
      <c r="AF130" s="139">
        <f>IF(AF$87='Capital Structure'!$H$7,SUM($E$121:AF121)-SUM($E$129:AF129),0)</f>
        <v>0</v>
      </c>
      <c r="AG130" s="139">
        <f>IF(AG$87='Capital Structure'!$H$7,SUM($E$121:AG121)-SUM($E$129:AG129),0)</f>
        <v>0</v>
      </c>
      <c r="AH130" s="139">
        <f>IF(AH$87='Capital Structure'!$H$7,SUM($E$121:AH121)-SUM($E$129:AH129),0)</f>
        <v>0</v>
      </c>
      <c r="AI130" s="139">
        <f>IF(AI$87='Capital Structure'!$H$7,SUM($E$121:AI121)-SUM($E$129:AI129),0)</f>
        <v>0</v>
      </c>
      <c r="AJ130" s="139">
        <f>IF(AJ$87='Capital Structure'!$H$7,SUM($E$121:AJ121)-SUM($E$129:AJ129),0)</f>
        <v>0</v>
      </c>
      <c r="AK130" s="139">
        <f>IF(AK$87='Capital Structure'!$H$7,SUM($E$121:AK121)-SUM($E$129:AK129),0)</f>
        <v>0</v>
      </c>
      <c r="AL130" s="139">
        <f>IF(AL$87='Capital Structure'!$H$7,SUM($E$121:AL121)-SUM($E$129:AL129),0)</f>
        <v>0</v>
      </c>
      <c r="AM130" s="139">
        <f>IF(AM$87='Capital Structure'!$H$7,SUM($E$121:AM121)-SUM($E$129:AM129),0)</f>
        <v>0</v>
      </c>
      <c r="AN130" s="139">
        <f>IF(AN$87='Capital Structure'!$H$7,SUM($E$121:AN121)-SUM($E$129:AN129),0)</f>
        <v>0</v>
      </c>
      <c r="AO130" s="139">
        <f>IF(AO$87='Capital Structure'!$H$7,SUM($E$121:AO121)-SUM($E$129:AO129),0)</f>
        <v>0</v>
      </c>
      <c r="AP130" s="139">
        <f>IF(AP$87='Capital Structure'!$H$7,SUM($E$121:AP121)-SUM($E$129:AP129),0)</f>
        <v>0</v>
      </c>
      <c r="AQ130" s="139">
        <f>IF(AQ$87='Capital Structure'!$H$7,SUM($E$121:AQ121)-SUM($E$129:AQ129),0)</f>
        <v>0</v>
      </c>
      <c r="AR130" s="139">
        <f>IF(AR$87='Capital Structure'!$H$7,SUM($E$121:AR121)-SUM($E$129:AR129),0)</f>
        <v>0</v>
      </c>
      <c r="AS130" s="139">
        <f>IF(AS$87='Capital Structure'!$H$7,SUM($E$121:AS121)-SUM($E$129:AS129),0)</f>
        <v>0</v>
      </c>
      <c r="AT130" s="139">
        <f>IF(AT$87='Capital Structure'!$H$7,SUM($E$121:AT121)-SUM($E$129:AT129),0)</f>
        <v>0</v>
      </c>
      <c r="AU130" s="139">
        <f>IF(AU$87='Capital Structure'!$H$7,SUM($E$121:AU121)-SUM($E$129:AU129),0)</f>
        <v>0</v>
      </c>
      <c r="AV130" s="139">
        <f>IF(AV$87='Capital Structure'!$H$7,SUM($E$121:AV121)-SUM($E$129:AV129),0)</f>
        <v>0</v>
      </c>
      <c r="AW130" s="139">
        <f>IF(AW$87='Capital Structure'!$H$7,SUM($E$121:AW121)-SUM($E$129:AW129),0)</f>
        <v>0</v>
      </c>
      <c r="AX130" s="139">
        <f>IF(AX$87='Capital Structure'!$H$7,SUM($E$121:AX121)-SUM($E$129:AX129),0)</f>
        <v>0</v>
      </c>
      <c r="AY130" s="139">
        <f>IF(AY$87='Capital Structure'!$H$7,SUM($E$121:AY121)-SUM($E$129:AY129),0)</f>
        <v>0</v>
      </c>
      <c r="AZ130" s="139">
        <f>IF(AZ$87='Capital Structure'!$H$7,SUM($E$121:AZ121)-SUM($E$129:AZ129),0)</f>
        <v>0</v>
      </c>
      <c r="BA130" s="139">
        <f>IF(BA$87='Capital Structure'!$H$7,SUM($E$121:BA121)-SUM($E$129:BA129),0)</f>
        <v>0</v>
      </c>
      <c r="BB130" s="139">
        <f>IF(BB$87='Capital Structure'!$H$7,SUM($E$121:BB121)-SUM($E$129:BB129),0)</f>
        <v>0</v>
      </c>
      <c r="BC130" s="139">
        <f>IF(BC$87='Capital Structure'!$H$7,SUM($E$121:BC121)-SUM($E$129:BC129),0)</f>
        <v>0</v>
      </c>
      <c r="BD130" s="139">
        <f>IF(BD$87='Capital Structure'!$H$7,SUM($E$121:BD121)-SUM($E$129:BD129),0)</f>
        <v>0</v>
      </c>
      <c r="BE130" s="139">
        <f>IF(BE$87='Capital Structure'!$H$7,SUM($E$121:BE121)-SUM($E$129:BE129),0)</f>
        <v>0</v>
      </c>
      <c r="BF130" s="139">
        <f>IF(BF$87='Capital Structure'!$H$7,SUM($E$121:BF121)-SUM($E$129:BF129),0)</f>
        <v>0</v>
      </c>
      <c r="BG130" s="139">
        <f>IF(BG$87='Capital Structure'!$H$7,SUM($E$121:BG121)-SUM($E$129:BG129),0)</f>
        <v>0</v>
      </c>
      <c r="BH130" s="139">
        <f>IF(BH$87='Capital Structure'!$H$7,SUM($E$121:BH121)-SUM($E$129:BH129),0)</f>
        <v>0</v>
      </c>
      <c r="BI130" s="139">
        <f>IF(BI$87='Capital Structure'!$H$7,SUM($E$121:BI121)-SUM($E$129:BI129),0)</f>
        <v>0</v>
      </c>
      <c r="BJ130" s="139">
        <f>IF(BJ$87='Capital Structure'!$H$7,SUM($E$121:BJ121)-SUM($E$129:BJ129),0)</f>
        <v>0</v>
      </c>
      <c r="BK130" s="139">
        <f>IF(BK$87='Capital Structure'!$H$7,SUM($E$121:BK121)-SUM($E$129:BK129),0)</f>
        <v>0</v>
      </c>
      <c r="BL130" s="139">
        <f>IF(BL$87='Capital Structure'!$H$7,SUM($E$121:BL121)-SUM($E$129:BL129),0)</f>
        <v>0</v>
      </c>
      <c r="BM130" s="139">
        <f>IF(BM$87='Capital Structure'!$H$7,SUM($E$121:BM121)-SUM($E$129:BM129),0)</f>
        <v>0</v>
      </c>
      <c r="BN130" s="139">
        <f>IF(BN$87='Capital Structure'!$H$7,SUM($E$121:BN121)-SUM($E$129:BN129),0)</f>
        <v>0</v>
      </c>
      <c r="BO130" s="139">
        <f>IF(BO$87='Capital Structure'!$H$7,SUM($E$121:BO121)-SUM($E$129:BO129),0)</f>
        <v>0</v>
      </c>
      <c r="BP130" s="139">
        <f>IF(BP$87='Capital Structure'!$H$7,SUM($E$121:BP121)-SUM($E$129:BP129),0)</f>
        <v>0</v>
      </c>
      <c r="BQ130" s="139">
        <f>IF(BQ$87='Capital Structure'!$H$7,SUM($E$121:BQ121)-SUM($E$129:BQ129),0)</f>
        <v>0</v>
      </c>
      <c r="BR130" s="139">
        <f>IF(BR$87='Capital Structure'!$H$7,SUM($E$121:BR121)-SUM($E$129:BR129),0)</f>
        <v>0</v>
      </c>
      <c r="BS130" s="139">
        <f>IF(BS$87='Capital Structure'!$H$7,SUM($E$121:BS121)-SUM($E$129:BS129),0)</f>
        <v>0</v>
      </c>
      <c r="BT130" s="139">
        <f>IF(BT$87='Capital Structure'!$H$7,SUM($E$121:BT121)-SUM($E$129:BT129),0)</f>
        <v>0</v>
      </c>
      <c r="BU130" s="139">
        <f>IF(BU$87='Capital Structure'!$H$7,SUM($E$121:BU121)-SUM($E$129:BU129),0)</f>
        <v>0</v>
      </c>
      <c r="BV130" s="139">
        <f>IF(BV$87='Capital Structure'!$H$7,SUM($E$121:BV121)-SUM($E$129:BV129),0)</f>
        <v>0</v>
      </c>
      <c r="BW130" s="139">
        <f>IF(BW$87='Capital Structure'!$H$7,SUM($E$121:BW121)-SUM($E$129:BW129),0)</f>
        <v>0</v>
      </c>
      <c r="BX130" s="139">
        <f>IF(BX$87='Capital Structure'!$H$7,SUM($E$121:BX121)-SUM($E$129:BX129),0)</f>
        <v>0</v>
      </c>
      <c r="BY130" s="139">
        <f>IF(BY$87='Capital Structure'!$H$7,SUM($E$121:BY121)-SUM($E$129:BY129),0)</f>
        <v>0</v>
      </c>
      <c r="BZ130" s="139">
        <f>IF(BZ$87='Capital Structure'!$H$7,SUM($E$121:BZ121)-SUM($E$129:BZ129),0)</f>
        <v>0</v>
      </c>
      <c r="CA130" s="139">
        <f>IF(CA$87='Capital Structure'!$H$7,SUM($E$121:CA121)-SUM($E$129:CA129),0)</f>
        <v>0</v>
      </c>
      <c r="CB130" s="139">
        <f>IF(CB$87='Capital Structure'!$H$7,SUM($E$121:CB121)-SUM($E$129:CB129),0)</f>
        <v>0</v>
      </c>
      <c r="CC130" s="139">
        <f>IF(CC$87='Capital Structure'!$H$7,SUM($E$121:CC121)-SUM($E$129:CC129),0)</f>
        <v>0</v>
      </c>
      <c r="CD130" s="139">
        <f>IF(CD$87='Capital Structure'!$H$7,SUM($E$121:CD121)-SUM($E$129:CD129),0)</f>
        <v>0</v>
      </c>
      <c r="CE130" s="139">
        <f>IF(CE$87='Capital Structure'!$H$7,SUM($E$121:CE121)-SUM($E$129:CE129),0)</f>
        <v>0</v>
      </c>
      <c r="CF130" s="139">
        <f>IF(CF$87='Capital Structure'!$H$7,SUM($E$121:CF121)-SUM($E$129:CF129),0)</f>
        <v>0</v>
      </c>
      <c r="CG130" s="139">
        <f>IF(CG$87='Capital Structure'!$H$7,SUM($E$121:CG121)-SUM($E$129:CG129),0)</f>
        <v>0</v>
      </c>
      <c r="CH130" s="139">
        <f>IF(CH$87='Capital Structure'!$H$7,SUM($E$121:CH121)-SUM($E$129:CH129),0)</f>
        <v>0</v>
      </c>
      <c r="CI130" s="139">
        <f>IF(CI$87='Capital Structure'!$H$7,SUM($E$121:CI121)-SUM($E$129:CI129),0)</f>
        <v>0</v>
      </c>
      <c r="CJ130" s="139">
        <f>IF(CJ$87='Capital Structure'!$H$7,SUM($E$121:CJ121)-SUM($E$129:CJ129),0)</f>
        <v>0</v>
      </c>
      <c r="CK130" s="139">
        <f>IF(CK$87='Capital Structure'!$H$7,SUM($E$121:CK121)-SUM($E$129:CK129),0)</f>
        <v>0</v>
      </c>
      <c r="CL130" s="139">
        <f>IF(CL$87='Capital Structure'!$H$7,SUM($E$121:CL121)-SUM($E$129:CL129),0)</f>
        <v>0</v>
      </c>
      <c r="CM130" s="139">
        <f>IF(CM$87='Capital Structure'!$H$7,SUM($E$121:CM121)-SUM($E$129:CM129),0)</f>
        <v>0</v>
      </c>
      <c r="CN130" s="139">
        <f>IF(CN$87='Capital Structure'!$H$7,SUM($E$121:CN121)-SUM($E$129:CN129),0)</f>
        <v>0</v>
      </c>
      <c r="CO130" s="139">
        <f>IF(CO$87='Capital Structure'!$H$7,SUM($E$121:CO121)-SUM($E$129:CO129),0)</f>
        <v>0</v>
      </c>
      <c r="CP130" s="139">
        <f>IF(CP$87='Capital Structure'!$H$7,SUM($E$121:CP121)-SUM($E$129:CP129),0)</f>
        <v>0</v>
      </c>
      <c r="CQ130" s="139">
        <f>IF(CQ$87='Capital Structure'!$H$7,SUM($E$121:CQ121)-SUM($E$129:CQ129),0)</f>
        <v>0</v>
      </c>
      <c r="CR130" s="139">
        <f>IF(CR$87='Capital Structure'!$H$7,SUM($E$121:CR121)-SUM($E$129:CR129),0)</f>
        <v>0</v>
      </c>
      <c r="CS130" s="139">
        <f>IF(CS$87='Capital Structure'!$H$7,SUM($E$121:CS121)-SUM($E$129:CS129),0)</f>
        <v>0</v>
      </c>
      <c r="CT130" s="139">
        <f>IF(CT$87='Capital Structure'!$H$7,SUM($E$121:CT121)-SUM($E$129:CT129),0)</f>
        <v>0</v>
      </c>
      <c r="CU130" s="139">
        <f>IF(CU$87='Capital Structure'!$H$7,SUM($E$121:CU121)-SUM($E$129:CU129),0)</f>
        <v>0</v>
      </c>
      <c r="CV130" s="139">
        <f>IF(CV$87='Capital Structure'!$H$7,SUM($E$121:CV121)-SUM($E$129:CV129),0)</f>
        <v>0</v>
      </c>
      <c r="CW130" s="139">
        <f>IF(CW$87='Capital Structure'!$H$7,SUM($E$121:CW121)-SUM($E$129:CW129),0)</f>
        <v>0</v>
      </c>
      <c r="CX130" s="139">
        <f>IF(CX$87='Capital Structure'!$H$7,SUM($E$121:CX121)-SUM($E$129:CX129),0)</f>
        <v>0</v>
      </c>
      <c r="CY130" s="139">
        <f>IF(CY$87='Capital Structure'!$H$7,SUM($E$121:CY121)-SUM($E$129:CY129),0)</f>
        <v>0</v>
      </c>
      <c r="CZ130" s="139">
        <f>IF(CZ$87='Capital Structure'!$H$7,SUM($E$121:CZ121)-SUM($E$129:CZ129),0)</f>
        <v>0</v>
      </c>
      <c r="DA130" s="139">
        <f>IF(DA$87='Capital Structure'!$H$7,SUM($E$121:DA121)-SUM($E$129:DA129),0)</f>
        <v>0</v>
      </c>
      <c r="DB130" s="139">
        <f>IF(DB$87='Capital Structure'!$H$7,SUM($E$121:DB121)-SUM($E$129:DB129),0)</f>
        <v>0</v>
      </c>
      <c r="DC130" s="139">
        <f>IF(DC$87='Capital Structure'!$H$7,SUM($E$121:DC121)-SUM($E$129:DC129),0)</f>
        <v>0</v>
      </c>
      <c r="DD130" s="139">
        <f>IF(DD$87='Capital Structure'!$H$7,SUM($E$121:DD121)-SUM($E$129:DD129),0)</f>
        <v>0</v>
      </c>
      <c r="DE130" s="139">
        <f>IF(DE$87='Capital Structure'!$H$7,SUM($E$121:DE121)-SUM($E$129:DE129),0)</f>
        <v>0</v>
      </c>
      <c r="DF130" s="139">
        <f>IF(DF$87='Capital Structure'!$H$7,SUM($E$121:DF121)-SUM($E$129:DF129),0)</f>
        <v>0</v>
      </c>
      <c r="DG130" s="139">
        <f>IF(DG$87='Capital Structure'!$H$7,SUM($E$121:DG121)-SUM($E$129:DG129),0)</f>
        <v>0</v>
      </c>
      <c r="DH130" s="139">
        <f>IF(DH$87='Capital Structure'!$H$7,SUM($E$121:DH121)-SUM($E$129:DH129),0)</f>
        <v>0</v>
      </c>
      <c r="DI130" s="139">
        <f>IF(DI$87='Capital Structure'!$H$7,SUM($E$121:DI121)-SUM($E$129:DI129),0)</f>
        <v>0</v>
      </c>
      <c r="DJ130" s="139">
        <f>IF(DJ$87='Capital Structure'!$H$7,SUM($E$121:DJ121)-SUM($E$129:DJ129),0)</f>
        <v>0</v>
      </c>
      <c r="DK130" s="139">
        <f>IF(DK$87='Capital Structure'!$H$7,SUM($E$121:DK121)-SUM($E$129:DK129),0)</f>
        <v>0</v>
      </c>
      <c r="DL130" s="139">
        <f>IF(DL$87='Capital Structure'!$H$7,SUM($E$121:DL121)-SUM($E$129:DL129),0)</f>
        <v>0</v>
      </c>
      <c r="DM130" s="139">
        <f>IF(DM$87='Capital Structure'!$H$7,SUM($E$121:DM121)-SUM($E$129:DM129),0)</f>
        <v>0</v>
      </c>
      <c r="DN130" s="139">
        <f>IF(DN$87='Capital Structure'!$H$7,SUM($E$121:DN121)-SUM($E$129:DN129),0)</f>
        <v>0</v>
      </c>
      <c r="DO130" s="139">
        <f>IF(DO$87='Capital Structure'!$H$7,SUM($E$121:DO121)-SUM($E$129:DO129),0)</f>
        <v>0</v>
      </c>
      <c r="DP130" s="139">
        <f>IF(DP$87='Capital Structure'!$H$7,SUM($E$121:DP121)-SUM($E$129:DP129),0)</f>
        <v>0</v>
      </c>
      <c r="DQ130" s="139">
        <f>IF(DQ$87='Capital Structure'!$H$7,SUM($E$121:DQ121)-SUM($E$129:DQ129),0)</f>
        <v>0</v>
      </c>
      <c r="DR130" s="139">
        <f>IF(DR$87='Capital Structure'!$H$7,SUM($E$121:DR121)-SUM($E$129:DR129),0)</f>
        <v>0</v>
      </c>
      <c r="DS130" s="139">
        <f>IF(DS$87='Capital Structure'!$H$7,SUM($E$121:DS121)-SUM($E$129:DS129),0)</f>
        <v>0</v>
      </c>
      <c r="DT130" s="139">
        <f>IF(DT$87='Capital Structure'!$H$7,SUM($E$121:DT121)-SUM($E$129:DT129),0)</f>
        <v>0</v>
      </c>
      <c r="DU130" s="139">
        <f>IF(DU$87='Capital Structure'!$H$7,SUM($E$121:DU121)-SUM($E$129:DU129),0)</f>
        <v>0</v>
      </c>
      <c r="DV130" s="139">
        <f>IF(DV$87='Capital Structure'!$H$7,SUM($E$121:DV121)-SUM($E$129:DV129),0)</f>
        <v>0</v>
      </c>
      <c r="DW130" s="139">
        <f>IF(DW$87='Capital Structure'!$H$7,SUM($E$121:DW121)-SUM($E$129:DW129),0)</f>
        <v>0</v>
      </c>
      <c r="DX130" s="139">
        <f>IF(DX$87='Capital Structure'!$H$7,SUM($E$121:DX121)-SUM($E$129:DX129),0)</f>
        <v>0</v>
      </c>
      <c r="DY130" s="139">
        <f>IF(DY$87='Capital Structure'!$H$7,SUM($E$121:DY121)-SUM($E$129:DY129),0)</f>
        <v>0</v>
      </c>
      <c r="DZ130" s="139">
        <f>IF(DZ$87='Capital Structure'!$H$7,SUM($E$121:DZ121)-SUM($E$129:DZ129),0)</f>
        <v>0</v>
      </c>
      <c r="EA130" s="139">
        <f>IF(EA$87='Capital Structure'!$H$7,SUM($E$121:EA121)-SUM($E$129:EA129),0)</f>
        <v>0</v>
      </c>
      <c r="EB130" s="139">
        <f>IF(EB$87='Capital Structure'!$H$7,SUM($E$121:EB121)-SUM($E$129:EB129),0)</f>
        <v>0</v>
      </c>
      <c r="EC130" s="139">
        <f>IF(EC$87='Capital Structure'!$H$7,SUM($E$121:EC121)-SUM($E$129:EC129),0)</f>
        <v>0</v>
      </c>
      <c r="ED130" s="139">
        <f>IF(ED$87='Capital Structure'!$H$7,SUM($E$121:ED121)-SUM($E$129:ED129),0)</f>
        <v>0</v>
      </c>
      <c r="EE130" s="139">
        <f>IF(EE$87='Capital Structure'!$H$7,SUM($E$121:EE121)-SUM($E$129:EE129),0)</f>
        <v>0</v>
      </c>
      <c r="EF130" s="139">
        <f>IF(EF$87='Capital Structure'!$H$7,SUM($E$121:EF121)-SUM($E$129:EF129),0)</f>
        <v>0</v>
      </c>
      <c r="EG130" s="139">
        <f>IF(EG$87='Capital Structure'!$H$7,SUM($E$121:EG121)-SUM($E$129:EG129),0)</f>
        <v>0</v>
      </c>
      <c r="EH130" s="139">
        <f>IF(EH$87='Capital Structure'!$H$7,SUM($E$121:EH121)-SUM($E$129:EH129),0)</f>
        <v>0</v>
      </c>
      <c r="EI130" s="139">
        <f>IF(EI$87='Capital Structure'!$H$7,SUM($E$121:EI121)-SUM($E$129:EI129),0)</f>
        <v>0</v>
      </c>
      <c r="EJ130" s="139">
        <f>IF(EJ$87='Capital Structure'!$H$7,SUM($E$121:EJ121)-SUM($E$129:EJ129),0)</f>
        <v>0</v>
      </c>
      <c r="EK130" s="139">
        <f>IF(EK$87='Capital Structure'!$H$7,SUM($E$121:EK121)-SUM($E$129:EK129),0)</f>
        <v>0</v>
      </c>
      <c r="EL130" s="139">
        <f>IF(EL$87='Capital Structure'!$H$7,SUM($E$121:EL121)-SUM($E$129:EL129),0)</f>
        <v>0</v>
      </c>
      <c r="EM130" s="139">
        <f>IF(EM$87='Capital Structure'!$H$7,SUM($E$121:EM121)-SUM($E$129:EM129),0)</f>
        <v>0</v>
      </c>
      <c r="EN130" s="139">
        <f>IF(EN$87='Capital Structure'!$H$7,SUM($E$121:EN121)-SUM($E$129:EN129),0)</f>
        <v>0</v>
      </c>
      <c r="EO130" s="139">
        <f>IF(EO$87='Capital Structure'!$H$7,SUM($E$121:EO121)-SUM($E$129:EO129),0)</f>
        <v>0</v>
      </c>
      <c r="EP130" s="139">
        <f>IF(EP$87='Capital Structure'!$H$7,SUM($E$121:EP121)-SUM($E$129:EP129),0)</f>
        <v>0</v>
      </c>
      <c r="EQ130" s="139">
        <f>IF(EQ$87='Capital Structure'!$H$7,SUM($E$121:EQ121)-SUM($E$129:EQ129),0)</f>
        <v>0</v>
      </c>
      <c r="ER130" s="139">
        <f>IF(ER$87='Capital Structure'!$H$7,SUM($E$121:ER121)-SUM($E$129:ER129),0)</f>
        <v>0</v>
      </c>
      <c r="ES130" s="139">
        <f>IF(ES$87='Capital Structure'!$H$7,SUM($E$121:ES121)-SUM($E$129:ES129),0)</f>
        <v>0</v>
      </c>
      <c r="ET130" s="139">
        <f>IF(ET$87='Capital Structure'!$H$7,SUM($E$121:ET121)-SUM($E$129:ET129),0)</f>
        <v>0</v>
      </c>
      <c r="EU130" s="139">
        <f>IF(EU$87='Capital Structure'!$H$7,SUM($E$121:EU121)-SUM($E$129:EU129),0)</f>
        <v>0</v>
      </c>
      <c r="EV130" s="139">
        <f>IF(EV$87='Capital Structure'!$H$7,SUM($E$121:EV121)-SUM($E$129:EV129),0)</f>
        <v>0</v>
      </c>
      <c r="EW130" s="139">
        <f>IF(EW$87='Capital Structure'!$H$7,SUM($E$121:EW121)-SUM($E$129:EW129),0)</f>
        <v>0</v>
      </c>
      <c r="EX130" s="139">
        <f>IF(EX$87='Capital Structure'!$H$7,SUM($E$121:EX121)-SUM($E$129:EX129),0)</f>
        <v>0</v>
      </c>
      <c r="EY130" s="139">
        <f>IF(EY$87='Capital Structure'!$H$7,SUM($E$121:EY121)-SUM($E$129:EY129),0)</f>
        <v>0</v>
      </c>
      <c r="EZ130" s="139">
        <f>IF(EZ$87='Capital Structure'!$H$7,SUM($E$121:EZ121)-SUM($E$129:EZ129),0)</f>
        <v>0</v>
      </c>
      <c r="FA130" s="139">
        <f>IF(FA$87='Capital Structure'!$H$7,SUM($E$121:FA121)-SUM($E$129:FA129),0)</f>
        <v>0</v>
      </c>
      <c r="FB130" s="139">
        <f>IF(FB$87='Capital Structure'!$H$7,SUM($E$121:FB121)-SUM($E$129:FB129),0)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</row>
    <row r="132" spans="1:206" s="110" customFormat="1">
      <c r="B132" s="146" t="s">
        <v>360</v>
      </c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</row>
    <row r="133" spans="1:206">
      <c r="A133" s="105" t="s">
        <v>299</v>
      </c>
      <c r="B133" s="148" t="s">
        <v>338</v>
      </c>
      <c r="D133" s="139"/>
      <c r="E133" s="139">
        <f>IF('Capital Structure'!$H$15='Capital Structure'!$G$16,E88,IF('Capital Structure'!$H$15='Capital Structure'!$G$17,E99,IF('Capital Structure'!$H$15='Capital Structure'!$G$18,E110,E121)))</f>
        <v>0</v>
      </c>
      <c r="F133" s="139">
        <f>IF('Capital Structure'!$H$15='Capital Structure'!$G$16,F88,IF('Capital Structure'!$H$15='Capital Structure'!$G$17,F99,IF('Capital Structure'!$H$15='Capital Structure'!$G$18,F110,F121)))</f>
        <v>0</v>
      </c>
      <c r="G133" s="139">
        <f>IF('Capital Structure'!$H$15='Capital Structure'!$G$16,G88,IF('Capital Structure'!$H$15='Capital Structure'!$G$17,G99,IF('Capital Structure'!$H$15='Capital Structure'!$G$18,G110,G121)))</f>
        <v>0</v>
      </c>
      <c r="H133" s="139">
        <f>IF('Capital Structure'!$H$15='Capital Structure'!$G$16,H88,IF('Capital Structure'!$H$15='Capital Structure'!$G$17,H99,IF('Capital Structure'!$H$15='Capital Structure'!$G$18,H110,H121)))</f>
        <v>0</v>
      </c>
      <c r="I133" s="139">
        <f>IF('Capital Structure'!$H$15='Capital Structure'!$G$16,I88,IF('Capital Structure'!$H$15='Capital Structure'!$G$17,I99,IF('Capital Structure'!$H$15='Capital Structure'!$G$18,I110,I121)))</f>
        <v>0</v>
      </c>
      <c r="J133" s="139">
        <f>IF('Capital Structure'!$H$15='Capital Structure'!$G$16,J88,IF('Capital Structure'!$H$15='Capital Structure'!$G$17,J99,IF('Capital Structure'!$H$15='Capital Structure'!$G$18,J110,J121)))</f>
        <v>0</v>
      </c>
      <c r="K133" s="139">
        <f>IF('Capital Structure'!$H$15='Capital Structure'!$G$16,K88,IF('Capital Structure'!$H$15='Capital Structure'!$G$17,K99,IF('Capital Structure'!$H$15='Capital Structure'!$G$18,K110,K121)))</f>
        <v>0</v>
      </c>
      <c r="L133" s="139">
        <f>IF('Capital Structure'!$H$15='Capital Structure'!$G$16,L88,IF('Capital Structure'!$H$15='Capital Structure'!$G$17,L99,IF('Capital Structure'!$H$15='Capital Structure'!$G$18,L110,L121)))</f>
        <v>0</v>
      </c>
      <c r="M133" s="139">
        <f>IF('Capital Structure'!$H$15='Capital Structure'!$G$16,M88,IF('Capital Structure'!$H$15='Capital Structure'!$G$17,M99,IF('Capital Structure'!$H$15='Capital Structure'!$G$18,M110,M121)))</f>
        <v>0</v>
      </c>
      <c r="N133" s="139">
        <f>IF('Capital Structure'!$H$15='Capital Structure'!$G$16,N88,IF('Capital Structure'!$H$15='Capital Structure'!$G$17,N99,IF('Capital Structure'!$H$15='Capital Structure'!$G$18,N110,N121)))</f>
        <v>0</v>
      </c>
      <c r="O133" s="139">
        <f>IF('Capital Structure'!$H$15='Capital Structure'!$G$16,O88,IF('Capital Structure'!$H$15='Capital Structure'!$G$17,O99,IF('Capital Structure'!$H$15='Capital Structure'!$G$18,O110,O121)))</f>
        <v>0</v>
      </c>
      <c r="P133" s="139">
        <f>IF('Capital Structure'!$H$15='Capital Structure'!$G$16,P88,IF('Capital Structure'!$H$15='Capital Structure'!$G$17,P99,IF('Capital Structure'!$H$15='Capital Structure'!$G$18,P110,P121)))</f>
        <v>0</v>
      </c>
      <c r="Q133" s="139">
        <f>IF('Capital Structure'!$H$15='Capital Structure'!$G$16,Q88,IF('Capital Structure'!$H$15='Capital Structure'!$G$17,Q99,IF('Capital Structure'!$H$15='Capital Structure'!$G$18,Q110,Q121)))</f>
        <v>0</v>
      </c>
      <c r="R133" s="139">
        <f>IF('Capital Structure'!$H$15='Capital Structure'!$G$16,R88,IF('Capital Structure'!$H$15='Capital Structure'!$G$17,R99,IF('Capital Structure'!$H$15='Capital Structure'!$G$18,R110,R121)))</f>
        <v>0</v>
      </c>
      <c r="S133" s="139">
        <f>IF('Capital Structure'!$H$15='Capital Structure'!$G$16,S88,IF('Capital Structure'!$H$15='Capital Structure'!$G$17,S99,IF('Capital Structure'!$H$15='Capital Structure'!$G$18,S110,S121)))</f>
        <v>0</v>
      </c>
      <c r="T133" s="139">
        <f>IF('Capital Structure'!$H$15='Capital Structure'!$G$16,T88,IF('Capital Structure'!$H$15='Capital Structure'!$G$17,T99,IF('Capital Structure'!$H$15='Capital Structure'!$G$18,T110,T121)))</f>
        <v>0</v>
      </c>
      <c r="U133" s="139">
        <f>IF('Capital Structure'!$H$15='Capital Structure'!$G$16,U88,IF('Capital Structure'!$H$15='Capital Structure'!$G$17,U99,IF('Capital Structure'!$H$15='Capital Structure'!$G$18,U110,U121)))</f>
        <v>0</v>
      </c>
      <c r="V133" s="139">
        <f>IF('Capital Structure'!$H$15='Capital Structure'!$G$16,V88,IF('Capital Structure'!$H$15='Capital Structure'!$G$17,V99,IF('Capital Structure'!$H$15='Capital Structure'!$G$18,V110,V121)))</f>
        <v>0</v>
      </c>
      <c r="W133" s="139">
        <f>IF('Capital Structure'!$H$15='Capital Structure'!$G$16,W88,IF('Capital Structure'!$H$15='Capital Structure'!$G$17,W99,IF('Capital Structure'!$H$15='Capital Structure'!$G$18,W110,W121)))</f>
        <v>0</v>
      </c>
      <c r="X133" s="139">
        <f>IF('Capital Structure'!$H$15='Capital Structure'!$G$16,X88,IF('Capital Structure'!$H$15='Capital Structure'!$G$17,X99,IF('Capital Structure'!$H$15='Capital Structure'!$G$18,X110,X121)))</f>
        <v>0</v>
      </c>
      <c r="Y133" s="139">
        <f>IF('Capital Structure'!$H$15='Capital Structure'!$G$16,Y88,IF('Capital Structure'!$H$15='Capital Structure'!$G$17,Y99,IF('Capital Structure'!$H$15='Capital Structure'!$G$18,Y110,Y121)))</f>
        <v>0</v>
      </c>
      <c r="Z133" s="139">
        <f>IF('Capital Structure'!$H$15='Capital Structure'!$G$16,Z88,IF('Capital Structure'!$H$15='Capital Structure'!$G$17,Z99,IF('Capital Structure'!$H$15='Capital Structure'!$G$18,Z110,Z121)))</f>
        <v>0</v>
      </c>
      <c r="AA133" s="139">
        <f>IF('Capital Structure'!$H$15='Capital Structure'!$G$16,AA88,IF('Capital Structure'!$H$15='Capital Structure'!$G$17,AA99,IF('Capital Structure'!$H$15='Capital Structure'!$G$18,AA110,AA121)))</f>
        <v>0</v>
      </c>
      <c r="AB133" s="139">
        <f>IF('Capital Structure'!$H$15='Capital Structure'!$G$16,AB88,IF('Capital Structure'!$H$15='Capital Structure'!$G$17,AB99,IF('Capital Structure'!$H$15='Capital Structure'!$G$18,AB110,AB121)))</f>
        <v>0</v>
      </c>
      <c r="AC133" s="139">
        <f>IF('Capital Structure'!$H$15='Capital Structure'!$G$16,AC88,IF('Capital Structure'!$H$15='Capital Structure'!$G$17,AC99,IF('Capital Structure'!$H$15='Capital Structure'!$G$18,AC110,AC121)))</f>
        <v>0</v>
      </c>
      <c r="AD133" s="139">
        <f>IF('Capital Structure'!$H$15='Capital Structure'!$G$16,AD88,IF('Capital Structure'!$H$15='Capital Structure'!$G$17,AD99,IF('Capital Structure'!$H$15='Capital Structure'!$G$18,AD110,AD121)))</f>
        <v>0</v>
      </c>
      <c r="AE133" s="139">
        <f>IF('Capital Structure'!$H$15='Capital Structure'!$G$16,AE88,IF('Capital Structure'!$H$15='Capital Structure'!$G$17,AE99,IF('Capital Structure'!$H$15='Capital Structure'!$G$18,AE110,AE121)))</f>
        <v>0</v>
      </c>
      <c r="AF133" s="139">
        <f>IF('Capital Structure'!$H$15='Capital Structure'!$G$16,AF88,IF('Capital Structure'!$H$15='Capital Structure'!$G$17,AF99,IF('Capital Structure'!$H$15='Capital Structure'!$G$18,AF110,AF121)))</f>
        <v>0</v>
      </c>
      <c r="AG133" s="139">
        <f>IF('Capital Structure'!$H$15='Capital Structure'!$G$16,AG88,IF('Capital Structure'!$H$15='Capital Structure'!$G$17,AG99,IF('Capital Structure'!$H$15='Capital Structure'!$G$18,AG110,AG121)))</f>
        <v>0</v>
      </c>
      <c r="AH133" s="139">
        <f>IF('Capital Structure'!$H$15='Capital Structure'!$G$16,AH88,IF('Capital Structure'!$H$15='Capital Structure'!$G$17,AH99,IF('Capital Structure'!$H$15='Capital Structure'!$G$18,AH110,AH121)))</f>
        <v>0</v>
      </c>
      <c r="AI133" s="139">
        <f>IF('Capital Structure'!$H$15='Capital Structure'!$G$16,AI88,IF('Capital Structure'!$H$15='Capital Structure'!$G$17,AI99,IF('Capital Structure'!$H$15='Capital Structure'!$G$18,AI110,AI121)))</f>
        <v>0</v>
      </c>
      <c r="AJ133" s="139">
        <f>IF('Capital Structure'!$H$15='Capital Structure'!$G$16,AJ88,IF('Capital Structure'!$H$15='Capital Structure'!$G$17,AJ99,IF('Capital Structure'!$H$15='Capital Structure'!$G$18,AJ110,AJ121)))</f>
        <v>0</v>
      </c>
      <c r="AK133" s="139">
        <f>IF('Capital Structure'!$H$15='Capital Structure'!$G$16,AK88,IF('Capital Structure'!$H$15='Capital Structure'!$G$17,AK99,IF('Capital Structure'!$H$15='Capital Structure'!$G$18,AK110,AK121)))</f>
        <v>0</v>
      </c>
      <c r="AL133" s="139">
        <f>IF('Capital Structure'!$H$15='Capital Structure'!$G$16,AL88,IF('Capital Structure'!$H$15='Capital Structure'!$G$17,AL99,IF('Capital Structure'!$H$15='Capital Structure'!$G$18,AL110,AL121)))</f>
        <v>0</v>
      </c>
      <c r="AM133" s="139">
        <f>IF('Capital Structure'!$H$15='Capital Structure'!$G$16,AM88,IF('Capital Structure'!$H$15='Capital Structure'!$G$17,AM99,IF('Capital Structure'!$H$15='Capital Structure'!$G$18,AM110,AM121)))</f>
        <v>0</v>
      </c>
      <c r="AN133" s="139">
        <f>IF('Capital Structure'!$H$15='Capital Structure'!$G$16,AN88,IF('Capital Structure'!$H$15='Capital Structure'!$G$17,AN99,IF('Capital Structure'!$H$15='Capital Structure'!$G$18,AN110,AN121)))</f>
        <v>0</v>
      </c>
      <c r="AO133" s="139">
        <f>IF('Capital Structure'!$H$15='Capital Structure'!$G$16,AO88,IF('Capital Structure'!$H$15='Capital Structure'!$G$17,AO99,IF('Capital Structure'!$H$15='Capital Structure'!$G$18,AO110,AO121)))</f>
        <v>0</v>
      </c>
      <c r="AP133" s="139">
        <f>IF('Capital Structure'!$H$15='Capital Structure'!$G$16,AP88,IF('Capital Structure'!$H$15='Capital Structure'!$G$17,AP99,IF('Capital Structure'!$H$15='Capital Structure'!$G$18,AP110,AP121)))</f>
        <v>0</v>
      </c>
      <c r="AQ133" s="139">
        <f>IF('Capital Structure'!$H$15='Capital Structure'!$G$16,AQ88,IF('Capital Structure'!$H$15='Capital Structure'!$G$17,AQ99,IF('Capital Structure'!$H$15='Capital Structure'!$G$18,AQ110,AQ121)))</f>
        <v>0</v>
      </c>
      <c r="AR133" s="139">
        <f>IF('Capital Structure'!$H$15='Capital Structure'!$G$16,AR88,IF('Capital Structure'!$H$15='Capital Structure'!$G$17,AR99,IF('Capital Structure'!$H$15='Capital Structure'!$G$18,AR110,AR121)))</f>
        <v>0</v>
      </c>
      <c r="AS133" s="139">
        <f>IF('Capital Structure'!$H$15='Capital Structure'!$G$16,AS88,IF('Capital Structure'!$H$15='Capital Structure'!$G$17,AS99,IF('Capital Structure'!$H$15='Capital Structure'!$G$18,AS110,AS121)))</f>
        <v>0</v>
      </c>
      <c r="AT133" s="139">
        <f>IF('Capital Structure'!$H$15='Capital Structure'!$G$16,AT88,IF('Capital Structure'!$H$15='Capital Structure'!$G$17,AT99,IF('Capital Structure'!$H$15='Capital Structure'!$G$18,AT110,AT121)))</f>
        <v>0</v>
      </c>
      <c r="AU133" s="139">
        <f>IF('Capital Structure'!$H$15='Capital Structure'!$G$16,AU88,IF('Capital Structure'!$H$15='Capital Structure'!$G$17,AU99,IF('Capital Structure'!$H$15='Capital Structure'!$G$18,AU110,AU121)))</f>
        <v>0</v>
      </c>
      <c r="AV133" s="139">
        <f>IF('Capital Structure'!$H$15='Capital Structure'!$G$16,AV88,IF('Capital Structure'!$H$15='Capital Structure'!$G$17,AV99,IF('Capital Structure'!$H$15='Capital Structure'!$G$18,AV110,AV121)))</f>
        <v>0</v>
      </c>
      <c r="AW133" s="139">
        <f>IF('Capital Structure'!$H$15='Capital Structure'!$G$16,AW88,IF('Capital Structure'!$H$15='Capital Structure'!$G$17,AW99,IF('Capital Structure'!$H$15='Capital Structure'!$G$18,AW110,AW121)))</f>
        <v>0</v>
      </c>
      <c r="AX133" s="139">
        <f>IF('Capital Structure'!$H$15='Capital Structure'!$G$16,AX88,IF('Capital Structure'!$H$15='Capital Structure'!$G$17,AX99,IF('Capital Structure'!$H$15='Capital Structure'!$G$18,AX110,AX121)))</f>
        <v>0</v>
      </c>
      <c r="AY133" s="139">
        <f>IF('Capital Structure'!$H$15='Capital Structure'!$G$16,AY88,IF('Capital Structure'!$H$15='Capital Structure'!$G$17,AY99,IF('Capital Structure'!$H$15='Capital Structure'!$G$18,AY110,AY121)))</f>
        <v>0</v>
      </c>
      <c r="AZ133" s="139">
        <f>IF('Capital Structure'!$H$15='Capital Structure'!$G$16,AZ88,IF('Capital Structure'!$H$15='Capital Structure'!$G$17,AZ99,IF('Capital Structure'!$H$15='Capital Structure'!$G$18,AZ110,AZ121)))</f>
        <v>0</v>
      </c>
      <c r="BA133" s="139">
        <f>IF('Capital Structure'!$H$15='Capital Structure'!$G$16,BA88,IF('Capital Structure'!$H$15='Capital Structure'!$G$17,BA99,IF('Capital Structure'!$H$15='Capital Structure'!$G$18,BA110,BA121)))</f>
        <v>3392307.6923076925</v>
      </c>
      <c r="BB133" s="139">
        <f>IF('Capital Structure'!$H$15='Capital Structure'!$G$16,BB88,IF('Capital Structure'!$H$15='Capital Structure'!$G$17,BB99,IF('Capital Structure'!$H$15='Capital Structure'!$G$18,BB110,BB121)))</f>
        <v>3392307.6923076925</v>
      </c>
      <c r="BC133" s="139">
        <f>IF('Capital Structure'!$H$15='Capital Structure'!$G$16,BC88,IF('Capital Structure'!$H$15='Capital Structure'!$G$17,BC99,IF('Capital Structure'!$H$15='Capital Structure'!$G$18,BC110,BC121)))</f>
        <v>3392307.6923076925</v>
      </c>
      <c r="BD133" s="139">
        <f>IF('Capital Structure'!$H$15='Capital Structure'!$G$16,BD88,IF('Capital Structure'!$H$15='Capital Structure'!$G$17,BD99,IF('Capital Structure'!$H$15='Capital Structure'!$G$18,BD110,BD121)))</f>
        <v>3392307.6923076925</v>
      </c>
      <c r="BE133" s="139">
        <f>IF('Capital Structure'!$H$15='Capital Structure'!$G$16,BE88,IF('Capital Structure'!$H$15='Capital Structure'!$G$17,BE99,IF('Capital Structure'!$H$15='Capital Structure'!$G$18,BE110,BE121)))</f>
        <v>3392307.6923076925</v>
      </c>
      <c r="BF133" s="139">
        <f>IF('Capital Structure'!$H$15='Capital Structure'!$G$16,BF88,IF('Capital Structure'!$H$15='Capital Structure'!$G$17,BF99,IF('Capital Structure'!$H$15='Capital Structure'!$G$18,BF110,BF121)))</f>
        <v>3392307.6923076925</v>
      </c>
      <c r="BG133" s="139">
        <f>IF('Capital Structure'!$H$15='Capital Structure'!$G$16,BG88,IF('Capital Structure'!$H$15='Capital Structure'!$G$17,BG99,IF('Capital Structure'!$H$15='Capital Structure'!$G$18,BG110,BG121)))</f>
        <v>3392307.6923076925</v>
      </c>
      <c r="BH133" s="139">
        <f>IF('Capital Structure'!$H$15='Capital Structure'!$G$16,BH88,IF('Capital Structure'!$H$15='Capital Structure'!$G$17,BH99,IF('Capital Structure'!$H$15='Capital Structure'!$G$18,BH110,BH121)))</f>
        <v>3392307.6923076925</v>
      </c>
      <c r="BI133" s="139">
        <f>IF('Capital Structure'!$H$15='Capital Structure'!$G$16,BI88,IF('Capital Structure'!$H$15='Capital Structure'!$G$17,BI99,IF('Capital Structure'!$H$15='Capital Structure'!$G$18,BI110,BI121)))</f>
        <v>3392307.6923076925</v>
      </c>
      <c r="BJ133" s="139">
        <f>IF('Capital Structure'!$H$15='Capital Structure'!$G$16,BJ88,IF('Capital Structure'!$H$15='Capital Structure'!$G$17,BJ99,IF('Capital Structure'!$H$15='Capital Structure'!$G$18,BJ110,BJ121)))</f>
        <v>3392307.6923076925</v>
      </c>
      <c r="BK133" s="139">
        <f>IF('Capital Structure'!$H$15='Capital Structure'!$G$16,BK88,IF('Capital Structure'!$H$15='Capital Structure'!$G$17,BK99,IF('Capital Structure'!$H$15='Capital Structure'!$G$18,BK110,BK121)))</f>
        <v>3392307.6923076925</v>
      </c>
      <c r="BL133" s="139">
        <f>IF('Capital Structure'!$H$15='Capital Structure'!$G$16,BL88,IF('Capital Structure'!$H$15='Capital Structure'!$G$17,BL99,IF('Capital Structure'!$H$15='Capital Structure'!$G$18,BL110,BL121)))</f>
        <v>3392307.6923076925</v>
      </c>
      <c r="BM133" s="139">
        <f>IF('Capital Structure'!$H$15='Capital Structure'!$G$16,BM88,IF('Capital Structure'!$H$15='Capital Structure'!$G$17,BM99,IF('Capital Structure'!$H$15='Capital Structure'!$G$18,BM110,BM121)))</f>
        <v>3392307.6923076925</v>
      </c>
      <c r="BN133" s="139">
        <f>IF('Capital Structure'!$H$15='Capital Structure'!$G$16,BN88,IF('Capital Structure'!$H$15='Capital Structure'!$G$17,BN99,IF('Capital Structure'!$H$15='Capital Structure'!$G$18,BN110,BN121)))</f>
        <v>3392307.6923076925</v>
      </c>
      <c r="BO133" s="139">
        <f>IF('Capital Structure'!$H$15='Capital Structure'!$G$16,BO88,IF('Capital Structure'!$H$15='Capital Structure'!$G$17,BO99,IF('Capital Structure'!$H$15='Capital Structure'!$G$18,BO110,BO121)))</f>
        <v>3392307.6923076925</v>
      </c>
      <c r="BP133" s="139">
        <f>IF('Capital Structure'!$H$15='Capital Structure'!$G$16,BP88,IF('Capital Structure'!$H$15='Capital Structure'!$G$17,BP99,IF('Capital Structure'!$H$15='Capital Structure'!$G$18,BP110,BP121)))</f>
        <v>3392307.6923076925</v>
      </c>
      <c r="BQ133" s="139">
        <f>IF('Capital Structure'!$H$15='Capital Structure'!$G$16,BQ88,IF('Capital Structure'!$H$15='Capital Structure'!$G$17,BQ99,IF('Capital Structure'!$H$15='Capital Structure'!$G$18,BQ110,BQ121)))</f>
        <v>3392307.6923076925</v>
      </c>
      <c r="BR133" s="139">
        <f>IF('Capital Structure'!$H$15='Capital Structure'!$G$16,BR88,IF('Capital Structure'!$H$15='Capital Structure'!$G$17,BR99,IF('Capital Structure'!$H$15='Capital Structure'!$G$18,BR110,BR121)))</f>
        <v>3392307.6923076925</v>
      </c>
      <c r="BS133" s="139">
        <f>IF('Capital Structure'!$H$15='Capital Structure'!$G$16,BS88,IF('Capital Structure'!$H$15='Capital Structure'!$G$17,BS99,IF('Capital Structure'!$H$15='Capital Structure'!$G$18,BS110,BS121)))</f>
        <v>3392307.6923076925</v>
      </c>
      <c r="BT133" s="139">
        <f>IF('Capital Structure'!$H$15='Capital Structure'!$G$16,BT88,IF('Capital Structure'!$H$15='Capital Structure'!$G$17,BT99,IF('Capital Structure'!$H$15='Capital Structure'!$G$18,BT110,BT121)))</f>
        <v>3392307.6923076925</v>
      </c>
      <c r="BU133" s="139">
        <f>IF('Capital Structure'!$H$15='Capital Structure'!$G$16,BU88,IF('Capital Structure'!$H$15='Capital Structure'!$G$17,BU99,IF('Capital Structure'!$H$15='Capital Structure'!$G$18,BU110,BU121)))</f>
        <v>3392307.6923076925</v>
      </c>
      <c r="BV133" s="139">
        <f>IF('Capital Structure'!$H$15='Capital Structure'!$G$16,BV88,IF('Capital Structure'!$H$15='Capital Structure'!$G$17,BV99,IF('Capital Structure'!$H$15='Capital Structure'!$G$18,BV110,BV121)))</f>
        <v>3392307.6923076925</v>
      </c>
      <c r="BW133" s="139">
        <f>IF('Capital Structure'!$H$15='Capital Structure'!$G$16,BW88,IF('Capital Structure'!$H$15='Capital Structure'!$G$17,BW99,IF('Capital Structure'!$H$15='Capital Structure'!$G$18,BW110,BW121)))</f>
        <v>3392307.6923076925</v>
      </c>
      <c r="BX133" s="139">
        <f>IF('Capital Structure'!$H$15='Capital Structure'!$G$16,BX88,IF('Capital Structure'!$H$15='Capital Structure'!$G$17,BX99,IF('Capital Structure'!$H$15='Capital Structure'!$G$18,BX110,BX121)))</f>
        <v>3392307.6923076925</v>
      </c>
      <c r="BY133" s="139">
        <f>IF('Capital Structure'!$H$15='Capital Structure'!$G$16,BY88,IF('Capital Structure'!$H$15='Capital Structure'!$G$17,BY99,IF('Capital Structure'!$H$15='Capital Structure'!$G$18,BY110,BY121)))</f>
        <v>3392307.6923076925</v>
      </c>
      <c r="BZ133" s="139">
        <f>IF('Capital Structure'!$H$15='Capital Structure'!$G$16,BZ88,IF('Capital Structure'!$H$15='Capital Structure'!$G$17,BZ99,IF('Capital Structure'!$H$15='Capital Structure'!$G$18,BZ110,BZ121)))</f>
        <v>3392307.6923076361</v>
      </c>
      <c r="CA133" s="139">
        <f>IF('Capital Structure'!$H$15='Capital Structure'!$G$16,CA88,IF('Capital Structure'!$H$15='Capital Structure'!$G$17,CA99,IF('Capital Structure'!$H$15='Capital Structure'!$G$18,CA110,CA121)))</f>
        <v>0</v>
      </c>
      <c r="CB133" s="139">
        <f>IF('Capital Structure'!$H$15='Capital Structure'!$G$16,CB88,IF('Capital Structure'!$H$15='Capital Structure'!$G$17,CB99,IF('Capital Structure'!$H$15='Capital Structure'!$G$18,CB110,CB121)))</f>
        <v>0</v>
      </c>
      <c r="CC133" s="139">
        <f>IF('Capital Structure'!$H$15='Capital Structure'!$G$16,CC88,IF('Capital Structure'!$H$15='Capital Structure'!$G$17,CC99,IF('Capital Structure'!$H$15='Capital Structure'!$G$18,CC110,CC121)))</f>
        <v>0</v>
      </c>
      <c r="CD133" s="139">
        <f>IF('Capital Structure'!$H$15='Capital Structure'!$G$16,CD88,IF('Capital Structure'!$H$15='Capital Structure'!$G$17,CD99,IF('Capital Structure'!$H$15='Capital Structure'!$G$18,CD110,CD121)))</f>
        <v>0</v>
      </c>
      <c r="CE133" s="139">
        <f>IF('Capital Structure'!$H$15='Capital Structure'!$G$16,CE88,IF('Capital Structure'!$H$15='Capital Structure'!$G$17,CE99,IF('Capital Structure'!$H$15='Capital Structure'!$G$18,CE110,CE121)))</f>
        <v>0</v>
      </c>
      <c r="CF133" s="139">
        <f>IF('Capital Structure'!$H$15='Capital Structure'!$G$16,CF88,IF('Capital Structure'!$H$15='Capital Structure'!$G$17,CF99,IF('Capital Structure'!$H$15='Capital Structure'!$G$18,CF110,CF121)))</f>
        <v>0</v>
      </c>
      <c r="CG133" s="139">
        <f>IF('Capital Structure'!$H$15='Capital Structure'!$G$16,CG88,IF('Capital Structure'!$H$15='Capital Structure'!$G$17,CG99,IF('Capital Structure'!$H$15='Capital Structure'!$G$18,CG110,CG121)))</f>
        <v>0</v>
      </c>
      <c r="CH133" s="139">
        <f>IF('Capital Structure'!$H$15='Capital Structure'!$G$16,CH88,IF('Capital Structure'!$H$15='Capital Structure'!$G$17,CH99,IF('Capital Structure'!$H$15='Capital Structure'!$G$18,CH110,CH121)))</f>
        <v>0</v>
      </c>
      <c r="CI133" s="139">
        <f>IF('Capital Structure'!$H$15='Capital Structure'!$G$16,CI88,IF('Capital Structure'!$H$15='Capital Structure'!$G$17,CI99,IF('Capital Structure'!$H$15='Capital Structure'!$G$18,CI110,CI121)))</f>
        <v>0</v>
      </c>
      <c r="CJ133" s="139">
        <f>IF('Capital Structure'!$H$15='Capital Structure'!$G$16,CJ88,IF('Capital Structure'!$H$15='Capital Structure'!$G$17,CJ99,IF('Capital Structure'!$H$15='Capital Structure'!$G$18,CJ110,CJ121)))</f>
        <v>0</v>
      </c>
      <c r="CK133" s="139">
        <f>IF('Capital Structure'!$H$15='Capital Structure'!$G$16,CK88,IF('Capital Structure'!$H$15='Capital Structure'!$G$17,CK99,IF('Capital Structure'!$H$15='Capital Structure'!$G$18,CK110,CK121)))</f>
        <v>0</v>
      </c>
      <c r="CL133" s="139">
        <f>IF('Capital Structure'!$H$15='Capital Structure'!$G$16,CL88,IF('Capital Structure'!$H$15='Capital Structure'!$G$17,CL99,IF('Capital Structure'!$H$15='Capital Structure'!$G$18,CL110,CL121)))</f>
        <v>0</v>
      </c>
      <c r="CM133" s="139">
        <f>IF('Capital Structure'!$H$15='Capital Structure'!$G$16,CM88,IF('Capital Structure'!$H$15='Capital Structure'!$G$17,CM99,IF('Capital Structure'!$H$15='Capital Structure'!$G$18,CM110,CM121)))</f>
        <v>0</v>
      </c>
      <c r="CN133" s="139">
        <f>IF('Capital Structure'!$H$15='Capital Structure'!$G$16,CN88,IF('Capital Structure'!$H$15='Capital Structure'!$G$17,CN99,IF('Capital Structure'!$H$15='Capital Structure'!$G$18,CN110,CN121)))</f>
        <v>0</v>
      </c>
      <c r="CO133" s="139">
        <f>IF('Capital Structure'!$H$15='Capital Structure'!$G$16,CO88,IF('Capital Structure'!$H$15='Capital Structure'!$G$17,CO99,IF('Capital Structure'!$H$15='Capital Structure'!$G$18,CO110,CO121)))</f>
        <v>0</v>
      </c>
      <c r="CP133" s="139">
        <f>IF('Capital Structure'!$H$15='Capital Structure'!$G$16,CP88,IF('Capital Structure'!$H$15='Capital Structure'!$G$17,CP99,IF('Capital Structure'!$H$15='Capital Structure'!$G$18,CP110,CP121)))</f>
        <v>0</v>
      </c>
      <c r="CQ133" s="139">
        <f>IF('Capital Structure'!$H$15='Capital Structure'!$G$16,CQ88,IF('Capital Structure'!$H$15='Capital Structure'!$G$17,CQ99,IF('Capital Structure'!$H$15='Capital Structure'!$G$18,CQ110,CQ121)))</f>
        <v>0</v>
      </c>
      <c r="CR133" s="139">
        <f>IF('Capital Structure'!$H$15='Capital Structure'!$G$16,CR88,IF('Capital Structure'!$H$15='Capital Structure'!$G$17,CR99,IF('Capital Structure'!$H$15='Capital Structure'!$G$18,CR110,CR121)))</f>
        <v>0</v>
      </c>
      <c r="CS133" s="139">
        <f>IF('Capital Structure'!$H$15='Capital Structure'!$G$16,CS88,IF('Capital Structure'!$H$15='Capital Structure'!$G$17,CS99,IF('Capital Structure'!$H$15='Capital Structure'!$G$18,CS110,CS121)))</f>
        <v>0</v>
      </c>
      <c r="CT133" s="139">
        <f>IF('Capital Structure'!$H$15='Capital Structure'!$G$16,CT88,IF('Capital Structure'!$H$15='Capital Structure'!$G$17,CT99,IF('Capital Structure'!$H$15='Capital Structure'!$G$18,CT110,CT121)))</f>
        <v>0</v>
      </c>
      <c r="CU133" s="139">
        <f>IF('Capital Structure'!$H$15='Capital Structure'!$G$16,CU88,IF('Capital Structure'!$H$15='Capital Structure'!$G$17,CU99,IF('Capital Structure'!$H$15='Capital Structure'!$G$18,CU110,CU121)))</f>
        <v>0</v>
      </c>
      <c r="CV133" s="139">
        <f>IF('Capital Structure'!$H$15='Capital Structure'!$G$16,CV88,IF('Capital Structure'!$H$15='Capital Structure'!$G$17,CV99,IF('Capital Structure'!$H$15='Capital Structure'!$G$18,CV110,CV121)))</f>
        <v>0</v>
      </c>
      <c r="CW133" s="139">
        <f>IF('Capital Structure'!$H$15='Capital Structure'!$G$16,CW88,IF('Capital Structure'!$H$15='Capital Structure'!$G$17,CW99,IF('Capital Structure'!$H$15='Capital Structure'!$G$18,CW110,CW121)))</f>
        <v>0</v>
      </c>
      <c r="CX133" s="139">
        <f>IF('Capital Structure'!$H$15='Capital Structure'!$G$16,CX88,IF('Capital Structure'!$H$15='Capital Structure'!$G$17,CX99,IF('Capital Structure'!$H$15='Capital Structure'!$G$18,CX110,CX121)))</f>
        <v>0</v>
      </c>
      <c r="CY133" s="139">
        <f>IF('Capital Structure'!$H$15='Capital Structure'!$G$16,CY88,IF('Capital Structure'!$H$15='Capital Structure'!$G$17,CY99,IF('Capital Structure'!$H$15='Capital Structure'!$G$18,CY110,CY121)))</f>
        <v>0</v>
      </c>
      <c r="CZ133" s="139">
        <f>IF('Capital Structure'!$H$15='Capital Structure'!$G$16,CZ88,IF('Capital Structure'!$H$15='Capital Structure'!$G$17,CZ99,IF('Capital Structure'!$H$15='Capital Structure'!$G$18,CZ110,CZ121)))</f>
        <v>0</v>
      </c>
      <c r="DA133" s="139">
        <f>IF('Capital Structure'!$H$15='Capital Structure'!$G$16,DA88,IF('Capital Structure'!$H$15='Capital Structure'!$G$17,DA99,IF('Capital Structure'!$H$15='Capital Structure'!$G$18,DA110,DA121)))</f>
        <v>0</v>
      </c>
      <c r="DB133" s="139">
        <f>IF('Capital Structure'!$H$15='Capital Structure'!$G$16,DB88,IF('Capital Structure'!$H$15='Capital Structure'!$G$17,DB99,IF('Capital Structure'!$H$15='Capital Structure'!$G$18,DB110,DB121)))</f>
        <v>0</v>
      </c>
      <c r="DC133" s="139">
        <f>IF('Capital Structure'!$H$15='Capital Structure'!$G$16,DC88,IF('Capital Structure'!$H$15='Capital Structure'!$G$17,DC99,IF('Capital Structure'!$H$15='Capital Structure'!$G$18,DC110,DC121)))</f>
        <v>0</v>
      </c>
      <c r="DD133" s="139">
        <f>IF('Capital Structure'!$H$15='Capital Structure'!$G$16,DD88,IF('Capital Structure'!$H$15='Capital Structure'!$G$17,DD99,IF('Capital Structure'!$H$15='Capital Structure'!$G$18,DD110,DD121)))</f>
        <v>0</v>
      </c>
      <c r="DE133" s="139">
        <f>IF('Capital Structure'!$H$15='Capital Structure'!$G$16,DE88,IF('Capital Structure'!$H$15='Capital Structure'!$G$17,DE99,IF('Capital Structure'!$H$15='Capital Structure'!$G$18,DE110,DE121)))</f>
        <v>0</v>
      </c>
      <c r="DF133" s="139">
        <f>IF('Capital Structure'!$H$15='Capital Structure'!$G$16,DF88,IF('Capital Structure'!$H$15='Capital Structure'!$G$17,DF99,IF('Capital Structure'!$H$15='Capital Structure'!$G$18,DF110,DF121)))</f>
        <v>0</v>
      </c>
      <c r="DG133" s="139">
        <f>IF('Capital Structure'!$H$15='Capital Structure'!$G$16,DG88,IF('Capital Structure'!$H$15='Capital Structure'!$G$17,DG99,IF('Capital Structure'!$H$15='Capital Structure'!$G$18,DG110,DG121)))</f>
        <v>0</v>
      </c>
      <c r="DH133" s="139">
        <f>IF('Capital Structure'!$H$15='Capital Structure'!$G$16,DH88,IF('Capital Structure'!$H$15='Capital Structure'!$G$17,DH99,IF('Capital Structure'!$H$15='Capital Structure'!$G$18,DH110,DH121)))</f>
        <v>0</v>
      </c>
      <c r="DI133" s="139">
        <f>IF('Capital Structure'!$H$15='Capital Structure'!$G$16,DI88,IF('Capital Structure'!$H$15='Capital Structure'!$G$17,DI99,IF('Capital Structure'!$H$15='Capital Structure'!$G$18,DI110,DI121)))</f>
        <v>0</v>
      </c>
      <c r="DJ133" s="139">
        <f>IF('Capital Structure'!$H$15='Capital Structure'!$G$16,DJ88,IF('Capital Structure'!$H$15='Capital Structure'!$G$17,DJ99,IF('Capital Structure'!$H$15='Capital Structure'!$G$18,DJ110,DJ121)))</f>
        <v>0</v>
      </c>
      <c r="DK133" s="139">
        <f>IF('Capital Structure'!$H$15='Capital Structure'!$G$16,DK88,IF('Capital Structure'!$H$15='Capital Structure'!$G$17,DK99,IF('Capital Structure'!$H$15='Capital Structure'!$G$18,DK110,DK121)))</f>
        <v>0</v>
      </c>
      <c r="DL133" s="139">
        <f>IF('Capital Structure'!$H$15='Capital Structure'!$G$16,DL88,IF('Capital Structure'!$H$15='Capital Structure'!$G$17,DL99,IF('Capital Structure'!$H$15='Capital Structure'!$G$18,DL110,DL121)))</f>
        <v>0</v>
      </c>
      <c r="DM133" s="139">
        <f>IF('Capital Structure'!$H$15='Capital Structure'!$G$16,DM88,IF('Capital Structure'!$H$15='Capital Structure'!$G$17,DM99,IF('Capital Structure'!$H$15='Capital Structure'!$G$18,DM110,DM121)))</f>
        <v>0</v>
      </c>
      <c r="DN133" s="139">
        <f>IF('Capital Structure'!$H$15='Capital Structure'!$G$16,DN88,IF('Capital Structure'!$H$15='Capital Structure'!$G$17,DN99,IF('Capital Structure'!$H$15='Capital Structure'!$G$18,DN110,DN121)))</f>
        <v>0</v>
      </c>
      <c r="DO133" s="139">
        <f>IF('Capital Structure'!$H$15='Capital Structure'!$G$16,DO88,IF('Capital Structure'!$H$15='Capital Structure'!$G$17,DO99,IF('Capital Structure'!$H$15='Capital Structure'!$G$18,DO110,DO121)))</f>
        <v>0</v>
      </c>
      <c r="DP133" s="139">
        <f>IF('Capital Structure'!$H$15='Capital Structure'!$G$16,DP88,IF('Capital Structure'!$H$15='Capital Structure'!$G$17,DP99,IF('Capital Structure'!$H$15='Capital Structure'!$G$18,DP110,DP121)))</f>
        <v>0</v>
      </c>
      <c r="DQ133" s="139">
        <f>IF('Capital Structure'!$H$15='Capital Structure'!$G$16,DQ88,IF('Capital Structure'!$H$15='Capital Structure'!$G$17,DQ99,IF('Capital Structure'!$H$15='Capital Structure'!$G$18,DQ110,DQ121)))</f>
        <v>0</v>
      </c>
      <c r="DR133" s="139">
        <f>IF('Capital Structure'!$H$15='Capital Structure'!$G$16,DR88,IF('Capital Structure'!$H$15='Capital Structure'!$G$17,DR99,IF('Capital Structure'!$H$15='Capital Structure'!$G$18,DR110,DR121)))</f>
        <v>0</v>
      </c>
      <c r="DS133" s="139">
        <f>IF('Capital Structure'!$H$15='Capital Structure'!$G$16,DS88,IF('Capital Structure'!$H$15='Capital Structure'!$G$17,DS99,IF('Capital Structure'!$H$15='Capital Structure'!$G$18,DS110,DS121)))</f>
        <v>0</v>
      </c>
      <c r="DT133" s="139">
        <f>IF('Capital Structure'!$H$15='Capital Structure'!$G$16,DT88,IF('Capital Structure'!$H$15='Capital Structure'!$G$17,DT99,IF('Capital Structure'!$H$15='Capital Structure'!$G$18,DT110,DT121)))</f>
        <v>0</v>
      </c>
      <c r="DU133" s="139">
        <f>IF('Capital Structure'!$H$15='Capital Structure'!$G$16,DU88,IF('Capital Structure'!$H$15='Capital Structure'!$G$17,DU99,IF('Capital Structure'!$H$15='Capital Structure'!$G$18,DU110,DU121)))</f>
        <v>0</v>
      </c>
      <c r="DV133" s="139">
        <f>IF('Capital Structure'!$H$15='Capital Structure'!$G$16,DV88,IF('Capital Structure'!$H$15='Capital Structure'!$G$17,DV99,IF('Capital Structure'!$H$15='Capital Structure'!$G$18,DV110,DV121)))</f>
        <v>0</v>
      </c>
      <c r="DW133" s="139">
        <f>IF('Capital Structure'!$H$15='Capital Structure'!$G$16,DW88,IF('Capital Structure'!$H$15='Capital Structure'!$G$17,DW99,IF('Capital Structure'!$H$15='Capital Structure'!$G$18,DW110,DW121)))</f>
        <v>0</v>
      </c>
      <c r="DX133" s="139">
        <f>IF('Capital Structure'!$H$15='Capital Structure'!$G$16,DX88,IF('Capital Structure'!$H$15='Capital Structure'!$G$17,DX99,IF('Capital Structure'!$H$15='Capital Structure'!$G$18,DX110,DX121)))</f>
        <v>0</v>
      </c>
      <c r="DY133" s="139">
        <f>IF('Capital Structure'!$H$15='Capital Structure'!$G$16,DY88,IF('Capital Structure'!$H$15='Capital Structure'!$G$17,DY99,IF('Capital Structure'!$H$15='Capital Structure'!$G$18,DY110,DY121)))</f>
        <v>0</v>
      </c>
      <c r="DZ133" s="139">
        <f>IF('Capital Structure'!$H$15='Capital Structure'!$G$16,DZ88,IF('Capital Structure'!$H$15='Capital Structure'!$G$17,DZ99,IF('Capital Structure'!$H$15='Capital Structure'!$G$18,DZ110,DZ121)))</f>
        <v>0</v>
      </c>
      <c r="EA133" s="139">
        <f>IF('Capital Structure'!$H$15='Capital Structure'!$G$16,EA88,IF('Capital Structure'!$H$15='Capital Structure'!$G$17,EA99,IF('Capital Structure'!$H$15='Capital Structure'!$G$18,EA110,EA121)))</f>
        <v>0</v>
      </c>
      <c r="EB133" s="139">
        <f>IF('Capital Structure'!$H$15='Capital Structure'!$G$16,EB88,IF('Capital Structure'!$H$15='Capital Structure'!$G$17,EB99,IF('Capital Structure'!$H$15='Capital Structure'!$G$18,EB110,EB121)))</f>
        <v>0</v>
      </c>
      <c r="EC133" s="139">
        <f>IF('Capital Structure'!$H$15='Capital Structure'!$G$16,EC88,IF('Capital Structure'!$H$15='Capital Structure'!$G$17,EC99,IF('Capital Structure'!$H$15='Capital Structure'!$G$18,EC110,EC121)))</f>
        <v>0</v>
      </c>
      <c r="ED133" s="139">
        <f>IF('Capital Structure'!$H$15='Capital Structure'!$G$16,ED88,IF('Capital Structure'!$H$15='Capital Structure'!$G$17,ED99,IF('Capital Structure'!$H$15='Capital Structure'!$G$18,ED110,ED121)))</f>
        <v>0</v>
      </c>
      <c r="EE133" s="139">
        <f>IF('Capital Structure'!$H$15='Capital Structure'!$G$16,EE88,IF('Capital Structure'!$H$15='Capital Structure'!$G$17,EE99,IF('Capital Structure'!$H$15='Capital Structure'!$G$18,EE110,EE121)))</f>
        <v>0</v>
      </c>
      <c r="EF133" s="139">
        <f>IF('Capital Structure'!$H$15='Capital Structure'!$G$16,EF88,IF('Capital Structure'!$H$15='Capital Structure'!$G$17,EF99,IF('Capital Structure'!$H$15='Capital Structure'!$G$18,EF110,EF121)))</f>
        <v>0</v>
      </c>
      <c r="EG133" s="139">
        <f>IF('Capital Structure'!$H$15='Capital Structure'!$G$16,EG88,IF('Capital Structure'!$H$15='Capital Structure'!$G$17,EG99,IF('Capital Structure'!$H$15='Capital Structure'!$G$18,EG110,EG121)))</f>
        <v>0</v>
      </c>
      <c r="EH133" s="139">
        <f>IF('Capital Structure'!$H$15='Capital Structure'!$G$16,EH88,IF('Capital Structure'!$H$15='Capital Structure'!$G$17,EH99,IF('Capital Structure'!$H$15='Capital Structure'!$G$18,EH110,EH121)))</f>
        <v>0</v>
      </c>
      <c r="EI133" s="139">
        <f>IF('Capital Structure'!$H$15='Capital Structure'!$G$16,EI88,IF('Capital Structure'!$H$15='Capital Structure'!$G$17,EI99,IF('Capital Structure'!$H$15='Capital Structure'!$G$18,EI110,EI121)))</f>
        <v>0</v>
      </c>
      <c r="EJ133" s="139">
        <f>IF('Capital Structure'!$H$15='Capital Structure'!$G$16,EJ88,IF('Capital Structure'!$H$15='Capital Structure'!$G$17,EJ99,IF('Capital Structure'!$H$15='Capital Structure'!$G$18,EJ110,EJ121)))</f>
        <v>0</v>
      </c>
      <c r="EK133" s="139">
        <f>IF('Capital Structure'!$H$15='Capital Structure'!$G$16,EK88,IF('Capital Structure'!$H$15='Capital Structure'!$G$17,EK99,IF('Capital Structure'!$H$15='Capital Structure'!$G$18,EK110,EK121)))</f>
        <v>0</v>
      </c>
      <c r="EL133" s="139">
        <f>IF('Capital Structure'!$H$15='Capital Structure'!$G$16,EL88,IF('Capital Structure'!$H$15='Capital Structure'!$G$17,EL99,IF('Capital Structure'!$H$15='Capital Structure'!$G$18,EL110,EL121)))</f>
        <v>0</v>
      </c>
      <c r="EM133" s="139">
        <f>IF('Capital Structure'!$H$15='Capital Structure'!$G$16,EM88,IF('Capital Structure'!$H$15='Capital Structure'!$G$17,EM99,IF('Capital Structure'!$H$15='Capital Structure'!$G$18,EM110,EM121)))</f>
        <v>0</v>
      </c>
      <c r="EN133" s="139">
        <f>IF('Capital Structure'!$H$15='Capital Structure'!$G$16,EN88,IF('Capital Structure'!$H$15='Capital Structure'!$G$17,EN99,IF('Capital Structure'!$H$15='Capital Structure'!$G$18,EN110,EN121)))</f>
        <v>0</v>
      </c>
      <c r="EO133" s="139">
        <f>IF('Capital Structure'!$H$15='Capital Structure'!$G$16,EO88,IF('Capital Structure'!$H$15='Capital Structure'!$G$17,EO99,IF('Capital Structure'!$H$15='Capital Structure'!$G$18,EO110,EO121)))</f>
        <v>0</v>
      </c>
      <c r="EP133" s="139">
        <f>IF('Capital Structure'!$H$15='Capital Structure'!$G$16,EP88,IF('Capital Structure'!$H$15='Capital Structure'!$G$17,EP99,IF('Capital Structure'!$H$15='Capital Structure'!$G$18,EP110,EP121)))</f>
        <v>0</v>
      </c>
      <c r="EQ133" s="139">
        <f>IF('Capital Structure'!$H$15='Capital Structure'!$G$16,EQ88,IF('Capital Structure'!$H$15='Capital Structure'!$G$17,EQ99,IF('Capital Structure'!$H$15='Capital Structure'!$G$18,EQ110,EQ121)))</f>
        <v>0</v>
      </c>
      <c r="ER133" s="139">
        <f>IF('Capital Structure'!$H$15='Capital Structure'!$G$16,ER88,IF('Capital Structure'!$H$15='Capital Structure'!$G$17,ER99,IF('Capital Structure'!$H$15='Capital Structure'!$G$18,ER110,ER121)))</f>
        <v>0</v>
      </c>
      <c r="ES133" s="139">
        <f>IF('Capital Structure'!$H$15='Capital Structure'!$G$16,ES88,IF('Capital Structure'!$H$15='Capital Structure'!$G$17,ES99,IF('Capital Structure'!$H$15='Capital Structure'!$G$18,ES110,ES121)))</f>
        <v>0</v>
      </c>
      <c r="ET133" s="139">
        <f>IF('Capital Structure'!$H$15='Capital Structure'!$G$16,ET88,IF('Capital Structure'!$H$15='Capital Structure'!$G$17,ET99,IF('Capital Structure'!$H$15='Capital Structure'!$G$18,ET110,ET121)))</f>
        <v>0</v>
      </c>
      <c r="EU133" s="139">
        <f>IF('Capital Structure'!$H$15='Capital Structure'!$G$16,EU88,IF('Capital Structure'!$H$15='Capital Structure'!$G$17,EU99,IF('Capital Structure'!$H$15='Capital Structure'!$G$18,EU110,EU121)))</f>
        <v>0</v>
      </c>
      <c r="EV133" s="139">
        <f>IF('Capital Structure'!$H$15='Capital Structure'!$G$16,EV88,IF('Capital Structure'!$H$15='Capital Structure'!$G$17,EV99,IF('Capital Structure'!$H$15='Capital Structure'!$G$18,EV110,EV121)))</f>
        <v>0</v>
      </c>
      <c r="EW133" s="139">
        <f>IF('Capital Structure'!$H$15='Capital Structure'!$G$16,EW88,IF('Capital Structure'!$H$15='Capital Structure'!$G$17,EW99,IF('Capital Structure'!$H$15='Capital Structure'!$G$18,EW110,EW121)))</f>
        <v>0</v>
      </c>
      <c r="EX133" s="139">
        <f>IF('Capital Structure'!$H$15='Capital Structure'!$G$16,EX88,IF('Capital Structure'!$H$15='Capital Structure'!$G$17,EX99,IF('Capital Structure'!$H$15='Capital Structure'!$G$18,EX110,EX121)))</f>
        <v>0</v>
      </c>
      <c r="EY133" s="139">
        <f>IF('Capital Structure'!$H$15='Capital Structure'!$G$16,EY88,IF('Capital Structure'!$H$15='Capital Structure'!$G$17,EY99,IF('Capital Structure'!$H$15='Capital Structure'!$G$18,EY110,EY121)))</f>
        <v>0</v>
      </c>
      <c r="EZ133" s="139">
        <f>IF('Capital Structure'!$H$15='Capital Structure'!$G$16,EZ88,IF('Capital Structure'!$H$15='Capital Structure'!$G$17,EZ99,IF('Capital Structure'!$H$15='Capital Structure'!$G$18,EZ110,EZ121)))</f>
        <v>0</v>
      </c>
      <c r="FA133" s="139">
        <f>IF('Capital Structure'!$H$15='Capital Structure'!$G$16,FA88,IF('Capital Structure'!$H$15='Capital Structure'!$G$17,FA99,IF('Capital Structure'!$H$15='Capital Structure'!$G$18,FA110,FA121)))</f>
        <v>0</v>
      </c>
      <c r="FB133" s="139">
        <f>IF('Capital Structure'!$H$15='Capital Structure'!$G$16,FB88,IF('Capital Structure'!$H$15='Capital Structure'!$G$17,FB99,IF('Capital Structure'!$H$15='Capital Structure'!$G$18,FB110,FB121)))</f>
        <v>0</v>
      </c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</row>
    <row r="134" spans="1:206">
      <c r="B134" s="148" t="s">
        <v>353</v>
      </c>
      <c r="D134" s="108"/>
      <c r="E134" s="139">
        <f>IF('Capital Structure'!$H$15='Capital Structure'!$G$16,E89,IF('Capital Structure'!$H$15='Capital Structure'!$G$17,E100,IF('Capital Structure'!$H$15='Capital Structure'!$G$18,E111,E122)))</f>
        <v>0</v>
      </c>
      <c r="F134" s="139">
        <f>IF('Capital Structure'!$H$15='Capital Structure'!$G$16,F89,IF('Capital Structure'!$H$15='Capital Structure'!$G$17,F100,IF('Capital Structure'!$H$15='Capital Structure'!$G$18,F111,F122)))</f>
        <v>0</v>
      </c>
      <c r="G134" s="139">
        <f>IF('Capital Structure'!$H$15='Capital Structure'!$G$16,G89,IF('Capital Structure'!$H$15='Capital Structure'!$G$17,G100,IF('Capital Structure'!$H$15='Capital Structure'!$G$18,G111,G122)))</f>
        <v>0</v>
      </c>
      <c r="H134" s="139">
        <f>IF('Capital Structure'!$H$15='Capital Structure'!$G$16,H89,IF('Capital Structure'!$H$15='Capital Structure'!$G$17,H100,IF('Capital Structure'!$H$15='Capital Structure'!$G$18,H111,H122)))</f>
        <v>0</v>
      </c>
      <c r="I134" s="139">
        <f>IF('Capital Structure'!$H$15='Capital Structure'!$G$16,I89,IF('Capital Structure'!$H$15='Capital Structure'!$G$17,I100,IF('Capital Structure'!$H$15='Capital Structure'!$G$18,I111,I122)))</f>
        <v>0</v>
      </c>
      <c r="J134" s="139">
        <f>IF('Capital Structure'!$H$15='Capital Structure'!$G$16,J89,IF('Capital Structure'!$H$15='Capital Structure'!$G$17,J100,IF('Capital Structure'!$H$15='Capital Structure'!$G$18,J111,J122)))</f>
        <v>0</v>
      </c>
      <c r="K134" s="139">
        <f>IF('Capital Structure'!$H$15='Capital Structure'!$G$16,K89,IF('Capital Structure'!$H$15='Capital Structure'!$G$17,K100,IF('Capital Structure'!$H$15='Capital Structure'!$G$18,K111,K122)))</f>
        <v>0</v>
      </c>
      <c r="L134" s="139">
        <f>IF('Capital Structure'!$H$15='Capital Structure'!$G$16,L89,IF('Capital Structure'!$H$15='Capital Structure'!$G$17,L100,IF('Capital Structure'!$H$15='Capital Structure'!$G$18,L111,L122)))</f>
        <v>0</v>
      </c>
      <c r="M134" s="139">
        <f>IF('Capital Structure'!$H$15='Capital Structure'!$G$16,M89,IF('Capital Structure'!$H$15='Capital Structure'!$G$17,M100,IF('Capital Structure'!$H$15='Capital Structure'!$G$18,M111,M122)))</f>
        <v>0</v>
      </c>
      <c r="N134" s="139">
        <f>IF('Capital Structure'!$H$15='Capital Structure'!$G$16,N89,IF('Capital Structure'!$H$15='Capital Structure'!$G$17,N100,IF('Capital Structure'!$H$15='Capital Structure'!$G$18,N111,N122)))</f>
        <v>0</v>
      </c>
      <c r="O134" s="139">
        <f>IF('Capital Structure'!$H$15='Capital Structure'!$G$16,O89,IF('Capital Structure'!$H$15='Capital Structure'!$G$17,O100,IF('Capital Structure'!$H$15='Capital Structure'!$G$18,O111,O122)))</f>
        <v>0</v>
      </c>
      <c r="P134" s="139">
        <f>IF('Capital Structure'!$H$15='Capital Structure'!$G$16,P89,IF('Capital Structure'!$H$15='Capital Structure'!$G$17,P100,IF('Capital Structure'!$H$15='Capital Structure'!$G$18,P111,P122)))</f>
        <v>0</v>
      </c>
      <c r="Q134" s="139">
        <f>IF('Capital Structure'!$H$15='Capital Structure'!$G$16,Q89,IF('Capital Structure'!$H$15='Capital Structure'!$G$17,Q100,IF('Capital Structure'!$H$15='Capital Structure'!$G$18,Q111,Q122)))</f>
        <v>0</v>
      </c>
      <c r="R134" s="139">
        <f>IF('Capital Structure'!$H$15='Capital Structure'!$G$16,R89,IF('Capital Structure'!$H$15='Capital Structure'!$G$17,R100,IF('Capital Structure'!$H$15='Capital Structure'!$G$18,R111,R122)))</f>
        <v>0</v>
      </c>
      <c r="S134" s="139">
        <f>IF('Capital Structure'!$H$15='Capital Structure'!$G$16,S89,IF('Capital Structure'!$H$15='Capital Structure'!$G$17,S100,IF('Capital Structure'!$H$15='Capital Structure'!$G$18,S111,S122)))</f>
        <v>0</v>
      </c>
      <c r="T134" s="139">
        <f>IF('Capital Structure'!$H$15='Capital Structure'!$G$16,T89,IF('Capital Structure'!$H$15='Capital Structure'!$G$17,T100,IF('Capital Structure'!$H$15='Capital Structure'!$G$18,T111,T122)))</f>
        <v>0</v>
      </c>
      <c r="U134" s="139">
        <f>IF('Capital Structure'!$H$15='Capital Structure'!$G$16,U89,IF('Capital Structure'!$H$15='Capital Structure'!$G$17,U100,IF('Capital Structure'!$H$15='Capital Structure'!$G$18,U111,U122)))</f>
        <v>0</v>
      </c>
      <c r="V134" s="139">
        <f>IF('Capital Structure'!$H$15='Capital Structure'!$G$16,V89,IF('Capital Structure'!$H$15='Capital Structure'!$G$17,V100,IF('Capital Structure'!$H$15='Capital Structure'!$G$18,V111,V122)))</f>
        <v>0</v>
      </c>
      <c r="W134" s="139">
        <f>IF('Capital Structure'!$H$15='Capital Structure'!$G$16,W89,IF('Capital Structure'!$H$15='Capital Structure'!$G$17,W100,IF('Capital Structure'!$H$15='Capital Structure'!$G$18,W111,W122)))</f>
        <v>0</v>
      </c>
      <c r="X134" s="139">
        <f>IF('Capital Structure'!$H$15='Capital Structure'!$G$16,X89,IF('Capital Structure'!$H$15='Capital Structure'!$G$17,X100,IF('Capital Structure'!$H$15='Capital Structure'!$G$18,X111,X122)))</f>
        <v>0</v>
      </c>
      <c r="Y134" s="139">
        <f>IF('Capital Structure'!$H$15='Capital Structure'!$G$16,Y89,IF('Capital Structure'!$H$15='Capital Structure'!$G$17,Y100,IF('Capital Structure'!$H$15='Capital Structure'!$G$18,Y111,Y122)))</f>
        <v>0</v>
      </c>
      <c r="Z134" s="139">
        <f>IF('Capital Structure'!$H$15='Capital Structure'!$G$16,Z89,IF('Capital Structure'!$H$15='Capital Structure'!$G$17,Z100,IF('Capital Structure'!$H$15='Capital Structure'!$G$18,Z111,Z122)))</f>
        <v>0</v>
      </c>
      <c r="AA134" s="139">
        <f>IF('Capital Structure'!$H$15='Capital Structure'!$G$16,AA89,IF('Capital Structure'!$H$15='Capital Structure'!$G$17,AA100,IF('Capital Structure'!$H$15='Capital Structure'!$G$18,AA111,AA122)))</f>
        <v>0</v>
      </c>
      <c r="AB134" s="139">
        <f>IF('Capital Structure'!$H$15='Capital Structure'!$G$16,AB89,IF('Capital Structure'!$H$15='Capital Structure'!$G$17,AB100,IF('Capital Structure'!$H$15='Capital Structure'!$G$18,AB111,AB122)))</f>
        <v>0</v>
      </c>
      <c r="AC134" s="139">
        <f>IF('Capital Structure'!$H$15='Capital Structure'!$G$16,AC89,IF('Capital Structure'!$H$15='Capital Structure'!$G$17,AC100,IF('Capital Structure'!$H$15='Capital Structure'!$G$18,AC111,AC122)))</f>
        <v>0</v>
      </c>
      <c r="AD134" s="139">
        <f>IF('Capital Structure'!$H$15='Capital Structure'!$G$16,AD89,IF('Capital Structure'!$H$15='Capital Structure'!$G$17,AD100,IF('Capital Structure'!$H$15='Capital Structure'!$G$18,AD111,AD122)))</f>
        <v>0</v>
      </c>
      <c r="AE134" s="139">
        <f>IF('Capital Structure'!$H$15='Capital Structure'!$G$16,AE89,IF('Capital Structure'!$H$15='Capital Structure'!$G$17,AE100,IF('Capital Structure'!$H$15='Capital Structure'!$G$18,AE111,AE122)))</f>
        <v>0</v>
      </c>
      <c r="AF134" s="139">
        <f>IF('Capital Structure'!$H$15='Capital Structure'!$G$16,AF89,IF('Capital Structure'!$H$15='Capital Structure'!$G$17,AF100,IF('Capital Structure'!$H$15='Capital Structure'!$G$18,AF111,AF122)))</f>
        <v>0</v>
      </c>
      <c r="AG134" s="139">
        <f>IF('Capital Structure'!$H$15='Capital Structure'!$G$16,AG89,IF('Capital Structure'!$H$15='Capital Structure'!$G$17,AG100,IF('Capital Structure'!$H$15='Capital Structure'!$G$18,AG111,AG122)))</f>
        <v>0</v>
      </c>
      <c r="AH134" s="139">
        <f>IF('Capital Structure'!$H$15='Capital Structure'!$G$16,AH89,IF('Capital Structure'!$H$15='Capital Structure'!$G$17,AH100,IF('Capital Structure'!$H$15='Capital Structure'!$G$18,AH111,AH122)))</f>
        <v>0</v>
      </c>
      <c r="AI134" s="139">
        <f>IF('Capital Structure'!$H$15='Capital Structure'!$G$16,AI89,IF('Capital Structure'!$H$15='Capital Structure'!$G$17,AI100,IF('Capital Structure'!$H$15='Capital Structure'!$G$18,AI111,AI122)))</f>
        <v>0</v>
      </c>
      <c r="AJ134" s="139">
        <f>IF('Capital Structure'!$H$15='Capital Structure'!$G$16,AJ89,IF('Capital Structure'!$H$15='Capital Structure'!$G$17,AJ100,IF('Capital Structure'!$H$15='Capital Structure'!$G$18,AJ111,AJ122)))</f>
        <v>0</v>
      </c>
      <c r="AK134" s="139">
        <f>IF('Capital Structure'!$H$15='Capital Structure'!$G$16,AK89,IF('Capital Structure'!$H$15='Capital Structure'!$G$17,AK100,IF('Capital Structure'!$H$15='Capital Structure'!$G$18,AK111,AK122)))</f>
        <v>0</v>
      </c>
      <c r="AL134" s="139">
        <f>IF('Capital Structure'!$H$15='Capital Structure'!$G$16,AL89,IF('Capital Structure'!$H$15='Capital Structure'!$G$17,AL100,IF('Capital Structure'!$H$15='Capital Structure'!$G$18,AL111,AL122)))</f>
        <v>0</v>
      </c>
      <c r="AM134" s="139">
        <f>IF('Capital Structure'!$H$15='Capital Structure'!$G$16,AM89,IF('Capital Structure'!$H$15='Capital Structure'!$G$17,AM100,IF('Capital Structure'!$H$15='Capital Structure'!$G$18,AM111,AM122)))</f>
        <v>0</v>
      </c>
      <c r="AN134" s="139">
        <f>IF('Capital Structure'!$H$15='Capital Structure'!$G$16,AN89,IF('Capital Structure'!$H$15='Capital Structure'!$G$17,AN100,IF('Capital Structure'!$H$15='Capital Structure'!$G$18,AN111,AN122)))</f>
        <v>0</v>
      </c>
      <c r="AO134" s="139">
        <f>IF('Capital Structure'!$H$15='Capital Structure'!$G$16,AO89,IF('Capital Structure'!$H$15='Capital Structure'!$G$17,AO100,IF('Capital Structure'!$H$15='Capital Structure'!$G$18,AO111,AO122)))</f>
        <v>0</v>
      </c>
      <c r="AP134" s="139">
        <f>IF('Capital Structure'!$H$15='Capital Structure'!$G$16,AP89,IF('Capital Structure'!$H$15='Capital Structure'!$G$17,AP100,IF('Capital Structure'!$H$15='Capital Structure'!$G$18,AP111,AP122)))</f>
        <v>0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14134.615384615385</v>
      </c>
      <c r="BB134" s="139">
        <f>IF('Capital Structure'!$H$15='Capital Structure'!$G$16,BB89,IF('Capital Structure'!$H$15='Capital Structure'!$G$17,BB100,IF('Capital Structure'!$H$15='Capital Structure'!$G$18,BB111,BB122)))</f>
        <v>28328.125</v>
      </c>
      <c r="BC134" s="139">
        <f>IF('Capital Structure'!$H$15='Capital Structure'!$G$16,BC89,IF('Capital Structure'!$H$15='Capital Structure'!$G$17,BC100,IF('Capital Structure'!$H$15='Capital Structure'!$G$18,BC111,BC122)))</f>
        <v>42580.774238782062</v>
      </c>
      <c r="BD134" s="139">
        <f>IF('Capital Structure'!$H$15='Capital Structure'!$G$16,BD89,IF('Capital Structure'!$H$15='Capital Structure'!$G$17,BD100,IF('Capital Structure'!$H$15='Capital Structure'!$G$18,BD111,BD122)))</f>
        <v>56892.809516059038</v>
      </c>
      <c r="BE134" s="139">
        <f>IF('Capital Structure'!$H$15='Capital Structure'!$G$16,BE89,IF('Capital Structure'!$H$15='Capital Structure'!$G$17,BE100,IF('Capital Structure'!$H$15='Capital Structure'!$G$18,BE111,BE122)))</f>
        <v>71264.478273658009</v>
      </c>
      <c r="BF134" s="139">
        <f>IF('Capital Structure'!$H$15='Capital Structure'!$G$16,BF89,IF('Capital Structure'!$H$15='Capital Structure'!$G$17,BF100,IF('Capital Structure'!$H$15='Capital Structure'!$G$18,BF111,BF122)))</f>
        <v>85696.028984413628</v>
      </c>
      <c r="BG134" s="139">
        <f>IF('Capital Structure'!$H$15='Capital Structure'!$G$16,BG89,IF('Capital Structure'!$H$15='Capital Structure'!$G$17,BG100,IF('Capital Structure'!$H$15='Capital Structure'!$G$18,BG111,BG122)))</f>
        <v>100187.71115646408</v>
      </c>
      <c r="BH134" s="139">
        <f>IF('Capital Structure'!$H$15='Capital Structure'!$G$16,BH89,IF('Capital Structure'!$H$15='Capital Structure'!$G$17,BH100,IF('Capital Structure'!$H$15='Capital Structure'!$G$18,BH111,BH122)))</f>
        <v>114739.77533756472</v>
      </c>
      <c r="BI134" s="139">
        <f>IF('Capital Structure'!$H$15='Capital Structure'!$G$16,BI89,IF('Capital Structure'!$H$15='Capital Structure'!$G$17,BI100,IF('Capital Structure'!$H$15='Capital Structure'!$G$18,BI111,BI122)))</f>
        <v>129352.47311941996</v>
      </c>
      <c r="BJ134" s="139">
        <f>IF('Capital Structure'!$H$15='Capital Structure'!$G$16,BJ89,IF('Capital Structure'!$H$15='Capital Structure'!$G$17,BJ100,IF('Capital Structure'!$H$15='Capital Structure'!$G$18,BJ111,BJ122)))</f>
        <v>144026.05714203292</v>
      </c>
      <c r="BK134" s="139">
        <f>IF('Capital Structure'!$H$15='Capital Structure'!$G$16,BK89,IF('Capital Structure'!$H$15='Capital Structure'!$G$17,BK100,IF('Capital Structure'!$H$15='Capital Structure'!$G$18,BK111,BK122)))</f>
        <v>158760.78109807349</v>
      </c>
      <c r="BL134" s="139">
        <f>IF('Capital Structure'!$H$15='Capital Structure'!$G$16,BL89,IF('Capital Structure'!$H$15='Capital Structure'!$G$17,BL100,IF('Capital Structure'!$H$15='Capital Structure'!$G$18,BL111,BL122)))</f>
        <v>173556.89973726418</v>
      </c>
      <c r="BM134" s="139">
        <f>IF('Capital Structure'!$H$15='Capital Structure'!$G$16,BM89,IF('Capital Structure'!$H$15='Capital Structure'!$G$17,BM100,IF('Capital Structure'!$H$15='Capital Structure'!$G$18,BM111,BM122)))</f>
        <v>188414.66887078484</v>
      </c>
      <c r="BN134" s="139">
        <f>IF('Capital Structure'!$H$15='Capital Structure'!$G$16,BN89,IF('Capital Structure'!$H$15='Capital Structure'!$G$17,BN100,IF('Capital Structure'!$H$15='Capital Structure'!$G$18,BN111,BN122)))</f>
        <v>203334.34537569518</v>
      </c>
      <c r="BO134" s="139">
        <f>IF('Capital Structure'!$H$15='Capital Structure'!$G$16,BO89,IF('Capital Structure'!$H$15='Capital Structure'!$G$17,BO100,IF('Capital Structure'!$H$15='Capital Structure'!$G$18,BO111,BO122)))</f>
        <v>218316.18719937597</v>
      </c>
      <c r="BP134" s="139">
        <f>IF('Capital Structure'!$H$15='Capital Structure'!$G$16,BP89,IF('Capital Structure'!$H$15='Capital Structure'!$G$17,BP100,IF('Capital Structure'!$H$15='Capital Structure'!$G$18,BP111,BP122)))</f>
        <v>233360.45336398878</v>
      </c>
      <c r="BQ134" s="139">
        <f>IF('Capital Structure'!$H$15='Capital Structure'!$G$16,BQ89,IF('Capital Structure'!$H$15='Capital Structure'!$G$17,BQ100,IF('Capital Structure'!$H$15='Capital Structure'!$G$18,BQ111,BQ122)))</f>
        <v>248467.40397095415</v>
      </c>
      <c r="BR134" s="139">
        <f>IF('Capital Structure'!$H$15='Capital Structure'!$G$16,BR89,IF('Capital Structure'!$H$15='Capital Structure'!$G$17,BR100,IF('Capital Structure'!$H$15='Capital Structure'!$G$18,BR111,BR122)))</f>
        <v>263637.30020544847</v>
      </c>
      <c r="BS134" s="139">
        <f>IF('Capital Structure'!$H$15='Capital Structure'!$G$16,BS89,IF('Capital Structure'!$H$15='Capital Structure'!$G$17,BS100,IF('Capital Structure'!$H$15='Capital Structure'!$G$18,BS111,BS122)))</f>
        <v>278870.40434091998</v>
      </c>
      <c r="BT134" s="139">
        <f>IF('Capital Structure'!$H$15='Capital Structure'!$G$16,BT89,IF('Capital Structure'!$H$15='Capital Structure'!$G$17,BT100,IF('Capital Structure'!$H$15='Capital Structure'!$G$18,BT111,BT122)))</f>
        <v>294166.97974362253</v>
      </c>
      <c r="BU134" s="139">
        <f>IF('Capital Structure'!$H$15='Capital Structure'!$G$16,BU89,IF('Capital Structure'!$H$15='Capital Structure'!$G$17,BU100,IF('Capital Structure'!$H$15='Capital Structure'!$G$18,BU111,BU122)))</f>
        <v>309527.2908771697</v>
      </c>
      <c r="BV134" s="139">
        <f>IF('Capital Structure'!$H$15='Capital Structure'!$G$16,BV89,IF('Capital Structure'!$H$15='Capital Structure'!$G$17,BV100,IF('Capital Structure'!$H$15='Capital Structure'!$G$18,BV111,BV122)))</f>
        <v>324951.60330710659</v>
      </c>
      <c r="BW134" s="139">
        <f>IF('Capital Structure'!$H$15='Capital Structure'!$G$16,BW89,IF('Capital Structure'!$H$15='Capital Structure'!$G$17,BW100,IF('Capital Structure'!$H$15='Capital Structure'!$G$18,BW111,BW122)))</f>
        <v>340440.18370550167</v>
      </c>
      <c r="BX134" s="139">
        <f>IF('Capital Structure'!$H$15='Capital Structure'!$G$16,BX89,IF('Capital Structure'!$H$15='Capital Structure'!$G$17,BX100,IF('Capital Structure'!$H$15='Capital Structure'!$G$18,BX111,BX122)))</f>
        <v>355993.29985555657</v>
      </c>
      <c r="BY134" s="139">
        <f>IF('Capital Structure'!$H$15='Capital Structure'!$G$16,BY89,IF('Capital Structure'!$H$15='Capital Structure'!$G$17,BY100,IF('Capital Structure'!$H$15='Capital Structure'!$G$18,BY111,BY122)))</f>
        <v>371611.22065623687</v>
      </c>
      <c r="BZ134" s="139">
        <f>IF('Capital Structure'!$H$15='Capital Structure'!$G$16,BZ89,IF('Capital Structure'!$H$15='Capital Structure'!$G$17,BZ100,IF('Capital Structure'!$H$15='Capital Structure'!$G$18,BZ111,BZ122)))</f>
        <v>387294.21612691967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354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0</v>
      </c>
      <c r="F135" s="139">
        <f>IF('Capital Structure'!$H$15='Capital Structure'!$G$16,F90,IF('Capital Structure'!$H$15='Capital Structure'!$G$17,F101,IF('Capital Structure'!$H$15='Capital Structure'!$G$18,F112,F123)))</f>
        <v>0</v>
      </c>
      <c r="G135" s="139">
        <f>IF('Capital Structure'!$H$15='Capital Structure'!$G$16,G90,IF('Capital Structure'!$H$15='Capital Structure'!$G$17,G101,IF('Capital Structure'!$H$15='Capital Structure'!$G$18,G112,G123)))</f>
        <v>0</v>
      </c>
      <c r="H135" s="139">
        <f>IF('Capital Structure'!$H$15='Capital Structure'!$G$16,H90,IF('Capital Structure'!$H$15='Capital Structure'!$G$17,H101,IF('Capital Structure'!$H$15='Capital Structure'!$G$18,H112,H123)))</f>
        <v>0</v>
      </c>
      <c r="I135" s="139">
        <f>IF('Capital Structure'!$H$15='Capital Structure'!$G$16,I90,IF('Capital Structure'!$H$15='Capital Structure'!$G$17,I101,IF('Capital Structure'!$H$15='Capital Structure'!$G$18,I112,I123)))</f>
        <v>0</v>
      </c>
      <c r="J135" s="139">
        <f>IF('Capital Structure'!$H$15='Capital Structure'!$G$16,J90,IF('Capital Structure'!$H$15='Capital Structure'!$G$17,J101,IF('Capital Structure'!$H$15='Capital Structure'!$G$18,J112,J123)))</f>
        <v>0</v>
      </c>
      <c r="K135" s="139">
        <f>IF('Capital Structure'!$H$15='Capital Structure'!$G$16,K90,IF('Capital Structure'!$H$15='Capital Structure'!$G$17,K101,IF('Capital Structure'!$H$15='Capital Structure'!$G$18,K112,K123)))</f>
        <v>0</v>
      </c>
      <c r="L135" s="139">
        <f>IF('Capital Structure'!$H$15='Capital Structure'!$G$16,L90,IF('Capital Structure'!$H$15='Capital Structure'!$G$17,L101,IF('Capital Structure'!$H$15='Capital Structure'!$G$18,L112,L123)))</f>
        <v>0</v>
      </c>
      <c r="M135" s="139">
        <f>IF('Capital Structure'!$H$15='Capital Structure'!$G$16,M90,IF('Capital Structure'!$H$15='Capital Structure'!$G$17,M101,IF('Capital Structure'!$H$15='Capital Structure'!$G$18,M112,M123)))</f>
        <v>0</v>
      </c>
      <c r="N135" s="139">
        <f>IF('Capital Structure'!$H$15='Capital Structure'!$G$16,N90,IF('Capital Structure'!$H$15='Capital Structure'!$G$17,N101,IF('Capital Structure'!$H$15='Capital Structure'!$G$18,N112,N123)))</f>
        <v>0</v>
      </c>
      <c r="O135" s="139">
        <f>IF('Capital Structure'!$H$15='Capital Structure'!$G$16,O90,IF('Capital Structure'!$H$15='Capital Structure'!$G$17,O101,IF('Capital Structure'!$H$15='Capital Structure'!$G$18,O112,O123)))</f>
        <v>0</v>
      </c>
      <c r="P135" s="139">
        <f>IF('Capital Structure'!$H$15='Capital Structure'!$G$16,P90,IF('Capital Structure'!$H$15='Capital Structure'!$G$17,P101,IF('Capital Structure'!$H$15='Capital Structure'!$G$18,P112,P123)))</f>
        <v>0</v>
      </c>
      <c r="Q135" s="139">
        <f>IF('Capital Structure'!$H$15='Capital Structure'!$G$16,Q90,IF('Capital Structure'!$H$15='Capital Structure'!$G$17,Q101,IF('Capital Structure'!$H$15='Capital Structure'!$G$18,Q112,Q123)))</f>
        <v>0</v>
      </c>
      <c r="R135" s="139">
        <f>IF('Capital Structure'!$H$15='Capital Structure'!$G$16,R90,IF('Capital Structure'!$H$15='Capital Structure'!$G$17,R101,IF('Capital Structure'!$H$15='Capital Structure'!$G$18,R112,R123)))</f>
        <v>0</v>
      </c>
      <c r="S135" s="139">
        <f>IF('Capital Structure'!$H$15='Capital Structure'!$G$16,S90,IF('Capital Structure'!$H$15='Capital Structure'!$G$17,S101,IF('Capital Structure'!$H$15='Capital Structure'!$G$18,S112,S123)))</f>
        <v>0</v>
      </c>
      <c r="T135" s="139">
        <f>IF('Capital Structure'!$H$15='Capital Structure'!$G$16,T90,IF('Capital Structure'!$H$15='Capital Structure'!$G$17,T101,IF('Capital Structure'!$H$15='Capital Structure'!$G$18,T112,T123)))</f>
        <v>0</v>
      </c>
      <c r="U135" s="139">
        <f>IF('Capital Structure'!$H$15='Capital Structure'!$G$16,U90,IF('Capital Structure'!$H$15='Capital Structure'!$G$17,U101,IF('Capital Structure'!$H$15='Capital Structure'!$G$18,U112,U123)))</f>
        <v>0</v>
      </c>
      <c r="V135" s="139">
        <f>IF('Capital Structure'!$H$15='Capital Structure'!$G$16,V90,IF('Capital Structure'!$H$15='Capital Structure'!$G$17,V101,IF('Capital Structure'!$H$15='Capital Structure'!$G$18,V112,V123)))</f>
        <v>0</v>
      </c>
      <c r="W135" s="139">
        <f>IF('Capital Structure'!$H$15='Capital Structure'!$G$16,W90,IF('Capital Structure'!$H$15='Capital Structure'!$G$17,W101,IF('Capital Structure'!$H$15='Capital Structure'!$G$18,W112,W123)))</f>
        <v>0</v>
      </c>
      <c r="X135" s="139">
        <f>IF('Capital Structure'!$H$15='Capital Structure'!$G$16,X90,IF('Capital Structure'!$H$15='Capital Structure'!$G$17,X101,IF('Capital Structure'!$H$15='Capital Structure'!$G$18,X112,X123)))</f>
        <v>0</v>
      </c>
      <c r="Y135" s="139">
        <f>IF('Capital Structure'!$H$15='Capital Structure'!$G$16,Y90,IF('Capital Structure'!$H$15='Capital Structure'!$G$17,Y101,IF('Capital Structure'!$H$15='Capital Structure'!$G$18,Y112,Y123)))</f>
        <v>0</v>
      </c>
      <c r="Z135" s="139">
        <f>IF('Capital Structure'!$H$15='Capital Structure'!$G$16,Z90,IF('Capital Structure'!$H$15='Capital Structure'!$G$17,Z101,IF('Capital Structure'!$H$15='Capital Structure'!$G$18,Z112,Z123)))</f>
        <v>0</v>
      </c>
      <c r="AA135" s="139">
        <f>IF('Capital Structure'!$H$15='Capital Structure'!$G$16,AA90,IF('Capital Structure'!$H$15='Capital Structure'!$G$17,AA101,IF('Capital Structure'!$H$15='Capital Structure'!$G$18,AA112,AA123)))</f>
        <v>0</v>
      </c>
      <c r="AB135" s="139">
        <f>IF('Capital Structure'!$H$15='Capital Structure'!$G$16,AB90,IF('Capital Structure'!$H$15='Capital Structure'!$G$17,AB101,IF('Capital Structure'!$H$15='Capital Structure'!$G$18,AB112,AB123)))</f>
        <v>0</v>
      </c>
      <c r="AC135" s="139">
        <f>IF('Capital Structure'!$H$15='Capital Structure'!$G$16,AC90,IF('Capital Structure'!$H$15='Capital Structure'!$G$17,AC101,IF('Capital Structure'!$H$15='Capital Structure'!$G$18,AC112,AC123)))</f>
        <v>0</v>
      </c>
      <c r="AD135" s="139">
        <f>IF('Capital Structure'!$H$15='Capital Structure'!$G$16,AD90,IF('Capital Structure'!$H$15='Capital Structure'!$G$17,AD101,IF('Capital Structure'!$H$15='Capital Structure'!$G$18,AD112,AD123)))</f>
        <v>0</v>
      </c>
      <c r="AE135" s="139">
        <f>IF('Capital Structure'!$H$15='Capital Structure'!$G$16,AE90,IF('Capital Structure'!$H$15='Capital Structure'!$G$17,AE101,IF('Capital Structure'!$H$15='Capital Structure'!$G$18,AE112,AE123)))</f>
        <v>0</v>
      </c>
      <c r="AF135" s="139">
        <f>IF('Capital Structure'!$H$15='Capital Structure'!$G$16,AF90,IF('Capital Structure'!$H$15='Capital Structure'!$G$17,AF101,IF('Capital Structure'!$H$15='Capital Structure'!$G$18,AF112,AF123)))</f>
        <v>0</v>
      </c>
      <c r="AG135" s="139">
        <f>IF('Capital Structure'!$H$15='Capital Structure'!$G$16,AG90,IF('Capital Structure'!$H$15='Capital Structure'!$G$17,AG101,IF('Capital Structure'!$H$15='Capital Structure'!$G$18,AG112,AG123)))</f>
        <v>0</v>
      </c>
      <c r="AH135" s="139">
        <f>IF('Capital Structure'!$H$15='Capital Structure'!$G$16,AH90,IF('Capital Structure'!$H$15='Capital Structure'!$G$17,AH101,IF('Capital Structure'!$H$15='Capital Structure'!$G$18,AH112,AH123)))</f>
        <v>0</v>
      </c>
      <c r="AI135" s="139">
        <f>IF('Capital Structure'!$H$15='Capital Structure'!$G$16,AI90,IF('Capital Structure'!$H$15='Capital Structure'!$G$17,AI101,IF('Capital Structure'!$H$15='Capital Structure'!$G$18,AI112,AI123)))</f>
        <v>0</v>
      </c>
      <c r="AJ135" s="139">
        <f>IF('Capital Structure'!$H$15='Capital Structure'!$G$16,AJ90,IF('Capital Structure'!$H$15='Capital Structure'!$G$17,AJ101,IF('Capital Structure'!$H$15='Capital Structure'!$G$18,AJ112,AJ123)))</f>
        <v>0</v>
      </c>
      <c r="AK135" s="139">
        <f>IF('Capital Structure'!$H$15='Capital Structure'!$G$16,AK90,IF('Capital Structure'!$H$15='Capital Structure'!$G$17,AK101,IF('Capital Structure'!$H$15='Capital Structure'!$G$18,AK112,AK123)))</f>
        <v>0</v>
      </c>
      <c r="AL135" s="139">
        <f>IF('Capital Structure'!$H$15='Capital Structure'!$G$16,AL90,IF('Capital Structure'!$H$15='Capital Structure'!$G$17,AL101,IF('Capital Structure'!$H$15='Capital Structure'!$G$18,AL112,AL123)))</f>
        <v>0</v>
      </c>
      <c r="AM135" s="139">
        <f>IF('Capital Structure'!$H$15='Capital Structure'!$G$16,AM90,IF('Capital Structure'!$H$15='Capital Structure'!$G$17,AM101,IF('Capital Structure'!$H$15='Capital Structure'!$G$18,AM112,AM123)))</f>
        <v>0</v>
      </c>
      <c r="AN135" s="139">
        <f>IF('Capital Structure'!$H$15='Capital Structure'!$G$16,AN90,IF('Capital Structure'!$H$15='Capital Structure'!$G$17,AN101,IF('Capital Structure'!$H$15='Capital Structure'!$G$18,AN112,AN123)))</f>
        <v>0</v>
      </c>
      <c r="AO135" s="139">
        <f>IF('Capital Structure'!$H$15='Capital Structure'!$G$16,AO90,IF('Capital Structure'!$H$15='Capital Structure'!$G$17,AO101,IF('Capital Structure'!$H$15='Capital Structure'!$G$18,AO112,AO123)))</f>
        <v>0</v>
      </c>
      <c r="AP135" s="139">
        <f>IF('Capital Structure'!$H$15='Capital Structure'!$G$16,AP90,IF('Capital Structure'!$H$15='Capital Structure'!$G$17,AP101,IF('Capital Structure'!$H$15='Capital Structure'!$G$18,AP112,AP123)))</f>
        <v>0</v>
      </c>
      <c r="AQ135" s="139">
        <f>IF('Capital Structure'!$H$15='Capital Structure'!$G$16,AQ90,IF('Capital Structure'!$H$15='Capital Structure'!$G$17,AQ101,IF('Capital Structure'!$H$15='Capital Structure'!$G$18,AQ112,AQ123)))</f>
        <v>0</v>
      </c>
      <c r="AR135" s="139">
        <f>IF('Capital Structure'!$H$15='Capital Structure'!$G$16,AR90,IF('Capital Structure'!$H$15='Capital Structure'!$G$17,AR101,IF('Capital Structure'!$H$15='Capital Structure'!$G$18,AR112,AR123)))</f>
        <v>0</v>
      </c>
      <c r="AS135" s="139">
        <f>IF('Capital Structure'!$H$15='Capital Structure'!$G$16,AS90,IF('Capital Structure'!$H$15='Capital Structure'!$G$17,AS101,IF('Capital Structure'!$H$15='Capital Structure'!$G$18,AS112,AS123)))</f>
        <v>0</v>
      </c>
      <c r="AT135" s="139">
        <f>IF('Capital Structure'!$H$15='Capital Structure'!$G$16,AT90,IF('Capital Structure'!$H$15='Capital Structure'!$G$17,AT101,IF('Capital Structure'!$H$15='Capital Structure'!$G$18,AT112,AT123)))</f>
        <v>0</v>
      </c>
      <c r="AU135" s="139">
        <f>IF('Capital Structure'!$H$15='Capital Structure'!$G$16,AU90,IF('Capital Structure'!$H$15='Capital Structure'!$G$17,AU101,IF('Capital Structure'!$H$15='Capital Structure'!$G$18,AU112,AU123)))</f>
        <v>0</v>
      </c>
      <c r="AV135" s="139">
        <f>IF('Capital Structure'!$H$15='Capital Structure'!$G$16,AV90,IF('Capital Structure'!$H$15='Capital Structure'!$G$17,AV101,IF('Capital Structure'!$H$15='Capital Structure'!$G$18,AV112,AV123)))</f>
        <v>0</v>
      </c>
      <c r="AW135" s="139">
        <f>IF('Capital Structure'!$H$15='Capital Structure'!$G$16,AW90,IF('Capital Structure'!$H$15='Capital Structure'!$G$17,AW101,IF('Capital Structure'!$H$15='Capital Structure'!$G$18,AW112,AW123)))</f>
        <v>0</v>
      </c>
      <c r="AX135" s="139">
        <f>IF('Capital Structure'!$H$15='Capital Structure'!$G$16,AX90,IF('Capital Structure'!$H$15='Capital Structure'!$G$17,AX101,IF('Capital Structure'!$H$15='Capital Structure'!$G$18,AX112,AX123)))</f>
        <v>0</v>
      </c>
      <c r="AY135" s="139">
        <f>IF('Capital Structure'!$H$15='Capital Structure'!$G$16,AY90,IF('Capital Structure'!$H$15='Capital Structure'!$G$17,AY101,IF('Capital Structure'!$H$15='Capital Structure'!$G$18,AY112,AY123)))</f>
        <v>0</v>
      </c>
      <c r="AZ135" s="139">
        <f>IF('Capital Structure'!$H$15='Capital Structure'!$G$16,AZ90,IF('Capital Structure'!$H$15='Capital Structure'!$G$17,AZ101,IF('Capital Structure'!$H$15='Capital Structure'!$G$18,AZ112,AZ123)))</f>
        <v>0</v>
      </c>
      <c r="BA135" s="139">
        <f>IF('Capital Structure'!$H$15='Capital Structure'!$G$16,BA90,IF('Capital Structure'!$H$15='Capital Structure'!$G$17,BA101,IF('Capital Structure'!$H$15='Capital Structure'!$G$18,BA112,BA123)))</f>
        <v>0</v>
      </c>
      <c r="BB135" s="139">
        <f>IF('Capital Structure'!$H$15='Capital Structure'!$G$16,BB90,IF('Capital Structure'!$H$15='Capital Structure'!$G$17,BB101,IF('Capital Structure'!$H$15='Capital Structure'!$G$18,BB112,BB123)))</f>
        <v>0</v>
      </c>
      <c r="BC135" s="139">
        <f>IF('Capital Structure'!$H$15='Capital Structure'!$G$16,BC90,IF('Capital Structure'!$H$15='Capital Structure'!$G$17,BC101,IF('Capital Structure'!$H$15='Capital Structure'!$G$18,BC112,BC123)))</f>
        <v>0</v>
      </c>
      <c r="BD135" s="139">
        <f>IF('Capital Structure'!$H$15='Capital Structure'!$G$16,BD90,IF('Capital Structure'!$H$15='Capital Structure'!$G$17,BD101,IF('Capital Structure'!$H$15='Capital Structure'!$G$18,BD112,BD123)))</f>
        <v>0</v>
      </c>
      <c r="BE135" s="139">
        <f>IF('Capital Structure'!$H$15='Capital Structure'!$G$16,BE90,IF('Capital Structure'!$H$15='Capital Structure'!$G$17,BE101,IF('Capital Structure'!$H$15='Capital Structure'!$G$18,BE112,BE123)))</f>
        <v>0</v>
      </c>
      <c r="BF135" s="139">
        <f>IF('Capital Structure'!$H$15='Capital Structure'!$G$16,BF90,IF('Capital Structure'!$H$15='Capital Structure'!$G$17,BF101,IF('Capital Structure'!$H$15='Capital Structure'!$G$18,BF112,BF123)))</f>
        <v>0</v>
      </c>
      <c r="BG135" s="139">
        <f>IF('Capital Structure'!$H$15='Capital Structure'!$G$16,BG90,IF('Capital Structure'!$H$15='Capital Structure'!$G$17,BG101,IF('Capital Structure'!$H$15='Capital Structure'!$G$18,BG112,BG123)))</f>
        <v>0</v>
      </c>
      <c r="BH135" s="139">
        <f>IF('Capital Structure'!$H$15='Capital Structure'!$G$16,BH90,IF('Capital Structure'!$H$15='Capital Structure'!$G$17,BH101,IF('Capital Structure'!$H$15='Capital Structure'!$G$18,BH112,BH123)))</f>
        <v>0</v>
      </c>
      <c r="BI135" s="139">
        <f>IF('Capital Structure'!$H$15='Capital Structure'!$G$16,BI90,IF('Capital Structure'!$H$15='Capital Structure'!$G$17,BI101,IF('Capital Structure'!$H$15='Capital Structure'!$G$18,BI112,BI123)))</f>
        <v>0</v>
      </c>
      <c r="BJ135" s="139">
        <f>IF('Capital Structure'!$H$15='Capital Structure'!$G$16,BJ90,IF('Capital Structure'!$H$15='Capital Structure'!$G$17,BJ101,IF('Capital Structure'!$H$15='Capital Structure'!$G$18,BJ112,BJ123)))</f>
        <v>0</v>
      </c>
      <c r="BK135" s="139">
        <f>IF('Capital Structure'!$H$15='Capital Structure'!$G$16,BK90,IF('Capital Structure'!$H$15='Capital Structure'!$G$17,BK101,IF('Capital Structure'!$H$15='Capital Structure'!$G$18,BK112,BK123)))</f>
        <v>0</v>
      </c>
      <c r="BL135" s="139">
        <f>IF('Capital Structure'!$H$15='Capital Structure'!$G$16,BL90,IF('Capital Structure'!$H$15='Capital Structure'!$G$17,BL101,IF('Capital Structure'!$H$15='Capital Structure'!$G$18,BL112,BL123)))</f>
        <v>0</v>
      </c>
      <c r="BM135" s="139">
        <f>IF('Capital Structure'!$H$15='Capital Structure'!$G$16,BM90,IF('Capital Structure'!$H$15='Capital Structure'!$G$17,BM101,IF('Capital Structure'!$H$15='Capital Structure'!$G$18,BM112,BM123)))</f>
        <v>0</v>
      </c>
      <c r="BN135" s="139">
        <f>IF('Capital Structure'!$H$15='Capital Structure'!$G$16,BN90,IF('Capital Structure'!$H$15='Capital Structure'!$G$17,BN101,IF('Capital Structure'!$H$15='Capital Structure'!$G$18,BN112,BN123)))</f>
        <v>0</v>
      </c>
      <c r="BO135" s="139">
        <f>IF('Capital Structure'!$H$15='Capital Structure'!$G$16,BO90,IF('Capital Structure'!$H$15='Capital Structure'!$G$17,BO101,IF('Capital Structure'!$H$15='Capital Structure'!$G$18,BO112,BO123)))</f>
        <v>0</v>
      </c>
      <c r="BP135" s="139">
        <f>IF('Capital Structure'!$H$15='Capital Structure'!$G$16,BP90,IF('Capital Structure'!$H$15='Capital Structure'!$G$17,BP101,IF('Capital Structure'!$H$15='Capital Structure'!$G$18,BP112,BP123)))</f>
        <v>0</v>
      </c>
      <c r="BQ135" s="139">
        <f>IF('Capital Structure'!$H$15='Capital Structure'!$G$16,BQ90,IF('Capital Structure'!$H$15='Capital Structure'!$G$17,BQ101,IF('Capital Structure'!$H$15='Capital Structure'!$G$18,BQ112,BQ123)))</f>
        <v>0</v>
      </c>
      <c r="BR135" s="139">
        <f>IF('Capital Structure'!$H$15='Capital Structure'!$G$16,BR90,IF('Capital Structure'!$H$15='Capital Structure'!$G$17,BR101,IF('Capital Structure'!$H$15='Capital Structure'!$G$18,BR112,BR123)))</f>
        <v>0</v>
      </c>
      <c r="BS135" s="139">
        <f>IF('Capital Structure'!$H$15='Capital Structure'!$G$16,BS90,IF('Capital Structure'!$H$15='Capital Structure'!$G$17,BS101,IF('Capital Structure'!$H$15='Capital Structure'!$G$18,BS112,BS123)))</f>
        <v>0</v>
      </c>
      <c r="BT135" s="139">
        <f>IF('Capital Structure'!$H$15='Capital Structure'!$G$16,BT90,IF('Capital Structure'!$H$15='Capital Structure'!$G$17,BT101,IF('Capital Structure'!$H$15='Capital Structure'!$G$18,BT112,BT123)))</f>
        <v>0</v>
      </c>
      <c r="BU135" s="139">
        <f>IF('Capital Structure'!$H$15='Capital Structure'!$G$16,BU90,IF('Capital Structure'!$H$15='Capital Structure'!$G$17,BU101,IF('Capital Structure'!$H$15='Capital Structure'!$G$18,BU112,BU123)))</f>
        <v>0</v>
      </c>
      <c r="BV135" s="139">
        <f>IF('Capital Structure'!$H$15='Capital Structure'!$G$16,BV90,IF('Capital Structure'!$H$15='Capital Structure'!$G$17,BV101,IF('Capital Structure'!$H$15='Capital Structure'!$G$18,BV112,BV123)))</f>
        <v>0</v>
      </c>
      <c r="BW135" s="139">
        <f>IF('Capital Structure'!$H$15='Capital Structure'!$G$16,BW90,IF('Capital Structure'!$H$15='Capital Structure'!$G$17,BW101,IF('Capital Structure'!$H$15='Capital Structure'!$G$18,BW112,BW123)))</f>
        <v>0</v>
      </c>
      <c r="BX135" s="139">
        <f>IF('Capital Structure'!$H$15='Capital Structure'!$G$16,BX90,IF('Capital Structure'!$H$15='Capital Structure'!$G$17,BX101,IF('Capital Structure'!$H$15='Capital Structure'!$G$18,BX112,BX123)))</f>
        <v>0</v>
      </c>
      <c r="BY135" s="139">
        <f>IF('Capital Structure'!$H$15='Capital Structure'!$G$16,BY90,IF('Capital Structure'!$H$15='Capital Structure'!$G$17,BY101,IF('Capital Structure'!$H$15='Capital Structure'!$G$18,BY112,BY123)))</f>
        <v>0</v>
      </c>
      <c r="BZ135" s="139">
        <f>IF('Capital Structure'!$H$15='Capital Structure'!$G$16,BZ90,IF('Capital Structure'!$H$15='Capital Structure'!$G$17,BZ101,IF('Capital Structure'!$H$15='Capital Structure'!$G$18,BZ112,BZ123)))</f>
        <v>0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355</v>
      </c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3392307.6923076925</v>
      </c>
      <c r="BB136" s="139">
        <f>IF('Capital Structure'!$H$15='Capital Structure'!$G$16,BB91,IF('Capital Structure'!$H$15='Capital Structure'!$G$17,BB102,IF('Capital Structure'!$H$15='Capital Structure'!$G$18,BB113,BB124)))</f>
        <v>6798750</v>
      </c>
      <c r="BC136" s="139">
        <f>IF('Capital Structure'!$H$15='Capital Structure'!$G$16,BC91,IF('Capital Structure'!$H$15='Capital Structure'!$G$17,BC102,IF('Capital Structure'!$H$15='Capital Structure'!$G$18,BC113,BC124)))</f>
        <v>10219385.817307694</v>
      </c>
      <c r="BD136" s="139">
        <f>IF('Capital Structure'!$H$15='Capital Structure'!$G$16,BD91,IF('Capital Structure'!$H$15='Capital Structure'!$G$17,BD102,IF('Capital Structure'!$H$15='Capital Structure'!$G$18,BD113,BD124)))</f>
        <v>13654274.283854168</v>
      </c>
      <c r="BE136" s="139">
        <f>IF('Capital Structure'!$H$15='Capital Structure'!$G$16,BE91,IF('Capital Structure'!$H$15='Capital Structure'!$G$17,BE102,IF('Capital Structure'!$H$15='Capital Structure'!$G$18,BE113,BE124)))</f>
        <v>17103474.785677921</v>
      </c>
      <c r="BF136" s="139">
        <f>IF('Capital Structure'!$H$15='Capital Structure'!$G$16,BF91,IF('Capital Structure'!$H$15='Capital Structure'!$G$17,BF102,IF('Capital Structure'!$H$15='Capital Structure'!$G$18,BF113,BF124)))</f>
        <v>20567046.956259269</v>
      </c>
      <c r="BG136" s="139">
        <f>IF('Capital Structure'!$H$15='Capital Structure'!$G$16,BG91,IF('Capital Structure'!$H$15='Capital Structure'!$G$17,BG102,IF('Capital Structure'!$H$15='Capital Structure'!$G$18,BG113,BG124)))</f>
        <v>24045050.677551378</v>
      </c>
      <c r="BH136" s="139">
        <f>IF('Capital Structure'!$H$15='Capital Structure'!$G$16,BH91,IF('Capital Structure'!$H$15='Capital Structure'!$G$17,BH102,IF('Capital Structure'!$H$15='Capital Structure'!$G$18,BH113,BH124)))</f>
        <v>27537546.081015531</v>
      </c>
      <c r="BI136" s="139">
        <f>IF('Capital Structure'!$H$15='Capital Structure'!$G$16,BI91,IF('Capital Structure'!$H$15='Capital Structure'!$G$17,BI102,IF('Capital Structure'!$H$15='Capital Structure'!$G$18,BI113,BI124)))</f>
        <v>31044593.548660789</v>
      </c>
      <c r="BJ136" s="139">
        <f>IF('Capital Structure'!$H$15='Capital Structure'!$G$16,BJ91,IF('Capital Structure'!$H$15='Capital Structure'!$G$17,BJ102,IF('Capital Structure'!$H$15='Capital Structure'!$G$18,BJ113,BJ124)))</f>
        <v>34566253.714087903</v>
      </c>
      <c r="BK136" s="139">
        <f>IF('Capital Structure'!$H$15='Capital Structure'!$G$16,BK91,IF('Capital Structure'!$H$15='Capital Structure'!$G$17,BK102,IF('Capital Structure'!$H$15='Capital Structure'!$G$18,BK113,BK124)))</f>
        <v>38102587.463537633</v>
      </c>
      <c r="BL136" s="139">
        <f>IF('Capital Structure'!$H$15='Capital Structure'!$G$16,BL91,IF('Capital Structure'!$H$15='Capital Structure'!$G$17,BL102,IF('Capital Structure'!$H$15='Capital Structure'!$G$18,BL113,BL124)))</f>
        <v>41653655.936943404</v>
      </c>
      <c r="BM136" s="139">
        <f>IF('Capital Structure'!$H$15='Capital Structure'!$G$16,BM91,IF('Capital Structure'!$H$15='Capital Structure'!$G$17,BM102,IF('Capital Structure'!$H$15='Capital Structure'!$G$18,BM113,BM124)))</f>
        <v>45219520.528988361</v>
      </c>
      <c r="BN136" s="139">
        <f>IF('Capital Structure'!$H$15='Capital Structure'!$G$16,BN91,IF('Capital Structure'!$H$15='Capital Structure'!$G$17,BN102,IF('Capital Structure'!$H$15='Capital Structure'!$G$18,BN113,BN124)))</f>
        <v>48800242.890166841</v>
      </c>
      <c r="BO136" s="139">
        <f>IF('Capital Structure'!$H$15='Capital Structure'!$G$16,BO91,IF('Capital Structure'!$H$15='Capital Structure'!$G$17,BO102,IF('Capital Structure'!$H$15='Capital Structure'!$G$18,BO113,BO124)))</f>
        <v>52395884.927850232</v>
      </c>
      <c r="BP136" s="139">
        <f>IF('Capital Structure'!$H$15='Capital Structure'!$G$16,BP91,IF('Capital Structure'!$H$15='Capital Structure'!$G$17,BP102,IF('Capital Structure'!$H$15='Capital Structure'!$G$18,BP113,BP124)))</f>
        <v>56006508.807357304</v>
      </c>
      <c r="BQ136" s="139">
        <f>IF('Capital Structure'!$H$15='Capital Structure'!$G$16,BQ91,IF('Capital Structure'!$H$15='Capital Structure'!$G$17,BQ102,IF('Capital Structure'!$H$15='Capital Structure'!$G$18,BQ113,BQ124)))</f>
        <v>59632176.953028992</v>
      </c>
      <c r="BR136" s="139">
        <f>IF('Capital Structure'!$H$15='Capital Structure'!$G$16,BR91,IF('Capital Structure'!$H$15='Capital Structure'!$G$17,BR102,IF('Capital Structure'!$H$15='Capital Structure'!$G$18,BR113,BR124)))</f>
        <v>63272952.049307637</v>
      </c>
      <c r="BS136" s="139">
        <f>IF('Capital Structure'!$H$15='Capital Structure'!$G$16,BS91,IF('Capital Structure'!$H$15='Capital Structure'!$G$17,BS102,IF('Capital Structure'!$H$15='Capital Structure'!$G$18,BS113,BS124)))</f>
        <v>66928897.041820787</v>
      </c>
      <c r="BT136" s="139">
        <f>IF('Capital Structure'!$H$15='Capital Structure'!$G$16,BT91,IF('Capital Structure'!$H$15='Capital Structure'!$G$17,BT102,IF('Capital Structure'!$H$15='Capital Structure'!$G$18,BT113,BT124)))</f>
        <v>70600075.138469398</v>
      </c>
      <c r="BU136" s="139">
        <f>IF('Capital Structure'!$H$15='Capital Structure'!$G$16,BU91,IF('Capital Structure'!$H$15='Capital Structure'!$G$17,BU102,IF('Capital Structure'!$H$15='Capital Structure'!$G$18,BU113,BU124)))</f>
        <v>74286549.810520723</v>
      </c>
      <c r="BV136" s="139">
        <f>IF('Capital Structure'!$H$15='Capital Structure'!$G$16,BV91,IF('Capital Structure'!$H$15='Capital Structure'!$G$17,BV102,IF('Capital Structure'!$H$15='Capital Structure'!$G$18,BV113,BV124)))</f>
        <v>77988384.793705583</v>
      </c>
      <c r="BW136" s="139">
        <f>IF('Capital Structure'!$H$15='Capital Structure'!$G$16,BW91,IF('Capital Structure'!$H$15='Capital Structure'!$G$17,BW102,IF('Capital Structure'!$H$15='Capital Structure'!$G$18,BW113,BW124)))</f>
        <v>81705644.089320391</v>
      </c>
      <c r="BX136" s="139">
        <f>IF('Capital Structure'!$H$15='Capital Structure'!$G$16,BX91,IF('Capital Structure'!$H$15='Capital Structure'!$G$17,BX102,IF('Capital Structure'!$H$15='Capital Structure'!$G$18,BX113,BX124)))</f>
        <v>85438391.965333581</v>
      </c>
      <c r="BY136" s="139">
        <f>IF('Capital Structure'!$H$15='Capital Structure'!$G$16,BY91,IF('Capital Structure'!$H$15='Capital Structure'!$G$17,BY102,IF('Capital Structure'!$H$15='Capital Structure'!$G$18,BY113,BY124)))</f>
        <v>89186692.957496837</v>
      </c>
      <c r="BZ136" s="139">
        <f>IF('Capital Structure'!$H$15='Capital Structure'!$G$16,BZ91,IF('Capital Structure'!$H$15='Capital Structure'!$G$17,BZ102,IF('Capital Structure'!$H$15='Capital Structure'!$G$18,BZ113,BZ124)))</f>
        <v>92950611.870460704</v>
      </c>
      <c r="CA136" s="139">
        <f>IF('Capital Structure'!$H$15='Capital Structure'!$G$16,CA91,IF('Capital Structure'!$H$15='Capital Structure'!$G$17,CA102,IF('Capital Structure'!$H$15='Capital Structure'!$G$18,CA113,CA124)))</f>
        <v>93337906.086587623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361</v>
      </c>
      <c r="D137" s="108"/>
      <c r="E137" s="139">
        <f>IF('Capital Structure'!$H$15='Capital Structure'!$G$16,E93,IF('Capital Structure'!$H$15='Capital Structure'!$G$17,E104,IF('Capital Structure'!$H$15='Capital Structure'!$G$18,E115,E126)))</f>
        <v>0</v>
      </c>
      <c r="F137" s="139">
        <f>IF('Capital Structure'!$H$15='Capital Structure'!$G$16,F93,IF('Capital Structure'!$H$15='Capital Structure'!$G$17,F104,IF('Capital Structure'!$H$15='Capital Structure'!$G$18,F115,F126)))</f>
        <v>0</v>
      </c>
      <c r="G137" s="139">
        <f>IF('Capital Structure'!$H$15='Capital Structure'!$G$16,G93,IF('Capital Structure'!$H$15='Capital Structure'!$G$17,G104,IF('Capital Structure'!$H$15='Capital Structure'!$G$18,G115,G126)))</f>
        <v>0</v>
      </c>
      <c r="H137" s="139">
        <f>IF('Capital Structure'!$H$15='Capital Structure'!$G$16,H93,IF('Capital Structure'!$H$15='Capital Structure'!$G$17,H104,IF('Capital Structure'!$H$15='Capital Structure'!$G$18,H115,H126)))</f>
        <v>0</v>
      </c>
      <c r="I137" s="139">
        <f>IF('Capital Structure'!$H$15='Capital Structure'!$G$16,I93,IF('Capital Structure'!$H$15='Capital Structure'!$G$17,I104,IF('Capital Structure'!$H$15='Capital Structure'!$G$18,I115,I126)))</f>
        <v>0</v>
      </c>
      <c r="J137" s="139">
        <f>IF('Capital Structure'!$H$15='Capital Structure'!$G$16,J93,IF('Capital Structure'!$H$15='Capital Structure'!$G$17,J104,IF('Capital Structure'!$H$15='Capital Structure'!$G$18,J115,J126)))</f>
        <v>0</v>
      </c>
      <c r="K137" s="139">
        <f>IF('Capital Structure'!$H$15='Capital Structure'!$G$16,K93,IF('Capital Structure'!$H$15='Capital Structure'!$G$17,K104,IF('Capital Structure'!$H$15='Capital Structure'!$G$18,K115,K126)))</f>
        <v>0</v>
      </c>
      <c r="L137" s="139">
        <f>IF('Capital Structure'!$H$15='Capital Structure'!$G$16,L93,IF('Capital Structure'!$H$15='Capital Structure'!$G$17,L104,IF('Capital Structure'!$H$15='Capital Structure'!$G$18,L115,L126)))</f>
        <v>0</v>
      </c>
      <c r="M137" s="139">
        <f>IF('Capital Structure'!$H$15='Capital Structure'!$G$16,M93,IF('Capital Structure'!$H$15='Capital Structure'!$G$17,M104,IF('Capital Structure'!$H$15='Capital Structure'!$G$18,M115,M126)))</f>
        <v>0</v>
      </c>
      <c r="N137" s="139">
        <f>IF('Capital Structure'!$H$15='Capital Structure'!$G$16,N93,IF('Capital Structure'!$H$15='Capital Structure'!$G$17,N104,IF('Capital Structure'!$H$15='Capital Structure'!$G$18,N115,N126)))</f>
        <v>0</v>
      </c>
      <c r="O137" s="139">
        <f>IF('Capital Structure'!$H$15='Capital Structure'!$G$16,O93,IF('Capital Structure'!$H$15='Capital Structure'!$G$17,O104,IF('Capital Structure'!$H$15='Capital Structure'!$G$18,O115,O126)))</f>
        <v>0</v>
      </c>
      <c r="P137" s="139">
        <f>IF('Capital Structure'!$H$15='Capital Structure'!$G$16,P93,IF('Capital Structure'!$H$15='Capital Structure'!$G$17,P104,IF('Capital Structure'!$H$15='Capital Structure'!$G$18,P115,P126)))</f>
        <v>0</v>
      </c>
      <c r="Q137" s="139">
        <f>IF('Capital Structure'!$H$15='Capital Structure'!$G$16,Q93,IF('Capital Structure'!$H$15='Capital Structure'!$G$17,Q104,IF('Capital Structure'!$H$15='Capital Structure'!$G$18,Q115,Q126)))</f>
        <v>0</v>
      </c>
      <c r="R137" s="139">
        <f>IF('Capital Structure'!$H$15='Capital Structure'!$G$16,R93,IF('Capital Structure'!$H$15='Capital Structure'!$G$17,R104,IF('Capital Structure'!$H$15='Capital Structure'!$G$18,R115,R126)))</f>
        <v>0</v>
      </c>
      <c r="S137" s="139">
        <f>IF('Capital Structure'!$H$15='Capital Structure'!$G$16,S93,IF('Capital Structure'!$H$15='Capital Structure'!$G$17,S104,IF('Capital Structure'!$H$15='Capital Structure'!$G$18,S115,S126)))</f>
        <v>0</v>
      </c>
      <c r="T137" s="139">
        <f>IF('Capital Structure'!$H$15='Capital Structure'!$G$16,T93,IF('Capital Structure'!$H$15='Capital Structure'!$G$17,T104,IF('Capital Structure'!$H$15='Capital Structure'!$G$18,T115,T126)))</f>
        <v>0</v>
      </c>
      <c r="U137" s="139">
        <f>IF('Capital Structure'!$H$15='Capital Structure'!$G$16,U93,IF('Capital Structure'!$H$15='Capital Structure'!$G$17,U104,IF('Capital Structure'!$H$15='Capital Structure'!$G$18,U115,U126)))</f>
        <v>0</v>
      </c>
      <c r="V137" s="139">
        <f>IF('Capital Structure'!$H$15='Capital Structure'!$G$16,V93,IF('Capital Structure'!$H$15='Capital Structure'!$G$17,V104,IF('Capital Structure'!$H$15='Capital Structure'!$G$18,V115,V126)))</f>
        <v>0</v>
      </c>
      <c r="W137" s="139">
        <f>IF('Capital Structure'!$H$15='Capital Structure'!$G$16,W93,IF('Capital Structure'!$H$15='Capital Structure'!$G$17,W104,IF('Capital Structure'!$H$15='Capital Structure'!$G$18,W115,W126)))</f>
        <v>0</v>
      </c>
      <c r="X137" s="139">
        <f>IF('Capital Structure'!$H$15='Capital Structure'!$G$16,X93,IF('Capital Structure'!$H$15='Capital Structure'!$G$17,X104,IF('Capital Structure'!$H$15='Capital Structure'!$G$18,X115,X126)))</f>
        <v>0</v>
      </c>
      <c r="Y137" s="139">
        <f>IF('Capital Structure'!$H$15='Capital Structure'!$G$16,Y93,IF('Capital Structure'!$H$15='Capital Structure'!$G$17,Y104,IF('Capital Structure'!$H$15='Capital Structure'!$G$18,Y115,Y126)))</f>
        <v>0</v>
      </c>
      <c r="Z137" s="139">
        <f>IF('Capital Structure'!$H$15='Capital Structure'!$G$16,Z93,IF('Capital Structure'!$H$15='Capital Structure'!$G$17,Z104,IF('Capital Structure'!$H$15='Capital Structure'!$G$18,Z115,Z126)))</f>
        <v>0</v>
      </c>
      <c r="AA137" s="139">
        <f>IF('Capital Structure'!$H$15='Capital Structure'!$G$16,AA93,IF('Capital Structure'!$H$15='Capital Structure'!$G$17,AA104,IF('Capital Structure'!$H$15='Capital Structure'!$G$18,AA115,AA126)))</f>
        <v>0</v>
      </c>
      <c r="AB137" s="139">
        <f>IF('Capital Structure'!$H$15='Capital Structure'!$G$16,AB93,IF('Capital Structure'!$H$15='Capital Structure'!$G$17,AB104,IF('Capital Structure'!$H$15='Capital Structure'!$G$18,AB115,AB126)))</f>
        <v>0</v>
      </c>
      <c r="AC137" s="139">
        <f>IF('Capital Structure'!$H$15='Capital Structure'!$G$16,AC93,IF('Capital Structure'!$H$15='Capital Structure'!$G$17,AC104,IF('Capital Structure'!$H$15='Capital Structure'!$G$18,AC115,AC126)))</f>
        <v>0</v>
      </c>
      <c r="AD137" s="139">
        <f>IF('Capital Structure'!$H$15='Capital Structure'!$G$16,AD93,IF('Capital Structure'!$H$15='Capital Structure'!$G$17,AD104,IF('Capital Structure'!$H$15='Capital Structure'!$G$18,AD115,AD126)))</f>
        <v>0</v>
      </c>
      <c r="AE137" s="139">
        <f>IF('Capital Structure'!$H$15='Capital Structure'!$G$16,AE93,IF('Capital Structure'!$H$15='Capital Structure'!$G$17,AE104,IF('Capital Structure'!$H$15='Capital Structure'!$G$18,AE115,AE126)))</f>
        <v>0</v>
      </c>
      <c r="AF137" s="139">
        <f>IF('Capital Structure'!$H$15='Capital Structure'!$G$16,AF93,IF('Capital Structure'!$H$15='Capital Structure'!$G$17,AF104,IF('Capital Structure'!$H$15='Capital Structure'!$G$18,AF115,AF126)))</f>
        <v>0</v>
      </c>
      <c r="AG137" s="139">
        <f>IF('Capital Structure'!$H$15='Capital Structure'!$G$16,AG93,IF('Capital Structure'!$H$15='Capital Structure'!$G$17,AG104,IF('Capital Structure'!$H$15='Capital Structure'!$G$18,AG115,AG126)))</f>
        <v>0</v>
      </c>
      <c r="AH137" s="139">
        <f>IF('Capital Structure'!$H$15='Capital Structure'!$G$16,AH93,IF('Capital Structure'!$H$15='Capital Structure'!$G$17,AH104,IF('Capital Structure'!$H$15='Capital Structure'!$G$18,AH115,AH126)))</f>
        <v>0</v>
      </c>
      <c r="AI137" s="139">
        <f>IF('Capital Structure'!$H$15='Capital Structure'!$G$16,AI93,IF('Capital Structure'!$H$15='Capital Structure'!$G$17,AI104,IF('Capital Structure'!$H$15='Capital Structure'!$G$18,AI115,AI126)))</f>
        <v>0</v>
      </c>
      <c r="AJ137" s="139">
        <f>IF('Capital Structure'!$H$15='Capital Structure'!$G$16,AJ93,IF('Capital Structure'!$H$15='Capital Structure'!$G$17,AJ104,IF('Capital Structure'!$H$15='Capital Structure'!$G$18,AJ115,AJ126)))</f>
        <v>0</v>
      </c>
      <c r="AK137" s="139">
        <f>IF('Capital Structure'!$H$15='Capital Structure'!$G$16,AK93,IF('Capital Structure'!$H$15='Capital Structure'!$G$17,AK104,IF('Capital Structure'!$H$15='Capital Structure'!$G$18,AK115,AK126)))</f>
        <v>0</v>
      </c>
      <c r="AL137" s="139">
        <f>IF('Capital Structure'!$H$15='Capital Structure'!$G$16,AL93,IF('Capital Structure'!$H$15='Capital Structure'!$G$17,AL104,IF('Capital Structure'!$H$15='Capital Structure'!$G$18,AL115,AL126)))</f>
        <v>0</v>
      </c>
      <c r="AM137" s="139">
        <f>IF('Capital Structure'!$H$15='Capital Structure'!$G$16,AM93,IF('Capital Structure'!$H$15='Capital Structure'!$G$17,AM104,IF('Capital Structure'!$H$15='Capital Structure'!$G$18,AM115,AM126)))</f>
        <v>0</v>
      </c>
      <c r="AN137" s="139">
        <f>IF('Capital Structure'!$H$15='Capital Structure'!$G$16,AN93,IF('Capital Structure'!$H$15='Capital Structure'!$G$17,AN104,IF('Capital Structure'!$H$15='Capital Structure'!$G$18,AN115,AN126)))</f>
        <v>0</v>
      </c>
      <c r="AO137" s="139">
        <f>IF('Capital Structure'!$H$15='Capital Structure'!$G$16,AO93,IF('Capital Structure'!$H$15='Capital Structure'!$G$17,AO104,IF('Capital Structure'!$H$15='Capital Structure'!$G$18,AO115,AO126)))</f>
        <v>0</v>
      </c>
      <c r="AP137" s="139">
        <f>IF('Capital Structure'!$H$15='Capital Structure'!$G$16,AP93,IF('Capital Structure'!$H$15='Capital Structure'!$G$17,AP104,IF('Capital Structure'!$H$15='Capital Structure'!$G$18,AP115,AP126)))</f>
        <v>0</v>
      </c>
      <c r="AQ137" s="139">
        <f>IF('Capital Structure'!$H$15='Capital Structure'!$G$16,AQ93,IF('Capital Structure'!$H$15='Capital Structure'!$G$17,AQ104,IF('Capital Structure'!$H$15='Capital Structure'!$G$18,AQ115,AQ126)))</f>
        <v>0</v>
      </c>
      <c r="AR137" s="139">
        <f>IF('Capital Structure'!$H$15='Capital Structure'!$G$16,AR93,IF('Capital Structure'!$H$15='Capital Structure'!$G$17,AR104,IF('Capital Structure'!$H$15='Capital Structure'!$G$18,AR115,AR126)))</f>
        <v>0</v>
      </c>
      <c r="AS137" s="139">
        <f>IF('Capital Structure'!$H$15='Capital Structure'!$G$16,AS93,IF('Capital Structure'!$H$15='Capital Structure'!$G$17,AS104,IF('Capital Structure'!$H$15='Capital Structure'!$G$18,AS115,AS126)))</f>
        <v>0</v>
      </c>
      <c r="AT137" s="139">
        <f>IF('Capital Structure'!$H$15='Capital Structure'!$G$16,AT93,IF('Capital Structure'!$H$15='Capital Structure'!$G$17,AT104,IF('Capital Structure'!$H$15='Capital Structure'!$G$18,AT115,AT126)))</f>
        <v>0</v>
      </c>
      <c r="AU137" s="139">
        <f>IF('Capital Structure'!$H$15='Capital Structure'!$G$16,AU93,IF('Capital Structure'!$H$15='Capital Structure'!$G$17,AU104,IF('Capital Structure'!$H$15='Capital Structure'!$G$18,AU115,AU126)))</f>
        <v>0</v>
      </c>
      <c r="AV137" s="139">
        <f>IF('Capital Structure'!$H$15='Capital Structure'!$G$16,AV93,IF('Capital Structure'!$H$15='Capital Structure'!$G$17,AV104,IF('Capital Structure'!$H$15='Capital Structure'!$G$18,AV115,AV126)))</f>
        <v>0</v>
      </c>
      <c r="AW137" s="139">
        <f>IF('Capital Structure'!$H$15='Capital Structure'!$G$16,AW93,IF('Capital Structure'!$H$15='Capital Structure'!$G$17,AW104,IF('Capital Structure'!$H$15='Capital Structure'!$G$18,AW115,AW126)))</f>
        <v>0</v>
      </c>
      <c r="AX137" s="139">
        <f>IF('Capital Structure'!$H$15='Capital Structure'!$G$16,AX93,IF('Capital Structure'!$H$15='Capital Structure'!$G$17,AX104,IF('Capital Structure'!$H$15='Capital Structure'!$G$18,AX115,AX126)))</f>
        <v>0</v>
      </c>
      <c r="AY137" s="139">
        <f>IF('Capital Structure'!$H$15='Capital Structure'!$G$16,AY93,IF('Capital Structure'!$H$15='Capital Structure'!$G$17,AY104,IF('Capital Structure'!$H$15='Capital Structure'!$G$18,AY115,AY126)))</f>
        <v>0</v>
      </c>
      <c r="AZ137" s="139">
        <f>IF('Capital Structure'!$H$15='Capital Structure'!$G$16,AZ93,IF('Capital Structure'!$H$15='Capital Structure'!$G$17,AZ104,IF('Capital Structure'!$H$15='Capital Structure'!$G$18,AZ115,AZ126)))</f>
        <v>0</v>
      </c>
      <c r="BA137" s="139">
        <f>IF('Capital Structure'!$H$15='Capital Structure'!$G$16,BA93,IF('Capital Structure'!$H$15='Capital Structure'!$G$17,BA104,IF('Capital Structure'!$H$15='Capital Structure'!$G$18,BA115,BA126)))</f>
        <v>0</v>
      </c>
      <c r="BB137" s="139">
        <f>IF('Capital Structure'!$H$15='Capital Structure'!$G$16,BB93,IF('Capital Structure'!$H$15='Capital Structure'!$G$17,BB104,IF('Capital Structure'!$H$15='Capital Structure'!$G$18,BB115,BB126)))</f>
        <v>0</v>
      </c>
      <c r="BC137" s="139">
        <f>IF('Capital Structure'!$H$15='Capital Structure'!$G$16,BC93,IF('Capital Structure'!$H$15='Capital Structure'!$G$17,BC104,IF('Capital Structure'!$H$15='Capital Structure'!$G$18,BC115,BC126)))</f>
        <v>0</v>
      </c>
      <c r="BD137" s="139">
        <f>IF('Capital Structure'!$H$15='Capital Structure'!$G$16,BD93,IF('Capital Structure'!$H$15='Capital Structure'!$G$17,BD104,IF('Capital Structure'!$H$15='Capital Structure'!$G$18,BD115,BD126)))</f>
        <v>0</v>
      </c>
      <c r="BE137" s="139">
        <f>IF('Capital Structure'!$H$15='Capital Structure'!$G$16,BE93,IF('Capital Structure'!$H$15='Capital Structure'!$G$17,BE104,IF('Capital Structure'!$H$15='Capital Structure'!$G$18,BE115,BE126)))</f>
        <v>0</v>
      </c>
      <c r="BF137" s="139">
        <f>IF('Capital Structure'!$H$15='Capital Structure'!$G$16,BF93,IF('Capital Structure'!$H$15='Capital Structure'!$G$17,BF104,IF('Capital Structure'!$H$15='Capital Structure'!$G$18,BF115,BF126)))</f>
        <v>0</v>
      </c>
      <c r="BG137" s="139">
        <f>IF('Capital Structure'!$H$15='Capital Structure'!$G$16,BG93,IF('Capital Structure'!$H$15='Capital Structure'!$G$17,BG104,IF('Capital Structure'!$H$15='Capital Structure'!$G$18,BG115,BG126)))</f>
        <v>0</v>
      </c>
      <c r="BH137" s="139">
        <f>IF('Capital Structure'!$H$15='Capital Structure'!$G$16,BH93,IF('Capital Structure'!$H$15='Capital Structure'!$G$17,BH104,IF('Capital Structure'!$H$15='Capital Structure'!$G$18,BH115,BH126)))</f>
        <v>0</v>
      </c>
      <c r="BI137" s="139">
        <f>IF('Capital Structure'!$H$15='Capital Structure'!$G$16,BI93,IF('Capital Structure'!$H$15='Capital Structure'!$G$17,BI104,IF('Capital Structure'!$H$15='Capital Structure'!$G$18,BI115,BI126)))</f>
        <v>0</v>
      </c>
      <c r="BJ137" s="139">
        <f>IF('Capital Structure'!$H$15='Capital Structure'!$G$16,BJ93,IF('Capital Structure'!$H$15='Capital Structure'!$G$17,BJ104,IF('Capital Structure'!$H$15='Capital Structure'!$G$18,BJ115,BJ126)))</f>
        <v>0</v>
      </c>
      <c r="BK137" s="139">
        <f>IF('Capital Structure'!$H$15='Capital Structure'!$G$16,BK93,IF('Capital Structure'!$H$15='Capital Structure'!$G$17,BK104,IF('Capital Structure'!$H$15='Capital Structure'!$G$18,BK115,BK126)))</f>
        <v>0</v>
      </c>
      <c r="BL137" s="139">
        <f>IF('Capital Structure'!$H$15='Capital Structure'!$G$16,BL93,IF('Capital Structure'!$H$15='Capital Structure'!$G$17,BL104,IF('Capital Structure'!$H$15='Capital Structure'!$G$18,BL115,BL126)))</f>
        <v>0</v>
      </c>
      <c r="BM137" s="139">
        <f>IF('Capital Structure'!$H$15='Capital Structure'!$G$16,BM93,IF('Capital Structure'!$H$15='Capital Structure'!$G$17,BM104,IF('Capital Structure'!$H$15='Capital Structure'!$G$18,BM115,BM126)))</f>
        <v>0</v>
      </c>
      <c r="BN137" s="139">
        <f>IF('Capital Structure'!$H$15='Capital Structure'!$G$16,BN93,IF('Capital Structure'!$H$15='Capital Structure'!$G$17,BN104,IF('Capital Structure'!$H$15='Capital Structure'!$G$18,BN115,BN126)))</f>
        <v>0</v>
      </c>
      <c r="BO137" s="139">
        <f>IF('Capital Structure'!$H$15='Capital Structure'!$G$16,BO93,IF('Capital Structure'!$H$15='Capital Structure'!$G$17,BO104,IF('Capital Structure'!$H$15='Capital Structure'!$G$18,BO115,BO126)))</f>
        <v>0</v>
      </c>
      <c r="BP137" s="139">
        <f>IF('Capital Structure'!$H$15='Capital Structure'!$G$16,BP93,IF('Capital Structure'!$H$15='Capital Structure'!$G$17,BP104,IF('Capital Structure'!$H$15='Capital Structure'!$G$18,BP115,BP126)))</f>
        <v>0</v>
      </c>
      <c r="BQ137" s="139">
        <f>IF('Capital Structure'!$H$15='Capital Structure'!$G$16,BQ93,IF('Capital Structure'!$H$15='Capital Structure'!$G$17,BQ104,IF('Capital Structure'!$H$15='Capital Structure'!$G$18,BQ115,BQ126)))</f>
        <v>0</v>
      </c>
      <c r="BR137" s="139">
        <f>IF('Capital Structure'!$H$15='Capital Structure'!$G$16,BR93,IF('Capital Structure'!$H$15='Capital Structure'!$G$17,BR104,IF('Capital Structure'!$H$15='Capital Structure'!$G$18,BR115,BR126)))</f>
        <v>0</v>
      </c>
      <c r="BS137" s="139">
        <f>IF('Capital Structure'!$H$15='Capital Structure'!$G$16,BS93,IF('Capital Structure'!$H$15='Capital Structure'!$G$17,BS104,IF('Capital Structure'!$H$15='Capital Structure'!$G$18,BS115,BS126)))</f>
        <v>0</v>
      </c>
      <c r="BT137" s="139">
        <f>IF('Capital Structure'!$H$15='Capital Structure'!$G$16,BT93,IF('Capital Structure'!$H$15='Capital Structure'!$G$17,BT104,IF('Capital Structure'!$H$15='Capital Structure'!$G$18,BT115,BT126)))</f>
        <v>0</v>
      </c>
      <c r="BU137" s="139">
        <f>IF('Capital Structure'!$H$15='Capital Structure'!$G$16,BU93,IF('Capital Structure'!$H$15='Capital Structure'!$G$17,BU104,IF('Capital Structure'!$H$15='Capital Structure'!$G$18,BU115,BU126)))</f>
        <v>0</v>
      </c>
      <c r="BV137" s="139">
        <f>IF('Capital Structure'!$H$15='Capital Structure'!$G$16,BV93,IF('Capital Structure'!$H$15='Capital Structure'!$G$17,BV104,IF('Capital Structure'!$H$15='Capital Structure'!$G$18,BV115,BV126)))</f>
        <v>0</v>
      </c>
      <c r="BW137" s="139">
        <f>IF('Capital Structure'!$H$15='Capital Structure'!$G$16,BW93,IF('Capital Structure'!$H$15='Capital Structure'!$G$17,BW104,IF('Capital Structure'!$H$15='Capital Structure'!$G$18,BW115,BW126)))</f>
        <v>0</v>
      </c>
      <c r="BX137" s="139">
        <f>IF('Capital Structure'!$H$15='Capital Structure'!$G$16,BX93,IF('Capital Structure'!$H$15='Capital Structure'!$G$17,BX104,IF('Capital Structure'!$H$15='Capital Structure'!$G$18,BX115,BX126)))</f>
        <v>0</v>
      </c>
      <c r="BY137" s="139">
        <f>IF('Capital Structure'!$H$15='Capital Structure'!$G$16,BY93,IF('Capital Structure'!$H$15='Capital Structure'!$G$17,BY104,IF('Capital Structure'!$H$15='Capital Structure'!$G$18,BY115,BY126)))</f>
        <v>0</v>
      </c>
      <c r="BZ137" s="139">
        <f>IF('Capital Structure'!$H$15='Capital Structure'!$G$16,BZ93,IF('Capital Structure'!$H$15='Capital Structure'!$G$17,BZ104,IF('Capital Structure'!$H$15='Capital Structure'!$G$18,BZ115,BZ126)))</f>
        <v>0</v>
      </c>
      <c r="CA137" s="139">
        <f>IF('Capital Structure'!$H$15='Capital Structure'!$G$16,CA93,IF('Capital Structure'!$H$15='Capital Structure'!$G$17,CA104,IF('Capital Structure'!$H$15='Capital Structure'!$G$18,CA115,CA126)))</f>
        <v>93337906.086587623</v>
      </c>
      <c r="CB137" s="139">
        <f>IF('Capital Structure'!$H$15='Capital Structure'!$G$16,CB93,IF('Capital Structure'!$H$15='Capital Structure'!$G$17,CB104,IF('Capital Structure'!$H$15='Capital Structure'!$G$18,CB115,CB126)))</f>
        <v>0</v>
      </c>
      <c r="CC137" s="139">
        <f>IF('Capital Structure'!$H$15='Capital Structure'!$G$16,CC93,IF('Capital Structure'!$H$15='Capital Structure'!$G$17,CC104,IF('Capital Structure'!$H$15='Capital Structure'!$G$18,CC115,CC126)))</f>
        <v>0</v>
      </c>
      <c r="CD137" s="139">
        <f>IF('Capital Structure'!$H$15='Capital Structure'!$G$16,CD93,IF('Capital Structure'!$H$15='Capital Structure'!$G$17,CD104,IF('Capital Structure'!$H$15='Capital Structure'!$G$18,CD115,CD126)))</f>
        <v>0</v>
      </c>
      <c r="CE137" s="139">
        <f>IF('Capital Structure'!$H$15='Capital Structure'!$G$16,CE93,IF('Capital Structure'!$H$15='Capital Structure'!$G$17,CE104,IF('Capital Structure'!$H$15='Capital Structure'!$G$18,CE115,CE126)))</f>
        <v>0</v>
      </c>
      <c r="CF137" s="139">
        <f>IF('Capital Structure'!$H$15='Capital Structure'!$G$16,CF93,IF('Capital Structure'!$H$15='Capital Structure'!$G$17,CF104,IF('Capital Structure'!$H$15='Capital Structure'!$G$18,CF115,CF126)))</f>
        <v>0</v>
      </c>
      <c r="CG137" s="139">
        <f>IF('Capital Structure'!$H$15='Capital Structure'!$G$16,CG93,IF('Capital Structure'!$H$15='Capital Structure'!$G$17,CG104,IF('Capital Structure'!$H$15='Capital Structure'!$G$18,CG115,CG126)))</f>
        <v>0</v>
      </c>
      <c r="CH137" s="139">
        <f>IF('Capital Structure'!$H$15='Capital Structure'!$G$16,CH93,IF('Capital Structure'!$H$15='Capital Structure'!$G$17,CH104,IF('Capital Structure'!$H$15='Capital Structure'!$G$18,CH115,CH126)))</f>
        <v>0</v>
      </c>
      <c r="CI137" s="139">
        <f>IF('Capital Structure'!$H$15='Capital Structure'!$G$16,CI93,IF('Capital Structure'!$H$15='Capital Structure'!$G$17,CI104,IF('Capital Structure'!$H$15='Capital Structure'!$G$18,CI115,CI126)))</f>
        <v>0</v>
      </c>
      <c r="CJ137" s="139">
        <f>IF('Capital Structure'!$H$15='Capital Structure'!$G$16,CJ93,IF('Capital Structure'!$H$15='Capital Structure'!$G$17,CJ104,IF('Capital Structure'!$H$15='Capital Structure'!$G$18,CJ115,CJ126)))</f>
        <v>0</v>
      </c>
      <c r="CK137" s="139">
        <f>IF('Capital Structure'!$H$15='Capital Structure'!$G$16,CK93,IF('Capital Structure'!$H$15='Capital Structure'!$G$17,CK104,IF('Capital Structure'!$H$15='Capital Structure'!$G$18,CK115,CK126)))</f>
        <v>0</v>
      </c>
      <c r="CL137" s="139">
        <f>IF('Capital Structure'!$H$15='Capital Structure'!$G$16,CL93,IF('Capital Structure'!$H$15='Capital Structure'!$G$17,CL104,IF('Capital Structure'!$H$15='Capital Structure'!$G$18,CL115,CL126)))</f>
        <v>0</v>
      </c>
      <c r="CM137" s="139">
        <f>IF('Capital Structure'!$H$15='Capital Structure'!$G$16,CM93,IF('Capital Structure'!$H$15='Capital Structure'!$G$17,CM104,IF('Capital Structure'!$H$15='Capital Structure'!$G$18,CM115,CM126)))</f>
        <v>0</v>
      </c>
      <c r="CN137" s="139">
        <f>IF('Capital Structure'!$H$15='Capital Structure'!$G$16,CN93,IF('Capital Structure'!$H$15='Capital Structure'!$G$17,CN104,IF('Capital Structure'!$H$15='Capital Structure'!$G$18,CN115,CN126)))</f>
        <v>0</v>
      </c>
      <c r="CO137" s="139">
        <f>IF('Capital Structure'!$H$15='Capital Structure'!$G$16,CO93,IF('Capital Structure'!$H$15='Capital Structure'!$G$17,CO104,IF('Capital Structure'!$H$15='Capital Structure'!$G$18,CO115,CO126)))</f>
        <v>0</v>
      </c>
      <c r="CP137" s="139">
        <f>IF('Capital Structure'!$H$15='Capital Structure'!$G$16,CP93,IF('Capital Structure'!$H$15='Capital Structure'!$G$17,CP104,IF('Capital Structure'!$H$15='Capital Structure'!$G$18,CP115,CP126)))</f>
        <v>0</v>
      </c>
      <c r="CQ137" s="139">
        <f>IF('Capital Structure'!$H$15='Capital Structure'!$G$16,CQ93,IF('Capital Structure'!$H$15='Capital Structure'!$G$17,CQ104,IF('Capital Structure'!$H$15='Capital Structure'!$G$18,CQ115,CQ126)))</f>
        <v>0</v>
      </c>
      <c r="CR137" s="139">
        <f>IF('Capital Structure'!$H$15='Capital Structure'!$G$16,CR93,IF('Capital Structure'!$H$15='Capital Structure'!$G$17,CR104,IF('Capital Structure'!$H$15='Capital Structure'!$G$18,CR115,CR126)))</f>
        <v>0</v>
      </c>
      <c r="CS137" s="139">
        <f>IF('Capital Structure'!$H$15='Capital Structure'!$G$16,CS93,IF('Capital Structure'!$H$15='Capital Structure'!$G$17,CS104,IF('Capital Structure'!$H$15='Capital Structure'!$G$18,CS115,CS126)))</f>
        <v>0</v>
      </c>
      <c r="CT137" s="139">
        <f>IF('Capital Structure'!$H$15='Capital Structure'!$G$16,CT93,IF('Capital Structure'!$H$15='Capital Structure'!$G$17,CT104,IF('Capital Structure'!$H$15='Capital Structure'!$G$18,CT115,CT126)))</f>
        <v>0</v>
      </c>
      <c r="CU137" s="139">
        <f>IF('Capital Structure'!$H$15='Capital Structure'!$G$16,CU93,IF('Capital Structure'!$H$15='Capital Structure'!$G$17,CU104,IF('Capital Structure'!$H$15='Capital Structure'!$G$18,CU115,CU126)))</f>
        <v>0</v>
      </c>
      <c r="CV137" s="139">
        <f>IF('Capital Structure'!$H$15='Capital Structure'!$G$16,CV93,IF('Capital Structure'!$H$15='Capital Structure'!$G$17,CV104,IF('Capital Structure'!$H$15='Capital Structure'!$G$18,CV115,CV126)))</f>
        <v>0</v>
      </c>
      <c r="CW137" s="139">
        <f>IF('Capital Structure'!$H$15='Capital Structure'!$G$16,CW93,IF('Capital Structure'!$H$15='Capital Structure'!$G$17,CW104,IF('Capital Structure'!$H$15='Capital Structure'!$G$18,CW115,CW126)))</f>
        <v>0</v>
      </c>
      <c r="CX137" s="139">
        <f>IF('Capital Structure'!$H$15='Capital Structure'!$G$16,CX93,IF('Capital Structure'!$H$15='Capital Structure'!$G$17,CX104,IF('Capital Structure'!$H$15='Capital Structure'!$G$18,CX115,CX126)))</f>
        <v>0</v>
      </c>
      <c r="CY137" s="139">
        <f>IF('Capital Structure'!$H$15='Capital Structure'!$G$16,CY93,IF('Capital Structure'!$H$15='Capital Structure'!$G$17,CY104,IF('Capital Structure'!$H$15='Capital Structure'!$G$18,CY115,CY126)))</f>
        <v>0</v>
      </c>
      <c r="CZ137" s="139">
        <f>IF('Capital Structure'!$H$15='Capital Structure'!$G$16,CZ93,IF('Capital Structure'!$H$15='Capital Structure'!$G$17,CZ104,IF('Capital Structure'!$H$15='Capital Structure'!$G$18,CZ115,CZ126)))</f>
        <v>0</v>
      </c>
      <c r="DA137" s="139">
        <f>IF('Capital Structure'!$H$15='Capital Structure'!$G$16,DA93,IF('Capital Structure'!$H$15='Capital Structure'!$G$17,DA104,IF('Capital Structure'!$H$15='Capital Structure'!$G$18,DA115,DA126)))</f>
        <v>0</v>
      </c>
      <c r="DB137" s="139">
        <f>IF('Capital Structure'!$H$15='Capital Structure'!$G$16,DB93,IF('Capital Structure'!$H$15='Capital Structure'!$G$17,DB104,IF('Capital Structure'!$H$15='Capital Structure'!$G$18,DB115,DB126)))</f>
        <v>0</v>
      </c>
      <c r="DC137" s="139">
        <f>IF('Capital Structure'!$H$15='Capital Structure'!$G$16,DC93,IF('Capital Structure'!$H$15='Capital Structure'!$G$17,DC104,IF('Capital Structure'!$H$15='Capital Structure'!$G$18,DC115,DC126)))</f>
        <v>0</v>
      </c>
      <c r="DD137" s="139">
        <f>IF('Capital Structure'!$H$15='Capital Structure'!$G$16,DD93,IF('Capital Structure'!$H$15='Capital Structure'!$G$17,DD104,IF('Capital Structure'!$H$15='Capital Structure'!$G$18,DD115,DD126)))</f>
        <v>0</v>
      </c>
      <c r="DE137" s="139">
        <f>IF('Capital Structure'!$H$15='Capital Structure'!$G$16,DE93,IF('Capital Structure'!$H$15='Capital Structure'!$G$17,DE104,IF('Capital Structure'!$H$15='Capital Structure'!$G$18,DE115,DE126)))</f>
        <v>0</v>
      </c>
      <c r="DF137" s="139">
        <f>IF('Capital Structure'!$H$15='Capital Structure'!$G$16,DF93,IF('Capital Structure'!$H$15='Capital Structure'!$G$17,DF104,IF('Capital Structure'!$H$15='Capital Structure'!$G$18,DF115,DF126)))</f>
        <v>0</v>
      </c>
      <c r="DG137" s="139">
        <f>IF('Capital Structure'!$H$15='Capital Structure'!$G$16,DG93,IF('Capital Structure'!$H$15='Capital Structure'!$G$17,DG104,IF('Capital Structure'!$H$15='Capital Structure'!$G$18,DG115,DG126)))</f>
        <v>0</v>
      </c>
      <c r="DH137" s="139">
        <f>IF('Capital Structure'!$H$15='Capital Structure'!$G$16,DH93,IF('Capital Structure'!$H$15='Capital Structure'!$G$17,DH104,IF('Capital Structure'!$H$15='Capital Structure'!$G$18,DH115,DH126)))</f>
        <v>0</v>
      </c>
      <c r="DI137" s="139">
        <f>IF('Capital Structure'!$H$15='Capital Structure'!$G$16,DI93,IF('Capital Structure'!$H$15='Capital Structure'!$G$17,DI104,IF('Capital Structure'!$H$15='Capital Structure'!$G$18,DI115,DI126)))</f>
        <v>0</v>
      </c>
      <c r="DJ137" s="139">
        <f>IF('Capital Structure'!$H$15='Capital Structure'!$G$16,DJ93,IF('Capital Structure'!$H$15='Capital Structure'!$G$17,DJ104,IF('Capital Structure'!$H$15='Capital Structure'!$G$18,DJ115,DJ126)))</f>
        <v>0</v>
      </c>
      <c r="DK137" s="139">
        <f>IF('Capital Structure'!$H$15='Capital Structure'!$G$16,DK93,IF('Capital Structure'!$H$15='Capital Structure'!$G$17,DK104,IF('Capital Structure'!$H$15='Capital Structure'!$G$18,DK115,DK126)))</f>
        <v>0</v>
      </c>
      <c r="DL137" s="139">
        <f>IF('Capital Structure'!$H$15='Capital Structure'!$G$16,DL93,IF('Capital Structure'!$H$15='Capital Structure'!$G$17,DL104,IF('Capital Structure'!$H$15='Capital Structure'!$G$18,DL115,DL126)))</f>
        <v>0</v>
      </c>
      <c r="DM137" s="139">
        <f>IF('Capital Structure'!$H$15='Capital Structure'!$G$16,DM93,IF('Capital Structure'!$H$15='Capital Structure'!$G$17,DM104,IF('Capital Structure'!$H$15='Capital Structure'!$G$18,DM115,DM126)))</f>
        <v>0</v>
      </c>
      <c r="DN137" s="139">
        <f>IF('Capital Structure'!$H$15='Capital Structure'!$G$16,DN93,IF('Capital Structure'!$H$15='Capital Structure'!$G$17,DN104,IF('Capital Structure'!$H$15='Capital Structure'!$G$18,DN115,DN126)))</f>
        <v>0</v>
      </c>
      <c r="DO137" s="139">
        <f>IF('Capital Structure'!$H$15='Capital Structure'!$G$16,DO93,IF('Capital Structure'!$H$15='Capital Structure'!$G$17,DO104,IF('Capital Structure'!$H$15='Capital Structure'!$G$18,DO115,DO126)))</f>
        <v>0</v>
      </c>
      <c r="DP137" s="139">
        <f>IF('Capital Structure'!$H$15='Capital Structure'!$G$16,DP93,IF('Capital Structure'!$H$15='Capital Structure'!$G$17,DP104,IF('Capital Structure'!$H$15='Capital Structure'!$G$18,DP115,DP126)))</f>
        <v>0</v>
      </c>
      <c r="DQ137" s="139">
        <f>IF('Capital Structure'!$H$15='Capital Structure'!$G$16,DQ93,IF('Capital Structure'!$H$15='Capital Structure'!$G$17,DQ104,IF('Capital Structure'!$H$15='Capital Structure'!$G$18,DQ115,DQ126)))</f>
        <v>0</v>
      </c>
      <c r="DR137" s="139">
        <f>IF('Capital Structure'!$H$15='Capital Structure'!$G$16,DR93,IF('Capital Structure'!$H$15='Capital Structure'!$G$17,DR104,IF('Capital Structure'!$H$15='Capital Structure'!$G$18,DR115,DR126)))</f>
        <v>0</v>
      </c>
      <c r="DS137" s="139">
        <f>IF('Capital Structure'!$H$15='Capital Structure'!$G$16,DS93,IF('Capital Structure'!$H$15='Capital Structure'!$G$17,DS104,IF('Capital Structure'!$H$15='Capital Structure'!$G$18,DS115,DS126)))</f>
        <v>0</v>
      </c>
      <c r="DT137" s="139">
        <f>IF('Capital Structure'!$H$15='Capital Structure'!$G$16,DT93,IF('Capital Structure'!$H$15='Capital Structure'!$G$17,DT104,IF('Capital Structure'!$H$15='Capital Structure'!$G$18,DT115,DT126)))</f>
        <v>0</v>
      </c>
      <c r="DU137" s="139">
        <f>IF('Capital Structure'!$H$15='Capital Structure'!$G$16,DU93,IF('Capital Structure'!$H$15='Capital Structure'!$G$17,DU104,IF('Capital Structure'!$H$15='Capital Structure'!$G$18,DU115,DU126)))</f>
        <v>0</v>
      </c>
      <c r="DV137" s="139">
        <f>IF('Capital Structure'!$H$15='Capital Structure'!$G$16,DV93,IF('Capital Structure'!$H$15='Capital Structure'!$G$17,DV104,IF('Capital Structure'!$H$15='Capital Structure'!$G$18,DV115,DV126)))</f>
        <v>0</v>
      </c>
      <c r="DW137" s="139">
        <f>IF('Capital Structure'!$H$15='Capital Structure'!$G$16,DW93,IF('Capital Structure'!$H$15='Capital Structure'!$G$17,DW104,IF('Capital Structure'!$H$15='Capital Structure'!$G$18,DW115,DW126)))</f>
        <v>0</v>
      </c>
      <c r="DX137" s="139">
        <f>IF('Capital Structure'!$H$15='Capital Structure'!$G$16,DX93,IF('Capital Structure'!$H$15='Capital Structure'!$G$17,DX104,IF('Capital Structure'!$H$15='Capital Structure'!$G$18,DX115,DX126)))</f>
        <v>0</v>
      </c>
      <c r="DY137" s="139">
        <f>IF('Capital Structure'!$H$15='Capital Structure'!$G$16,DY93,IF('Capital Structure'!$H$15='Capital Structure'!$G$17,DY104,IF('Capital Structure'!$H$15='Capital Structure'!$G$18,DY115,DY126)))</f>
        <v>0</v>
      </c>
      <c r="DZ137" s="139">
        <f>IF('Capital Structure'!$H$15='Capital Structure'!$G$16,DZ93,IF('Capital Structure'!$H$15='Capital Structure'!$G$17,DZ104,IF('Capital Structure'!$H$15='Capital Structure'!$G$18,DZ115,DZ126)))</f>
        <v>0</v>
      </c>
      <c r="EA137" s="139">
        <f>IF('Capital Structure'!$H$15='Capital Structure'!$G$16,EA93,IF('Capital Structure'!$H$15='Capital Structure'!$G$17,EA104,IF('Capital Structure'!$H$15='Capital Structure'!$G$18,EA115,EA126)))</f>
        <v>0</v>
      </c>
      <c r="EB137" s="139">
        <f>IF('Capital Structure'!$H$15='Capital Structure'!$G$16,EB93,IF('Capital Structure'!$H$15='Capital Structure'!$G$17,EB104,IF('Capital Structure'!$H$15='Capital Structure'!$G$18,EB115,EB126)))</f>
        <v>0</v>
      </c>
      <c r="EC137" s="139">
        <f>IF('Capital Structure'!$H$15='Capital Structure'!$G$16,EC93,IF('Capital Structure'!$H$15='Capital Structure'!$G$17,EC104,IF('Capital Structure'!$H$15='Capital Structure'!$G$18,EC115,EC126)))</f>
        <v>0</v>
      </c>
      <c r="ED137" s="139">
        <f>IF('Capital Structure'!$H$15='Capital Structure'!$G$16,ED93,IF('Capital Structure'!$H$15='Capital Structure'!$G$17,ED104,IF('Capital Structure'!$H$15='Capital Structure'!$G$18,ED115,ED126)))</f>
        <v>0</v>
      </c>
      <c r="EE137" s="139">
        <f>IF('Capital Structure'!$H$15='Capital Structure'!$G$16,EE93,IF('Capital Structure'!$H$15='Capital Structure'!$G$17,EE104,IF('Capital Structure'!$H$15='Capital Structure'!$G$18,EE115,EE126)))</f>
        <v>0</v>
      </c>
      <c r="EF137" s="139">
        <f>IF('Capital Structure'!$H$15='Capital Structure'!$G$16,EF93,IF('Capital Structure'!$H$15='Capital Structure'!$G$17,EF104,IF('Capital Structure'!$H$15='Capital Structure'!$G$18,EF115,EF126)))</f>
        <v>0</v>
      </c>
      <c r="EG137" s="139">
        <f>IF('Capital Structure'!$H$15='Capital Structure'!$G$16,EG93,IF('Capital Structure'!$H$15='Capital Structure'!$G$17,EG104,IF('Capital Structure'!$H$15='Capital Structure'!$G$18,EG115,EG126)))</f>
        <v>0</v>
      </c>
      <c r="EH137" s="139">
        <f>IF('Capital Structure'!$H$15='Capital Structure'!$G$16,EH93,IF('Capital Structure'!$H$15='Capital Structure'!$G$17,EH104,IF('Capital Structure'!$H$15='Capital Structure'!$G$18,EH115,EH126)))</f>
        <v>0</v>
      </c>
      <c r="EI137" s="139">
        <f>IF('Capital Structure'!$H$15='Capital Structure'!$G$16,EI93,IF('Capital Structure'!$H$15='Capital Structure'!$G$17,EI104,IF('Capital Structure'!$H$15='Capital Structure'!$G$18,EI115,EI126)))</f>
        <v>0</v>
      </c>
      <c r="EJ137" s="139">
        <f>IF('Capital Structure'!$H$15='Capital Structure'!$G$16,EJ93,IF('Capital Structure'!$H$15='Capital Structure'!$G$17,EJ104,IF('Capital Structure'!$H$15='Capital Structure'!$G$18,EJ115,EJ126)))</f>
        <v>0</v>
      </c>
      <c r="EK137" s="139">
        <f>IF('Capital Structure'!$H$15='Capital Structure'!$G$16,EK93,IF('Capital Structure'!$H$15='Capital Structure'!$G$17,EK104,IF('Capital Structure'!$H$15='Capital Structure'!$G$18,EK115,EK126)))</f>
        <v>0</v>
      </c>
      <c r="EL137" s="139">
        <f>IF('Capital Structure'!$H$15='Capital Structure'!$G$16,EL93,IF('Capital Structure'!$H$15='Capital Structure'!$G$17,EL104,IF('Capital Structure'!$H$15='Capital Structure'!$G$18,EL115,EL126)))</f>
        <v>0</v>
      </c>
      <c r="EM137" s="139">
        <f>IF('Capital Structure'!$H$15='Capital Structure'!$G$16,EM93,IF('Capital Structure'!$H$15='Capital Structure'!$G$17,EM104,IF('Capital Structure'!$H$15='Capital Structure'!$G$18,EM115,EM126)))</f>
        <v>0</v>
      </c>
      <c r="EN137" s="139">
        <f>IF('Capital Structure'!$H$15='Capital Structure'!$G$16,EN93,IF('Capital Structure'!$H$15='Capital Structure'!$G$17,EN104,IF('Capital Structure'!$H$15='Capital Structure'!$G$18,EN115,EN126)))</f>
        <v>0</v>
      </c>
      <c r="EO137" s="139">
        <f>IF('Capital Structure'!$H$15='Capital Structure'!$G$16,EO93,IF('Capital Structure'!$H$15='Capital Structure'!$G$17,EO104,IF('Capital Structure'!$H$15='Capital Structure'!$G$18,EO115,EO126)))</f>
        <v>0</v>
      </c>
      <c r="EP137" s="139">
        <f>IF('Capital Structure'!$H$15='Capital Structure'!$G$16,EP93,IF('Capital Structure'!$H$15='Capital Structure'!$G$17,EP104,IF('Capital Structure'!$H$15='Capital Structure'!$G$18,EP115,EP126)))</f>
        <v>0</v>
      </c>
      <c r="EQ137" s="139">
        <f>IF('Capital Structure'!$H$15='Capital Structure'!$G$16,EQ93,IF('Capital Structure'!$H$15='Capital Structure'!$G$17,EQ104,IF('Capital Structure'!$H$15='Capital Structure'!$G$18,EQ115,EQ126)))</f>
        <v>0</v>
      </c>
      <c r="ER137" s="139">
        <f>IF('Capital Structure'!$H$15='Capital Structure'!$G$16,ER93,IF('Capital Structure'!$H$15='Capital Structure'!$G$17,ER104,IF('Capital Structure'!$H$15='Capital Structure'!$G$18,ER115,ER126)))</f>
        <v>0</v>
      </c>
      <c r="ES137" s="139">
        <f>IF('Capital Structure'!$H$15='Capital Structure'!$G$16,ES93,IF('Capital Structure'!$H$15='Capital Structure'!$G$17,ES104,IF('Capital Structure'!$H$15='Capital Structure'!$G$18,ES115,ES126)))</f>
        <v>0</v>
      </c>
      <c r="ET137" s="139">
        <f>IF('Capital Structure'!$H$15='Capital Structure'!$G$16,ET93,IF('Capital Structure'!$H$15='Capital Structure'!$G$17,ET104,IF('Capital Structure'!$H$15='Capital Structure'!$G$18,ET115,ET126)))</f>
        <v>0</v>
      </c>
      <c r="EU137" s="139">
        <f>IF('Capital Structure'!$H$15='Capital Structure'!$G$16,EU93,IF('Capital Structure'!$H$15='Capital Structure'!$G$17,EU104,IF('Capital Structure'!$H$15='Capital Structure'!$G$18,EU115,EU126)))</f>
        <v>0</v>
      </c>
      <c r="EV137" s="139">
        <f>IF('Capital Structure'!$H$15='Capital Structure'!$G$16,EV93,IF('Capital Structure'!$H$15='Capital Structure'!$G$17,EV104,IF('Capital Structure'!$H$15='Capital Structure'!$G$18,EV115,EV126)))</f>
        <v>0</v>
      </c>
      <c r="EW137" s="139">
        <f>IF('Capital Structure'!$H$15='Capital Structure'!$G$16,EW93,IF('Capital Structure'!$H$15='Capital Structure'!$G$17,EW104,IF('Capital Structure'!$H$15='Capital Structure'!$G$18,EW115,EW126)))</f>
        <v>0</v>
      </c>
      <c r="EX137" s="139">
        <f>IF('Capital Structure'!$H$15='Capital Structure'!$G$16,EX93,IF('Capital Structure'!$H$15='Capital Structure'!$G$17,EX104,IF('Capital Structure'!$H$15='Capital Structure'!$G$18,EX115,EX126)))</f>
        <v>0</v>
      </c>
      <c r="EY137" s="139">
        <f>IF('Capital Structure'!$H$15='Capital Structure'!$G$16,EY93,IF('Capital Structure'!$H$15='Capital Structure'!$G$17,EY104,IF('Capital Structure'!$H$15='Capital Structure'!$G$18,EY115,EY126)))</f>
        <v>0</v>
      </c>
      <c r="EZ137" s="139">
        <f>IF('Capital Structure'!$H$15='Capital Structure'!$G$16,EZ93,IF('Capital Structure'!$H$15='Capital Structure'!$G$17,EZ104,IF('Capital Structure'!$H$15='Capital Structure'!$G$18,EZ115,EZ126)))</f>
        <v>0</v>
      </c>
      <c r="FA137" s="139">
        <f>IF('Capital Structure'!$H$15='Capital Structure'!$G$16,FA93,IF('Capital Structure'!$H$15='Capital Structure'!$G$17,FA104,IF('Capital Structure'!$H$15='Capital Structure'!$G$18,FA115,FA126)))</f>
        <v>0</v>
      </c>
      <c r="FB137" s="139">
        <f>IF('Capital Structure'!$H$15='Capital Structure'!$G$16,FB93,IF('Capital Structure'!$H$15='Capital Structure'!$G$17,FB104,IF('Capital Structure'!$H$15='Capital Structure'!$G$18,FB115,FB126)))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A139" s="105" t="s">
        <v>298</v>
      </c>
      <c r="B139" s="150" t="s">
        <v>338</v>
      </c>
      <c r="D139" s="108"/>
      <c r="E139" s="151">
        <f>IF('Capital Structure'!$H$15='Capital Structure'!$G$16,E88,IF('Capital Structure'!$H$15='Capital Structure'!$G$17,E99,IF('Capital Structure'!$H$15='Capital Structure'!$G$18,E110,E121)))</f>
        <v>0</v>
      </c>
      <c r="F139" s="151">
        <f>IF('Capital Structure'!$H$15='Capital Structure'!$G$16,F88,IF('Capital Structure'!$H$15='Capital Structure'!$G$17,F99,IF('Capital Structure'!$H$15='Capital Structure'!$G$18,F110,F121)))</f>
        <v>0</v>
      </c>
      <c r="G139" s="151">
        <f>IF('Capital Structure'!$H$15='Capital Structure'!$G$16,G88,IF('Capital Structure'!$H$15='Capital Structure'!$G$17,G99,IF('Capital Structure'!$H$15='Capital Structure'!$G$18,G110,G121)))</f>
        <v>0</v>
      </c>
      <c r="H139" s="151">
        <f>IF('Capital Structure'!$H$15='Capital Structure'!$G$16,H88,IF('Capital Structure'!$H$15='Capital Structure'!$G$17,H99,IF('Capital Structure'!$H$15='Capital Structure'!$G$18,H110,H121)))</f>
        <v>0</v>
      </c>
      <c r="I139" s="151">
        <f>IF('Capital Structure'!$H$15='Capital Structure'!$G$16,I88,IF('Capital Structure'!$H$15='Capital Structure'!$G$17,I99,IF('Capital Structure'!$H$15='Capital Structure'!$G$18,I110,I121)))</f>
        <v>0</v>
      </c>
      <c r="J139" s="151">
        <f>IF('Capital Structure'!$H$15='Capital Structure'!$G$16,J88,IF('Capital Structure'!$H$15='Capital Structure'!$G$17,J99,IF('Capital Structure'!$H$15='Capital Structure'!$G$18,J110,J121)))</f>
        <v>0</v>
      </c>
      <c r="K139" s="151">
        <f>IF('Capital Structure'!$H$15='Capital Structure'!$G$16,K88,IF('Capital Structure'!$H$15='Capital Structure'!$G$17,K99,IF('Capital Structure'!$H$15='Capital Structure'!$G$18,K110,K121)))</f>
        <v>0</v>
      </c>
      <c r="L139" s="151">
        <f>IF('Capital Structure'!$H$15='Capital Structure'!$G$16,L88,IF('Capital Structure'!$H$15='Capital Structure'!$G$17,L99,IF('Capital Structure'!$H$15='Capital Structure'!$G$18,L110,L121)))</f>
        <v>0</v>
      </c>
      <c r="M139" s="151">
        <f>IF('Capital Structure'!$H$15='Capital Structure'!$G$16,M88,IF('Capital Structure'!$H$15='Capital Structure'!$G$17,M99,IF('Capital Structure'!$H$15='Capital Structure'!$G$18,M110,M121)))</f>
        <v>0</v>
      </c>
      <c r="N139" s="151">
        <f>IF('Capital Structure'!$H$15='Capital Structure'!$G$16,N88,IF('Capital Structure'!$H$15='Capital Structure'!$G$17,N99,IF('Capital Structure'!$H$15='Capital Structure'!$G$18,N110,N121)))</f>
        <v>0</v>
      </c>
      <c r="O139" s="151">
        <f>IF('Capital Structure'!$H$15='Capital Structure'!$G$16,O88,IF('Capital Structure'!$H$15='Capital Structure'!$G$17,O99,IF('Capital Structure'!$H$15='Capital Structure'!$G$18,O110,O121)))</f>
        <v>0</v>
      </c>
      <c r="P139" s="151">
        <f>IF('Capital Structure'!$H$15='Capital Structure'!$G$16,P88,IF('Capital Structure'!$H$15='Capital Structure'!$G$17,P99,IF('Capital Structure'!$H$15='Capital Structure'!$G$18,P110,P121)))</f>
        <v>0</v>
      </c>
      <c r="Q139" s="151">
        <f>IF('Capital Structure'!$H$15='Capital Structure'!$G$16,Q88,IF('Capital Structure'!$H$15='Capital Structure'!$G$17,Q99,IF('Capital Structure'!$H$15='Capital Structure'!$G$18,Q110,Q121)))</f>
        <v>0</v>
      </c>
      <c r="R139" s="151">
        <f>IF('Capital Structure'!$H$15='Capital Structure'!$G$16,R88,IF('Capital Structure'!$H$15='Capital Structure'!$G$17,R99,IF('Capital Structure'!$H$15='Capital Structure'!$G$18,R110,R121)))</f>
        <v>0</v>
      </c>
      <c r="S139" s="151">
        <f>IF('Capital Structure'!$H$15='Capital Structure'!$G$16,S88,IF('Capital Structure'!$H$15='Capital Structure'!$G$17,S99,IF('Capital Structure'!$H$15='Capital Structure'!$G$18,S110,S121)))</f>
        <v>0</v>
      </c>
      <c r="T139" s="151">
        <f>IF('Capital Structure'!$H$15='Capital Structure'!$G$16,T88,IF('Capital Structure'!$H$15='Capital Structure'!$G$17,T99,IF('Capital Structure'!$H$15='Capital Structure'!$G$18,T110,T121)))</f>
        <v>0</v>
      </c>
      <c r="U139" s="151">
        <f>IF('Capital Structure'!$H$15='Capital Structure'!$G$16,U88,IF('Capital Structure'!$H$15='Capital Structure'!$G$17,U99,IF('Capital Structure'!$H$15='Capital Structure'!$G$18,U110,U121)))</f>
        <v>0</v>
      </c>
      <c r="V139" s="151">
        <f>IF('Capital Structure'!$H$15='Capital Structure'!$G$16,V88,IF('Capital Structure'!$H$15='Capital Structure'!$G$17,V99,IF('Capital Structure'!$H$15='Capital Structure'!$G$18,V110,V121)))</f>
        <v>0</v>
      </c>
      <c r="W139" s="151">
        <f>IF('Capital Structure'!$H$15='Capital Structure'!$G$16,W88,IF('Capital Structure'!$H$15='Capital Structure'!$G$17,W99,IF('Capital Structure'!$H$15='Capital Structure'!$G$18,W110,W121)))</f>
        <v>0</v>
      </c>
      <c r="X139" s="151">
        <f>IF('Capital Structure'!$H$15='Capital Structure'!$G$16,X88,IF('Capital Structure'!$H$15='Capital Structure'!$G$17,X99,IF('Capital Structure'!$H$15='Capital Structure'!$G$18,X110,X121)))</f>
        <v>0</v>
      </c>
      <c r="Y139" s="151">
        <f>IF('Capital Structure'!$H$15='Capital Structure'!$G$16,Y88,IF('Capital Structure'!$H$15='Capital Structure'!$G$17,Y99,IF('Capital Structure'!$H$15='Capital Structure'!$G$18,Y110,Y121)))</f>
        <v>0</v>
      </c>
      <c r="Z139" s="151">
        <f>IF('Capital Structure'!$H$15='Capital Structure'!$G$16,Z88,IF('Capital Structure'!$H$15='Capital Structure'!$G$17,Z99,IF('Capital Structure'!$H$15='Capital Structure'!$G$18,Z110,Z121)))</f>
        <v>0</v>
      </c>
      <c r="AA139" s="151">
        <f>IF('Capital Structure'!$H$15='Capital Structure'!$G$16,AA88,IF('Capital Structure'!$H$15='Capital Structure'!$G$17,AA99,IF('Capital Structure'!$H$15='Capital Structure'!$G$18,AA110,AA121)))</f>
        <v>0</v>
      </c>
      <c r="AB139" s="151">
        <f>IF('Capital Structure'!$H$15='Capital Structure'!$G$16,AB88,IF('Capital Structure'!$H$15='Capital Structure'!$G$17,AB99,IF('Capital Structure'!$H$15='Capital Structure'!$G$18,AB110,AB121)))</f>
        <v>0</v>
      </c>
      <c r="AC139" s="151">
        <f>IF('Capital Structure'!$H$15='Capital Structure'!$G$16,AC88,IF('Capital Structure'!$H$15='Capital Structure'!$G$17,AC99,IF('Capital Structure'!$H$15='Capital Structure'!$G$18,AC110,AC121)))</f>
        <v>0</v>
      </c>
      <c r="AD139" s="151">
        <f>IF('Capital Structure'!$H$15='Capital Structure'!$G$16,AD88,IF('Capital Structure'!$H$15='Capital Structure'!$G$17,AD99,IF('Capital Structure'!$H$15='Capital Structure'!$G$18,AD110,AD121)))</f>
        <v>0</v>
      </c>
      <c r="AE139" s="151">
        <f>IF('Capital Structure'!$H$15='Capital Structure'!$G$16,AE88,IF('Capital Structure'!$H$15='Capital Structure'!$G$17,AE99,IF('Capital Structure'!$H$15='Capital Structure'!$G$18,AE110,AE121)))</f>
        <v>0</v>
      </c>
      <c r="AF139" s="151">
        <f>IF('Capital Structure'!$H$15='Capital Structure'!$G$16,AF88,IF('Capital Structure'!$H$15='Capital Structure'!$G$17,AF99,IF('Capital Structure'!$H$15='Capital Structure'!$G$18,AF110,AF121)))</f>
        <v>0</v>
      </c>
      <c r="AG139" s="151">
        <f>IF('Capital Structure'!$H$15='Capital Structure'!$G$16,AG88,IF('Capital Structure'!$H$15='Capital Structure'!$G$17,AG99,IF('Capital Structure'!$H$15='Capital Structure'!$G$18,AG110,AG121)))</f>
        <v>0</v>
      </c>
      <c r="AH139" s="151">
        <f>IF('Capital Structure'!$H$15='Capital Structure'!$G$16,AH88,IF('Capital Structure'!$H$15='Capital Structure'!$G$17,AH99,IF('Capital Structure'!$H$15='Capital Structure'!$G$18,AH110,AH121)))</f>
        <v>0</v>
      </c>
      <c r="AI139" s="151">
        <f>IF('Capital Structure'!$H$15='Capital Structure'!$G$16,AI88,IF('Capital Structure'!$H$15='Capital Structure'!$G$17,AI99,IF('Capital Structure'!$H$15='Capital Structure'!$G$18,AI110,AI121)))</f>
        <v>0</v>
      </c>
      <c r="AJ139" s="151">
        <f>IF('Capital Structure'!$H$15='Capital Structure'!$G$16,AJ88,IF('Capital Structure'!$H$15='Capital Structure'!$G$17,AJ99,IF('Capital Structure'!$H$15='Capital Structure'!$G$18,AJ110,AJ121)))</f>
        <v>0</v>
      </c>
      <c r="AK139" s="151">
        <f>IF('Capital Structure'!$H$15='Capital Structure'!$G$16,AK88,IF('Capital Structure'!$H$15='Capital Structure'!$G$17,AK99,IF('Capital Structure'!$H$15='Capital Structure'!$G$18,AK110,AK121)))</f>
        <v>0</v>
      </c>
      <c r="AL139" s="151">
        <f>IF('Capital Structure'!$H$15='Capital Structure'!$G$16,AL88,IF('Capital Structure'!$H$15='Capital Structure'!$G$17,AL99,IF('Capital Structure'!$H$15='Capital Structure'!$G$18,AL110,AL121)))</f>
        <v>0</v>
      </c>
      <c r="AM139" s="151">
        <f>IF('Capital Structure'!$H$15='Capital Structure'!$G$16,AM88,IF('Capital Structure'!$H$15='Capital Structure'!$G$17,AM99,IF('Capital Structure'!$H$15='Capital Structure'!$G$18,AM110,AM121)))</f>
        <v>0</v>
      </c>
      <c r="AN139" s="151">
        <f>IF('Capital Structure'!$H$15='Capital Structure'!$G$16,AN88,IF('Capital Structure'!$H$15='Capital Structure'!$G$17,AN99,IF('Capital Structure'!$H$15='Capital Structure'!$G$18,AN110,AN121)))</f>
        <v>0</v>
      </c>
      <c r="AO139" s="151">
        <f>IF('Capital Structure'!$H$15='Capital Structure'!$G$16,AO88,IF('Capital Structure'!$H$15='Capital Structure'!$G$17,AO99,IF('Capital Structure'!$H$15='Capital Structure'!$G$18,AO110,AO121)))</f>
        <v>0</v>
      </c>
      <c r="AP139" s="151">
        <f>IF('Capital Structure'!$H$15='Capital Structure'!$G$16,AP88,IF('Capital Structure'!$H$15='Capital Structure'!$G$17,AP99,IF('Capital Structure'!$H$15='Capital Structure'!$G$18,AP110,AP121)))</f>
        <v>0</v>
      </c>
      <c r="AQ139" s="151">
        <f>IF('Capital Structure'!$H$15='Capital Structure'!$G$16,AQ88,IF('Capital Structure'!$H$15='Capital Structure'!$G$17,AQ99,IF('Capital Structure'!$H$15='Capital Structure'!$G$18,AQ110,AQ121)))</f>
        <v>0</v>
      </c>
      <c r="AR139" s="151">
        <f>IF('Capital Structure'!$H$15='Capital Structure'!$G$16,AR88,IF('Capital Structure'!$H$15='Capital Structure'!$G$17,AR99,IF('Capital Structure'!$H$15='Capital Structure'!$G$18,AR110,AR121)))</f>
        <v>0</v>
      </c>
      <c r="AS139" s="151">
        <f>IF('Capital Structure'!$H$15='Capital Structure'!$G$16,AS88,IF('Capital Structure'!$H$15='Capital Structure'!$G$17,AS99,IF('Capital Structure'!$H$15='Capital Structure'!$G$18,AS110,AS121)))</f>
        <v>0</v>
      </c>
      <c r="AT139" s="151">
        <f>IF('Capital Structure'!$H$15='Capital Structure'!$G$16,AT88,IF('Capital Structure'!$H$15='Capital Structure'!$G$17,AT99,IF('Capital Structure'!$H$15='Capital Structure'!$G$18,AT110,AT121)))</f>
        <v>0</v>
      </c>
      <c r="AU139" s="151">
        <f>IF('Capital Structure'!$H$15='Capital Structure'!$G$16,AU88,IF('Capital Structure'!$H$15='Capital Structure'!$G$17,AU99,IF('Capital Structure'!$H$15='Capital Structure'!$G$18,AU110,AU121)))</f>
        <v>0</v>
      </c>
      <c r="AV139" s="151">
        <f>IF('Capital Structure'!$H$15='Capital Structure'!$G$16,AV88,IF('Capital Structure'!$H$15='Capital Structure'!$G$17,AV99,IF('Capital Structure'!$H$15='Capital Structure'!$G$18,AV110,AV121)))</f>
        <v>0</v>
      </c>
      <c r="AW139" s="151">
        <f>IF('Capital Structure'!$H$15='Capital Structure'!$G$16,AW88,IF('Capital Structure'!$H$15='Capital Structure'!$G$17,AW99,IF('Capital Structure'!$H$15='Capital Structure'!$G$18,AW110,AW121)))</f>
        <v>0</v>
      </c>
      <c r="AX139" s="151">
        <f>IF('Capital Structure'!$H$15='Capital Structure'!$G$16,AX88,IF('Capital Structure'!$H$15='Capital Structure'!$G$17,AX99,IF('Capital Structure'!$H$15='Capital Structure'!$G$18,AX110,AX121)))</f>
        <v>0</v>
      </c>
      <c r="AY139" s="151">
        <f>IF('Capital Structure'!$H$15='Capital Structure'!$G$16,AY88,IF('Capital Structure'!$H$15='Capital Structure'!$G$17,AY99,IF('Capital Structure'!$H$15='Capital Structure'!$G$18,AY110,AY121)))</f>
        <v>0</v>
      </c>
      <c r="AZ139" s="151">
        <f>IF('Capital Structure'!$H$15='Capital Structure'!$G$16,AZ88,IF('Capital Structure'!$H$15='Capital Structure'!$G$17,AZ99,IF('Capital Structure'!$H$15='Capital Structure'!$G$18,AZ110,AZ121)))</f>
        <v>0</v>
      </c>
      <c r="BA139" s="151">
        <f>IF('Capital Structure'!$H$15='Capital Structure'!$G$16,BA88,IF('Capital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Structure'!$G$16,BB88,IF('Capital Structure'!$H$15='Capital Structure'!$G$17,BB99,IF('Capital Structure'!$H$15='Capital Structure'!$G$18,BB110,BB121)))</f>
        <v>3392307.6923076925</v>
      </c>
      <c r="BC139" s="151">
        <f>IF('Capital Structure'!$H$15='Capital Structure'!$G$16,BC88,IF('Capital Structure'!$H$15='Capital Structure'!$G$17,BC99,IF('Capital Structure'!$H$15='Capital Structure'!$G$18,BC110,BC121)))</f>
        <v>3392307.6923076925</v>
      </c>
      <c r="BD139" s="151">
        <f>IF('Capital Structure'!$H$15='Capital Structure'!$G$16,BD88,IF('Capital Structure'!$H$15='Capital Structure'!$G$17,BD99,IF('Capital Structure'!$H$15='Capital Structure'!$G$18,BD110,BD121)))</f>
        <v>3392307.6923076925</v>
      </c>
      <c r="BE139" s="151">
        <f>IF('Capital Structure'!$H$15='Capital Structure'!$G$16,BE88,IF('Capital Structure'!$H$15='Capital Structure'!$G$17,BE99,IF('Capital Structure'!$H$15='Capital Structure'!$G$18,BE110,BE121)))</f>
        <v>3392307.6923076925</v>
      </c>
      <c r="BF139" s="151">
        <f>IF('Capital Structure'!$H$15='Capital Structure'!$G$16,BF88,IF('Capital Structure'!$H$15='Capital Structure'!$G$17,BF99,IF('Capital Structure'!$H$15='Capital Structure'!$G$18,BF110,BF121)))</f>
        <v>3392307.6923076925</v>
      </c>
      <c r="BG139" s="151">
        <f>IF('Capital Structure'!$H$15='Capital Structure'!$G$16,BG88,IF('Capital Structure'!$H$15='Capital Structure'!$G$17,BG99,IF('Capital Structure'!$H$15='Capital Structure'!$G$18,BG110,BG121)))</f>
        <v>3392307.6923076925</v>
      </c>
      <c r="BH139" s="151">
        <f>IF('Capital Structure'!$H$15='Capital Structure'!$G$16,BH88,IF('Capital Structure'!$H$15='Capital Structure'!$G$17,BH99,IF('Capital Structure'!$H$15='Capital Structure'!$G$18,BH110,BH121)))</f>
        <v>3392307.6923076925</v>
      </c>
      <c r="BI139" s="151">
        <f>IF('Capital Structure'!$H$15='Capital Structure'!$G$16,BI88,IF('Capital Structure'!$H$15='Capital Structure'!$G$17,BI99,IF('Capital Structure'!$H$15='Capital Structure'!$G$18,BI110,BI121)))</f>
        <v>3392307.6923076925</v>
      </c>
      <c r="BJ139" s="151">
        <f>IF('Capital Structure'!$H$15='Capital Structure'!$G$16,BJ88,IF('Capital Structure'!$H$15='Capital Structure'!$G$17,BJ99,IF('Capital Structure'!$H$15='Capital Structure'!$G$18,BJ110,BJ121)))</f>
        <v>3392307.6923076925</v>
      </c>
      <c r="BK139" s="151">
        <f>IF('Capital Structure'!$H$15='Capital Structure'!$G$16,BK88,IF('Capital Structure'!$H$15='Capital Structure'!$G$17,BK99,IF('Capital Structure'!$H$15='Capital Structure'!$G$18,BK110,BK121)))</f>
        <v>3392307.6923076925</v>
      </c>
      <c r="BL139" s="151">
        <f>IF('Capital Structure'!$H$15='Capital Structure'!$G$16,BL88,IF('Capital Structure'!$H$15='Capital Structure'!$G$17,BL99,IF('Capital Structure'!$H$15='Capital Structure'!$G$18,BL110,BL121)))</f>
        <v>3392307.6923076925</v>
      </c>
      <c r="BM139" s="151">
        <f>IF('Capital Structure'!$H$15='Capital Structure'!$G$16,BM88,IF('Capital Structure'!$H$15='Capital Structure'!$G$17,BM99,IF('Capital Structure'!$H$15='Capital Structure'!$G$18,BM110,BM121)))</f>
        <v>3392307.6923076925</v>
      </c>
      <c r="BN139" s="151">
        <f>IF('Capital Structure'!$H$15='Capital Structure'!$G$16,BN88,IF('Capital Structure'!$H$15='Capital Structure'!$G$17,BN99,IF('Capital Structure'!$H$15='Capital Structure'!$G$18,BN110,BN121)))</f>
        <v>3392307.6923076925</v>
      </c>
      <c r="BO139" s="151">
        <f>IF('Capital Structure'!$H$15='Capital Structure'!$G$16,BO88,IF('Capital Structure'!$H$15='Capital Structure'!$G$17,BO99,IF('Capital Structure'!$H$15='Capital Structure'!$G$18,BO110,BO121)))</f>
        <v>3392307.6923076925</v>
      </c>
      <c r="BP139" s="151">
        <f>IF('Capital Structure'!$H$15='Capital Structure'!$G$16,BP88,IF('Capital Structure'!$H$15='Capital Structure'!$G$17,BP99,IF('Capital Structure'!$H$15='Capital Structure'!$G$18,BP110,BP121)))</f>
        <v>3392307.6923076925</v>
      </c>
      <c r="BQ139" s="151">
        <f>IF('Capital Structure'!$H$15='Capital Structure'!$G$16,BQ88,IF('Capital Structure'!$H$15='Capital Structure'!$G$17,BQ99,IF('Capital Structure'!$H$15='Capital Structure'!$G$18,BQ110,BQ121)))</f>
        <v>3392307.6923076925</v>
      </c>
      <c r="BR139" s="151">
        <f>IF('Capital Structure'!$H$15='Capital Structure'!$G$16,BR88,IF('Capital Structure'!$H$15='Capital Structure'!$G$17,BR99,IF('Capital Structure'!$H$15='Capital Structure'!$G$18,BR110,BR121)))</f>
        <v>3392307.6923076925</v>
      </c>
      <c r="BS139" s="151">
        <f>IF('Capital Structure'!$H$15='Capital Structure'!$G$16,BS88,IF('Capital Structure'!$H$15='Capital Structure'!$G$17,BS99,IF('Capital Structure'!$H$15='Capital Structure'!$G$18,BS110,BS121)))</f>
        <v>3392307.6923076925</v>
      </c>
      <c r="BT139" s="151">
        <f>IF('Capital Structure'!$H$15='Capital Structure'!$G$16,BT88,IF('Capital Structure'!$H$15='Capital Structure'!$G$17,BT99,IF('Capital Structure'!$H$15='Capital Structure'!$G$18,BT110,BT121)))</f>
        <v>3392307.6923076925</v>
      </c>
      <c r="BU139" s="151">
        <f>IF('Capital Structure'!$H$15='Capital Structure'!$G$16,BU88,IF('Capital Structure'!$H$15='Capital Structure'!$G$17,BU99,IF('Capital Structure'!$H$15='Capital Structure'!$G$18,BU110,BU121)))</f>
        <v>3392307.6923076925</v>
      </c>
      <c r="BV139" s="151">
        <f>IF('Capital Structure'!$H$15='Capital Structure'!$G$16,BV88,IF('Capital Structure'!$H$15='Capital Structure'!$G$17,BV99,IF('Capital Structure'!$H$15='Capital Structure'!$G$18,BV110,BV121)))</f>
        <v>3392307.6923076925</v>
      </c>
      <c r="BW139" s="151">
        <f>IF('Capital Structure'!$H$15='Capital Structure'!$G$16,BW88,IF('Capital Structure'!$H$15='Capital Structure'!$G$17,BW99,IF('Capital Structure'!$H$15='Capital Structure'!$G$18,BW110,BW121)))</f>
        <v>3392307.6923076925</v>
      </c>
      <c r="BX139" s="151">
        <f>IF('Capital Structure'!$H$15='Capital Structure'!$G$16,BX88,IF('Capital Structure'!$H$15='Capital Structure'!$G$17,BX99,IF('Capital Structure'!$H$15='Capital Structure'!$G$18,BX110,BX121)))</f>
        <v>3392307.6923076925</v>
      </c>
      <c r="BY139" s="151">
        <f>IF('Capital Structure'!$H$15='Capital Structure'!$G$16,BY88,IF('Capital Structure'!$H$15='Capital Structure'!$G$17,BY99,IF('Capital Structure'!$H$15='Capital Structure'!$G$18,BY110,BY121)))</f>
        <v>3392307.6923076925</v>
      </c>
      <c r="BZ139" s="151">
        <f>IF('Capital Structure'!$H$15='Capital Structure'!$G$16,BZ88,IF('Capital Structure'!$H$15='Capital Structure'!$G$17,BZ99,IF('Capital Structure'!$H$15='Capital Structure'!$G$18,BZ110,BZ121)))</f>
        <v>3392307.6923076361</v>
      </c>
      <c r="CA139" s="151">
        <f>IF('Capital Structure'!$H$15='Capital Structure'!$G$16,CA88,IF('Capital Structure'!$H$15='Capital Structure'!$G$17,CA99,IF('Capital Structure'!$H$15='Capital Structure'!$G$18,CA110,CA121)))</f>
        <v>0</v>
      </c>
      <c r="CB139" s="151">
        <f>IF('Capital Structure'!$H$15='Capital Structure'!$G$16,CB88,IF('Capital Structure'!$H$15='Capital Structure'!$G$17,CB99,IF('Capital Structure'!$H$15='Capital Structure'!$G$18,CB110,CB121)))</f>
        <v>0</v>
      </c>
      <c r="CC139" s="151">
        <f>IF('Capital Structure'!$H$15='Capital Structure'!$G$16,CC88,IF('Capital Structure'!$H$15='Capital Structure'!$G$17,CC99,IF('Capital Structure'!$H$15='Capital Structure'!$G$18,CC110,CC121)))</f>
        <v>0</v>
      </c>
      <c r="CD139" s="151">
        <f>IF('Capital Structure'!$H$15='Capital Structure'!$G$16,CD88,IF('Capital Structure'!$H$15='Capital Structure'!$G$17,CD99,IF('Capital Structure'!$H$15='Capital Structure'!$G$18,CD110,CD121)))</f>
        <v>0</v>
      </c>
      <c r="CE139" s="151">
        <f>IF('Capital Structure'!$H$15='Capital Structure'!$G$16,CE88,IF('Capital Structure'!$H$15='Capital Structure'!$G$17,CE99,IF('Capital Structure'!$H$15='Capital Structure'!$G$18,CE110,CE121)))</f>
        <v>0</v>
      </c>
      <c r="CF139" s="151">
        <f>IF('Capital Structure'!$H$15='Capital Structure'!$G$16,CF88,IF('Capital Structure'!$H$15='Capital Structure'!$G$17,CF99,IF('Capital Structure'!$H$15='Capital Structure'!$G$18,CF110,CF121)))</f>
        <v>0</v>
      </c>
      <c r="CG139" s="151">
        <f>IF('Capital Structure'!$H$15='Capital Structure'!$G$16,CG88,IF('Capital Structure'!$H$15='Capital Structure'!$G$17,CG99,IF('Capital Structure'!$H$15='Capital Structure'!$G$18,CG110,CG121)))</f>
        <v>0</v>
      </c>
      <c r="CH139" s="151">
        <f>IF('Capital Structure'!$H$15='Capital Structure'!$G$16,CH88,IF('Capital Structure'!$H$15='Capital Structure'!$G$17,CH99,IF('Capital Structure'!$H$15='Capital Structure'!$G$18,CH110,CH121)))</f>
        <v>0</v>
      </c>
      <c r="CI139" s="151">
        <f>IF('Capital Structure'!$H$15='Capital Structure'!$G$16,CI88,IF('Capital Structure'!$H$15='Capital Structure'!$G$17,CI99,IF('Capital Structure'!$H$15='Capital Structure'!$G$18,CI110,CI121)))</f>
        <v>0</v>
      </c>
      <c r="CJ139" s="151">
        <f>IF('Capital Structure'!$H$15='Capital Structure'!$G$16,CJ88,IF('Capital Structure'!$H$15='Capital Structure'!$G$17,CJ99,IF('Capital Structure'!$H$15='Capital Structure'!$G$18,CJ110,CJ121)))</f>
        <v>0</v>
      </c>
      <c r="CK139" s="151">
        <f>IF('Capital Structure'!$H$15='Capital Structure'!$G$16,CK88,IF('Capital Structure'!$H$15='Capital Structure'!$G$17,CK99,IF('Capital Structure'!$H$15='Capital Structure'!$G$18,CK110,CK121)))</f>
        <v>0</v>
      </c>
      <c r="CL139" s="151">
        <f>IF('Capital Structure'!$H$15='Capital Structure'!$G$16,CL88,IF('Capital Structure'!$H$15='Capital Structure'!$G$17,CL99,IF('Capital Structure'!$H$15='Capital Structure'!$G$18,CL110,CL121)))</f>
        <v>0</v>
      </c>
      <c r="CM139" s="151">
        <f>IF('Capital Structure'!$H$15='Capital Structure'!$G$16,CM88,IF('Capital Structure'!$H$15='Capital Structure'!$G$17,CM99,IF('Capital Structure'!$H$15='Capital Structure'!$G$18,CM110,CM121)))</f>
        <v>0</v>
      </c>
      <c r="CN139" s="151">
        <f>IF('Capital Structure'!$H$15='Capital Structure'!$G$16,CN88,IF('Capital Structure'!$H$15='Capital Structure'!$G$17,CN99,IF('Capital Structure'!$H$15='Capital Structure'!$G$18,CN110,CN121)))</f>
        <v>0</v>
      </c>
      <c r="CO139" s="151">
        <f>IF('Capital Structure'!$H$15='Capital Structure'!$G$16,CO88,IF('Capital Structure'!$H$15='Capital Structure'!$G$17,CO99,IF('Capital Structure'!$H$15='Capital Structure'!$G$18,CO110,CO121)))</f>
        <v>0</v>
      </c>
      <c r="CP139" s="151">
        <f>IF('Capital Structure'!$H$15='Capital Structure'!$G$16,CP88,IF('Capital Structure'!$H$15='Capital Structure'!$G$17,CP99,IF('Capital Structure'!$H$15='Capital Structure'!$G$18,CP110,CP121)))</f>
        <v>0</v>
      </c>
      <c r="CQ139" s="151">
        <f>IF('Capital Structure'!$H$15='Capital Structure'!$G$16,CQ88,IF('Capital Structure'!$H$15='Capital Structure'!$G$17,CQ99,IF('Capital Structure'!$H$15='Capital Structure'!$G$18,CQ110,CQ121)))</f>
        <v>0</v>
      </c>
      <c r="CR139" s="151">
        <f>IF('Capital Structure'!$H$15='Capital Structure'!$G$16,CR88,IF('Capital Structure'!$H$15='Capital Structure'!$G$17,CR99,IF('Capital Structure'!$H$15='Capital Structure'!$G$18,CR110,CR121)))</f>
        <v>0</v>
      </c>
      <c r="CS139" s="151">
        <f>IF('Capital Structure'!$H$15='Capital Structure'!$G$16,CS88,IF('Capital Structure'!$H$15='Capital Structure'!$G$17,CS99,IF('Capital Structure'!$H$15='Capital Structure'!$G$18,CS110,CS121)))</f>
        <v>0</v>
      </c>
      <c r="CT139" s="151">
        <f>IF('Capital Structure'!$H$15='Capital Structure'!$G$16,CT88,IF('Capital Structure'!$H$15='Capital Structure'!$G$17,CT99,IF('Capital Structure'!$H$15='Capital Structure'!$G$18,CT110,CT121)))</f>
        <v>0</v>
      </c>
      <c r="CU139" s="151">
        <f>IF('Capital Structure'!$H$15='Capital Structure'!$G$16,CU88,IF('Capital Structure'!$H$15='Capital Structure'!$G$17,CU99,IF('Capital Structure'!$H$15='Capital Structure'!$G$18,CU110,CU121)))</f>
        <v>0</v>
      </c>
      <c r="CV139" s="151">
        <f>IF('Capital Structure'!$H$15='Capital Structure'!$G$16,CV88,IF('Capital Structure'!$H$15='Capital Structure'!$G$17,CV99,IF('Capital Structure'!$H$15='Capital Structure'!$G$18,CV110,CV121)))</f>
        <v>0</v>
      </c>
      <c r="CW139" s="151">
        <f>IF('Capital Structure'!$H$15='Capital Structure'!$G$16,CW88,IF('Capital Structure'!$H$15='Capital Structure'!$G$17,CW99,IF('Capital Structure'!$H$15='Capital Structure'!$G$18,CW110,CW121)))</f>
        <v>0</v>
      </c>
      <c r="CX139" s="151">
        <f>IF('Capital Structure'!$H$15='Capital Structure'!$G$16,CX88,IF('Capital Structure'!$H$15='Capital Structure'!$G$17,CX99,IF('Capital Structure'!$H$15='Capital Structure'!$G$18,CX110,CX121)))</f>
        <v>0</v>
      </c>
      <c r="CY139" s="151">
        <f>IF('Capital Structure'!$H$15='Capital Structure'!$G$16,CY88,IF('Capital Structure'!$H$15='Capital Structure'!$G$17,CY99,IF('Capital Structure'!$H$15='Capital Structure'!$G$18,CY110,CY121)))</f>
        <v>0</v>
      </c>
      <c r="CZ139" s="151">
        <f>IF('Capital Structure'!$H$15='Capital Structure'!$G$16,CZ88,IF('Capital Structure'!$H$15='Capital Structure'!$G$17,CZ99,IF('Capital Structure'!$H$15='Capital Structure'!$G$18,CZ110,CZ121)))</f>
        <v>0</v>
      </c>
      <c r="DA139" s="151">
        <f>IF('Capital Structure'!$H$15='Capital Structure'!$G$16,DA88,IF('Capital Structure'!$H$15='Capital Structure'!$G$17,DA99,IF('Capital Structure'!$H$15='Capital Structure'!$G$18,DA110,DA121)))</f>
        <v>0</v>
      </c>
      <c r="DB139" s="151">
        <f>IF('Capital Structure'!$H$15='Capital Structure'!$G$16,DB88,IF('Capital Structure'!$H$15='Capital Structure'!$G$17,DB99,IF('Capital Structure'!$H$15='Capital Structure'!$G$18,DB110,DB121)))</f>
        <v>0</v>
      </c>
      <c r="DC139" s="151">
        <f>IF('Capital Structure'!$H$15='Capital Structure'!$G$16,DC88,IF('Capital Structure'!$H$15='Capital Structure'!$G$17,DC99,IF('Capital Structure'!$H$15='Capital Structure'!$G$18,DC110,DC121)))</f>
        <v>0</v>
      </c>
      <c r="DD139" s="151">
        <f>IF('Capital Structure'!$H$15='Capital Structure'!$G$16,DD88,IF('Capital Structure'!$H$15='Capital Structure'!$G$17,DD99,IF('Capital Structure'!$H$15='Capital Structure'!$G$18,DD110,DD121)))</f>
        <v>0</v>
      </c>
      <c r="DE139" s="151">
        <f>IF('Capital Structure'!$H$15='Capital Structure'!$G$16,DE88,IF('Capital Structure'!$H$15='Capital Structure'!$G$17,DE99,IF('Capital Structure'!$H$15='Capital Structure'!$G$18,DE110,DE121)))</f>
        <v>0</v>
      </c>
      <c r="DF139" s="151">
        <f>IF('Capital Structure'!$H$15='Capital Structure'!$G$16,DF88,IF('Capital Structure'!$H$15='Capital Structure'!$G$17,DF99,IF('Capital Structure'!$H$15='Capital Structure'!$G$18,DF110,DF121)))</f>
        <v>0</v>
      </c>
      <c r="DG139" s="151">
        <f>IF('Capital Structure'!$H$15='Capital Structure'!$G$16,DG88,IF('Capital Structure'!$H$15='Capital Structure'!$G$17,DG99,IF('Capital Structure'!$H$15='Capital Structure'!$G$18,DG110,DG121)))</f>
        <v>0</v>
      </c>
      <c r="DH139" s="151">
        <f>IF('Capital Structure'!$H$15='Capital Structure'!$G$16,DH88,IF('Capital Structure'!$H$15='Capital Structure'!$G$17,DH99,IF('Capital Structure'!$H$15='Capital Structure'!$G$18,DH110,DH121)))</f>
        <v>0</v>
      </c>
      <c r="DI139" s="151">
        <f>IF('Capital Structure'!$H$15='Capital Structure'!$G$16,DI88,IF('Capital Structure'!$H$15='Capital Structure'!$G$17,DI99,IF('Capital Structure'!$H$15='Capital Structure'!$G$18,DI110,DI121)))</f>
        <v>0</v>
      </c>
      <c r="DJ139" s="151">
        <f>IF('Capital Structure'!$H$15='Capital Structure'!$G$16,DJ88,IF('Capital Structure'!$H$15='Capital Structure'!$G$17,DJ99,IF('Capital Structure'!$H$15='Capital Structure'!$G$18,DJ110,DJ121)))</f>
        <v>0</v>
      </c>
      <c r="DK139" s="151">
        <f>IF('Capital Structure'!$H$15='Capital Structure'!$G$16,DK88,IF('Capital Structure'!$H$15='Capital Structure'!$G$17,DK99,IF('Capital Structure'!$H$15='Capital Structure'!$G$18,DK110,DK121)))</f>
        <v>0</v>
      </c>
      <c r="DL139" s="151">
        <f>IF('Capital Structure'!$H$15='Capital Structure'!$G$16,DL88,IF('Capital Structure'!$H$15='Capital Structure'!$G$17,DL99,IF('Capital Structure'!$H$15='Capital Structure'!$G$18,DL110,DL121)))</f>
        <v>0</v>
      </c>
      <c r="DM139" s="151">
        <f>IF('Capital Structure'!$H$15='Capital Structure'!$G$16,DM88,IF('Capital Structure'!$H$15='Capital Structure'!$G$17,DM99,IF('Capital Structure'!$H$15='Capital Structure'!$G$18,DM110,DM121)))</f>
        <v>0</v>
      </c>
      <c r="DN139" s="151">
        <f>IF('Capital Structure'!$H$15='Capital Structure'!$G$16,DN88,IF('Capital Structure'!$H$15='Capital Structure'!$G$17,DN99,IF('Capital Structure'!$H$15='Capital Structure'!$G$18,DN110,DN121)))</f>
        <v>0</v>
      </c>
      <c r="DO139" s="151">
        <f>IF('Capital Structure'!$H$15='Capital Structure'!$G$16,DO88,IF('Capital Structure'!$H$15='Capital Structure'!$G$17,DO99,IF('Capital Structure'!$H$15='Capital Structure'!$G$18,DO110,DO121)))</f>
        <v>0</v>
      </c>
      <c r="DP139" s="151">
        <f>IF('Capital Structure'!$H$15='Capital Structure'!$G$16,DP88,IF('Capital Structure'!$H$15='Capital Structure'!$G$17,DP99,IF('Capital Structure'!$H$15='Capital Structure'!$G$18,DP110,DP121)))</f>
        <v>0</v>
      </c>
      <c r="DQ139" s="151">
        <f>IF('Capital Structure'!$H$15='Capital Structure'!$G$16,DQ88,IF('Capital Structure'!$H$15='Capital Structure'!$G$17,DQ99,IF('Capital Structure'!$H$15='Capital Structure'!$G$18,DQ110,DQ121)))</f>
        <v>0</v>
      </c>
      <c r="DR139" s="151">
        <f>IF('Capital Structure'!$H$15='Capital Structure'!$G$16,DR88,IF('Capital Structure'!$H$15='Capital Structure'!$G$17,DR99,IF('Capital Structure'!$H$15='Capital Structure'!$G$18,DR110,DR121)))</f>
        <v>0</v>
      </c>
      <c r="DS139" s="151">
        <f>IF('Capital Structure'!$H$15='Capital Structure'!$G$16,DS88,IF('Capital Structure'!$H$15='Capital Structure'!$G$17,DS99,IF('Capital Structure'!$H$15='Capital Structure'!$G$18,DS110,DS121)))</f>
        <v>0</v>
      </c>
      <c r="DT139" s="151">
        <f>IF('Capital Structure'!$H$15='Capital Structure'!$G$16,DT88,IF('Capital Structure'!$H$15='Capital Structure'!$G$17,DT99,IF('Capital Structure'!$H$15='Capital Structure'!$G$18,DT110,DT121)))</f>
        <v>0</v>
      </c>
      <c r="DU139" s="151">
        <f>IF('Capital Structure'!$H$15='Capital Structure'!$G$16,DU88,IF('Capital Structure'!$H$15='Capital Structure'!$G$17,DU99,IF('Capital Structure'!$H$15='Capital Structure'!$G$18,DU110,DU121)))</f>
        <v>0</v>
      </c>
      <c r="DV139" s="151">
        <f>IF('Capital Structure'!$H$15='Capital Structure'!$G$16,DV88,IF('Capital Structure'!$H$15='Capital Structure'!$G$17,DV99,IF('Capital Structure'!$H$15='Capital Structure'!$G$18,DV110,DV121)))</f>
        <v>0</v>
      </c>
      <c r="DW139" s="151">
        <f>IF('Capital Structure'!$H$15='Capital Structure'!$G$16,DW88,IF('Capital Structure'!$H$15='Capital Structure'!$G$17,DW99,IF('Capital Structure'!$H$15='Capital Structure'!$G$18,DW110,DW121)))</f>
        <v>0</v>
      </c>
      <c r="DX139" s="151">
        <f>IF('Capital Structure'!$H$15='Capital Structure'!$G$16,DX88,IF('Capital Structure'!$H$15='Capital Structure'!$G$17,DX99,IF('Capital Structure'!$H$15='Capital Structure'!$G$18,DX110,DX121)))</f>
        <v>0</v>
      </c>
      <c r="DY139" s="151">
        <f>IF('Capital Structure'!$H$15='Capital Structure'!$G$16,DY88,IF('Capital Structure'!$H$15='Capital Structure'!$G$17,DY99,IF('Capital Structure'!$H$15='Capital Structure'!$G$18,DY110,DY121)))</f>
        <v>0</v>
      </c>
      <c r="DZ139" s="151">
        <f>IF('Capital Structure'!$H$15='Capital Structure'!$G$16,DZ88,IF('Capital Structure'!$H$15='Capital Structure'!$G$17,DZ99,IF('Capital Structure'!$H$15='Capital Structure'!$G$18,DZ110,DZ121)))</f>
        <v>0</v>
      </c>
      <c r="EA139" s="151">
        <f>IF('Capital Structure'!$H$15='Capital Structure'!$G$16,EA88,IF('Capital Structure'!$H$15='Capital Structure'!$G$17,EA99,IF('Capital Structure'!$H$15='Capital Structure'!$G$18,EA110,EA121)))</f>
        <v>0</v>
      </c>
      <c r="EB139" s="151">
        <f>IF('Capital Structure'!$H$15='Capital Structure'!$G$16,EB88,IF('Capital Structure'!$H$15='Capital Structure'!$G$17,EB99,IF('Capital Structure'!$H$15='Capital Structure'!$G$18,EB110,EB121)))</f>
        <v>0</v>
      </c>
      <c r="EC139" s="151">
        <f>IF('Capital Structure'!$H$15='Capital Structure'!$G$16,EC88,IF('Capital Structure'!$H$15='Capital Structure'!$G$17,EC99,IF('Capital Structure'!$H$15='Capital Structure'!$G$18,EC110,EC121)))</f>
        <v>0</v>
      </c>
      <c r="ED139" s="151">
        <f>IF('Capital Structure'!$H$15='Capital Structure'!$G$16,ED88,IF('Capital Structure'!$H$15='Capital Structure'!$G$17,ED99,IF('Capital Structure'!$H$15='Capital Structure'!$G$18,ED110,ED121)))</f>
        <v>0</v>
      </c>
      <c r="EE139" s="151">
        <f>IF('Capital Structure'!$H$15='Capital Structure'!$G$16,EE88,IF('Capital Structure'!$H$15='Capital Structure'!$G$17,EE99,IF('Capital Structure'!$H$15='Capital Structure'!$G$18,EE110,EE121)))</f>
        <v>0</v>
      </c>
      <c r="EF139" s="151">
        <f>IF('Capital Structure'!$H$15='Capital Structure'!$G$16,EF88,IF('Capital Structure'!$H$15='Capital Structure'!$G$17,EF99,IF('Capital Structure'!$H$15='Capital Structure'!$G$18,EF110,EF121)))</f>
        <v>0</v>
      </c>
      <c r="EG139" s="151">
        <f>IF('Capital Structure'!$H$15='Capital Structure'!$G$16,EG88,IF('Capital Structure'!$H$15='Capital Structure'!$G$17,EG99,IF('Capital Structure'!$H$15='Capital Structure'!$G$18,EG110,EG121)))</f>
        <v>0</v>
      </c>
      <c r="EH139" s="151">
        <f>IF('Capital Structure'!$H$15='Capital Structure'!$G$16,EH88,IF('Capital Structure'!$H$15='Capital Structure'!$G$17,EH99,IF('Capital Structure'!$H$15='Capital Structure'!$G$18,EH110,EH121)))</f>
        <v>0</v>
      </c>
      <c r="EI139" s="151">
        <f>IF('Capital Structure'!$H$15='Capital Structure'!$G$16,EI88,IF('Capital Structure'!$H$15='Capital Structure'!$G$17,EI99,IF('Capital Structure'!$H$15='Capital Structure'!$G$18,EI110,EI121)))</f>
        <v>0</v>
      </c>
      <c r="EJ139" s="151">
        <f>IF('Capital Structure'!$H$15='Capital Structure'!$G$16,EJ88,IF('Capital Structure'!$H$15='Capital Structure'!$G$17,EJ99,IF('Capital Structure'!$H$15='Capital Structure'!$G$18,EJ110,EJ121)))</f>
        <v>0</v>
      </c>
      <c r="EK139" s="151">
        <f>IF('Capital Structure'!$H$15='Capital Structure'!$G$16,EK88,IF('Capital Structure'!$H$15='Capital Structure'!$G$17,EK99,IF('Capital Structure'!$H$15='Capital Structure'!$G$18,EK110,EK121)))</f>
        <v>0</v>
      </c>
      <c r="EL139" s="151">
        <f>IF('Capital Structure'!$H$15='Capital Structure'!$G$16,EL88,IF('Capital Structure'!$H$15='Capital Structure'!$G$17,EL99,IF('Capital Structure'!$H$15='Capital Structure'!$G$18,EL110,EL121)))</f>
        <v>0</v>
      </c>
      <c r="EM139" s="151">
        <f>IF('Capital Structure'!$H$15='Capital Structure'!$G$16,EM88,IF('Capital Structure'!$H$15='Capital Structure'!$G$17,EM99,IF('Capital Structure'!$H$15='Capital Structure'!$G$18,EM110,EM121)))</f>
        <v>0</v>
      </c>
      <c r="EN139" s="151">
        <f>IF('Capital Structure'!$H$15='Capital Structure'!$G$16,EN88,IF('Capital Structure'!$H$15='Capital Structure'!$G$17,EN99,IF('Capital Structure'!$H$15='Capital Structure'!$G$18,EN110,EN121)))</f>
        <v>0</v>
      </c>
      <c r="EO139" s="151">
        <f>IF('Capital Structure'!$H$15='Capital Structure'!$G$16,EO88,IF('Capital Structure'!$H$15='Capital Structure'!$G$17,EO99,IF('Capital Structure'!$H$15='Capital Structure'!$G$18,EO110,EO121)))</f>
        <v>0</v>
      </c>
      <c r="EP139" s="151">
        <f>IF('Capital Structure'!$H$15='Capital Structure'!$G$16,EP88,IF('Capital Structure'!$H$15='Capital Structure'!$G$17,EP99,IF('Capital Structure'!$H$15='Capital Structure'!$G$18,EP110,EP121)))</f>
        <v>0</v>
      </c>
      <c r="EQ139" s="151">
        <f>IF('Capital Structure'!$H$15='Capital Structure'!$G$16,EQ88,IF('Capital Structure'!$H$15='Capital Structure'!$G$17,EQ99,IF('Capital Structure'!$H$15='Capital Structure'!$G$18,EQ110,EQ121)))</f>
        <v>0</v>
      </c>
      <c r="ER139" s="151">
        <f>IF('Capital Structure'!$H$15='Capital Structure'!$G$16,ER88,IF('Capital Structure'!$H$15='Capital Structure'!$G$17,ER99,IF('Capital Structure'!$H$15='Capital Structure'!$G$18,ER110,ER121)))</f>
        <v>0</v>
      </c>
      <c r="ES139" s="151">
        <f>IF('Capital Structure'!$H$15='Capital Structure'!$G$16,ES88,IF('Capital Structure'!$H$15='Capital Structure'!$G$17,ES99,IF('Capital Structure'!$H$15='Capital Structure'!$G$18,ES110,ES121)))</f>
        <v>0</v>
      </c>
      <c r="ET139" s="151">
        <f>IF('Capital Structure'!$H$15='Capital Structure'!$G$16,ET88,IF('Capital Structure'!$H$15='Capital Structure'!$G$17,ET99,IF('Capital Structure'!$H$15='Capital Structure'!$G$18,ET110,ET121)))</f>
        <v>0</v>
      </c>
      <c r="EU139" s="151">
        <f>IF('Capital Structure'!$H$15='Capital Structure'!$G$16,EU88,IF('Capital Structure'!$H$15='Capital Structure'!$G$17,EU99,IF('Capital Structure'!$H$15='Capital Structure'!$G$18,EU110,EU121)))</f>
        <v>0</v>
      </c>
      <c r="EV139" s="151">
        <f>IF('Capital Structure'!$H$15='Capital Structure'!$G$16,EV88,IF('Capital Structure'!$H$15='Capital Structure'!$G$17,EV99,IF('Capital Structure'!$H$15='Capital Structure'!$G$18,EV110,EV121)))</f>
        <v>0</v>
      </c>
      <c r="EW139" s="151">
        <f>IF('Capital Structure'!$H$15='Capital Structure'!$G$16,EW88,IF('Capital Structure'!$H$15='Capital Structure'!$G$17,EW99,IF('Capital Structure'!$H$15='Capital Structure'!$G$18,EW110,EW121)))</f>
        <v>0</v>
      </c>
      <c r="EX139" s="151">
        <f>IF('Capital Structure'!$H$15='Capital Structure'!$G$16,EX88,IF('Capital Structure'!$H$15='Capital Structure'!$G$17,EX99,IF('Capital Structure'!$H$15='Capital Structure'!$G$18,EX110,EX121)))</f>
        <v>0</v>
      </c>
      <c r="EY139" s="151">
        <f>IF('Capital Structure'!$H$15='Capital Structure'!$G$16,EY88,IF('Capital Structure'!$H$15='Capital Structure'!$G$17,EY99,IF('Capital Structure'!$H$15='Capital Structure'!$G$18,EY110,EY121)))</f>
        <v>0</v>
      </c>
      <c r="EZ139" s="151">
        <f>IF('Capital Structure'!$H$15='Capital Structure'!$G$16,EZ88,IF('Capital Structure'!$H$15='Capital Structure'!$G$17,EZ99,IF('Capital Structure'!$H$15='Capital Structure'!$G$18,EZ110,EZ121)))</f>
        <v>0</v>
      </c>
      <c r="FA139" s="151">
        <f>IF('Capital Structure'!$H$15='Capital Structure'!$G$16,FA88,IF('Capital Structure'!$H$15='Capital Structure'!$G$17,FA99,IF('Capital Structure'!$H$15='Capital Structure'!$G$18,FA110,FA121)))</f>
        <v>0</v>
      </c>
      <c r="FB139" s="151">
        <f>IF('Capital Structure'!$H$15='Capital Structure'!$G$16,FB88,IF('Capital Structure'!$H$15='Capital Structure'!$G$17,FB99,IF('Capital Structure'!$H$15='Capital Structure'!$G$18,FB110,FB121)))</f>
        <v>0</v>
      </c>
      <c r="FC139" s="136"/>
      <c r="FD139" s="136"/>
      <c r="FE139" s="136"/>
      <c r="FF139" s="136"/>
      <c r="FG139" s="136"/>
      <c r="FH139" s="136"/>
      <c r="FI139" s="136"/>
      <c r="FJ139" s="136"/>
      <c r="FK139" s="136"/>
      <c r="FL139" s="136"/>
      <c r="FM139" s="136"/>
      <c r="FN139" s="136"/>
      <c r="FO139" s="136"/>
      <c r="FP139" s="136"/>
      <c r="FQ139" s="136"/>
      <c r="FR139" s="136"/>
      <c r="FS139" s="136"/>
      <c r="FT139" s="136"/>
      <c r="FU139" s="136"/>
      <c r="FV139" s="136"/>
      <c r="FW139" s="136"/>
      <c r="FX139" s="136"/>
      <c r="FY139" s="136"/>
      <c r="FZ139" s="136"/>
      <c r="GA139" s="136"/>
      <c r="GB139" s="136"/>
      <c r="GC139" s="136"/>
      <c r="GD139" s="136"/>
      <c r="GE139" s="136"/>
      <c r="GF139" s="136"/>
      <c r="GG139" s="136"/>
      <c r="GH139" s="136"/>
      <c r="GI139" s="136"/>
      <c r="GJ139" s="136"/>
      <c r="GK139" s="136"/>
      <c r="GL139" s="136"/>
      <c r="GM139" s="136"/>
      <c r="GN139" s="136"/>
      <c r="GO139" s="136"/>
      <c r="GP139" s="136"/>
      <c r="GQ139" s="136"/>
      <c r="GR139" s="136"/>
      <c r="GS139" s="136"/>
      <c r="GT139" s="136"/>
      <c r="GU139" s="136"/>
      <c r="GV139" s="136"/>
      <c r="GW139" s="136"/>
      <c r="GX139" s="136"/>
    </row>
    <row r="140" spans="1:206">
      <c r="B140" s="148" t="s">
        <v>356</v>
      </c>
      <c r="D140" s="108"/>
      <c r="E140" s="151">
        <f>IF('Capital Structure'!$H$15='Capital Structure'!$G$16,E95,IF('Capital Structure'!$H$15='Capital Structure'!$G$17,E106,IF('Capital Structure'!$H$15='Capital Structure'!$G$18,E117,E128)))</f>
        <v>0</v>
      </c>
      <c r="F140" s="151">
        <f>IF('Capital Structure'!$H$15='Capital Structure'!$G$16,F95,IF('Capital Structure'!$H$15='Capital Structure'!$G$17,F106,IF('Capital Structure'!$H$15='Capital Structure'!$G$18,F117,F128)))</f>
        <v>0</v>
      </c>
      <c r="G140" s="151">
        <f>IF('Capital Structure'!$H$15='Capital Structure'!$G$16,G95,IF('Capital Structure'!$H$15='Capital Structure'!$G$17,G106,IF('Capital Structure'!$H$15='Capital Structure'!$G$18,G117,G128)))</f>
        <v>0</v>
      </c>
      <c r="H140" s="151">
        <f>IF('Capital Structure'!$H$15='Capital Structure'!$G$16,H95,IF('Capital Structure'!$H$15='Capital Structure'!$G$17,H106,IF('Capital Structure'!$H$15='Capital Structure'!$G$18,H117,H128)))</f>
        <v>0</v>
      </c>
      <c r="I140" s="151">
        <f>IF('Capital Structure'!$H$15='Capital Structure'!$G$16,I95,IF('Capital Structure'!$H$15='Capital Structure'!$G$17,I106,IF('Capital Structure'!$H$15='Capital Structure'!$G$18,I117,I128)))</f>
        <v>0</v>
      </c>
      <c r="J140" s="151">
        <f>IF('Capital Structure'!$H$15='Capital Structure'!$G$16,J95,IF('Capital Structure'!$H$15='Capital Structure'!$G$17,J106,IF('Capital Structure'!$H$15='Capital Structure'!$G$18,J117,J128)))</f>
        <v>0</v>
      </c>
      <c r="K140" s="151">
        <f>IF('Capital Structure'!$H$15='Capital Structure'!$G$16,K95,IF('Capital Structure'!$H$15='Capital Structure'!$G$17,K106,IF('Capital Structure'!$H$15='Capital Structure'!$G$18,K117,K128)))</f>
        <v>0</v>
      </c>
      <c r="L140" s="151">
        <f>IF('Capital Structure'!$H$15='Capital Structure'!$G$16,L95,IF('Capital Structure'!$H$15='Capital Structure'!$G$17,L106,IF('Capital Structure'!$H$15='Capital Structure'!$G$18,L117,L128)))</f>
        <v>0</v>
      </c>
      <c r="M140" s="151">
        <f>IF('Capital Structure'!$H$15='Capital Structure'!$G$16,M95,IF('Capital Structure'!$H$15='Capital Structure'!$G$17,M106,IF('Capital Structure'!$H$15='Capital Structure'!$G$18,M117,M128)))</f>
        <v>0</v>
      </c>
      <c r="N140" s="151">
        <f>IF('Capital Structure'!$H$15='Capital Structure'!$G$16,N95,IF('Capital Structure'!$H$15='Capital Structure'!$G$17,N106,IF('Capital Structure'!$H$15='Capital Structure'!$G$18,N117,N128)))</f>
        <v>0</v>
      </c>
      <c r="O140" s="151">
        <f>IF('Capital Structure'!$H$15='Capital Structure'!$G$16,O95,IF('Capital Structure'!$H$15='Capital Structure'!$G$17,O106,IF('Capital Structure'!$H$15='Capital Structure'!$G$18,O117,O128)))</f>
        <v>0</v>
      </c>
      <c r="P140" s="151">
        <f>IF('Capital Structure'!$H$15='Capital Structure'!$G$16,P95,IF('Capital Structure'!$H$15='Capital Structure'!$G$17,P106,IF('Capital Structure'!$H$15='Capital Structure'!$G$18,P117,P128)))</f>
        <v>0</v>
      </c>
      <c r="Q140" s="151">
        <f>IF('Capital Structure'!$H$15='Capital Structure'!$G$16,Q95,IF('Capital Structure'!$H$15='Capital Structure'!$G$17,Q106,IF('Capital Structure'!$H$15='Capital Structure'!$G$18,Q117,Q128)))</f>
        <v>0</v>
      </c>
      <c r="R140" s="151">
        <f>IF('Capital Structure'!$H$15='Capital Structure'!$G$16,R95,IF('Capital Structure'!$H$15='Capital Structure'!$G$17,R106,IF('Capital Structure'!$H$15='Capital Structure'!$G$18,R117,R128)))</f>
        <v>0</v>
      </c>
      <c r="S140" s="151">
        <f>IF('Capital Structure'!$H$15='Capital Structure'!$G$16,S95,IF('Capital Structure'!$H$15='Capital Structure'!$G$17,S106,IF('Capital Structure'!$H$15='Capital Structure'!$G$18,S117,S128)))</f>
        <v>0</v>
      </c>
      <c r="T140" s="151">
        <f>IF('Capital Structure'!$H$15='Capital Structure'!$G$16,T95,IF('Capital Structure'!$H$15='Capital Structure'!$G$17,T106,IF('Capital Structure'!$H$15='Capital Structure'!$G$18,T117,T128)))</f>
        <v>0</v>
      </c>
      <c r="U140" s="151">
        <f>IF('Capital Structure'!$H$15='Capital Structure'!$G$16,U95,IF('Capital Structure'!$H$15='Capital Structure'!$G$17,U106,IF('Capital Structure'!$H$15='Capital Structure'!$G$18,U117,U128)))</f>
        <v>0</v>
      </c>
      <c r="V140" s="151">
        <f>IF('Capital Structure'!$H$15='Capital Structure'!$G$16,V95,IF('Capital Structure'!$H$15='Capital Structure'!$G$17,V106,IF('Capital Structure'!$H$15='Capital Structure'!$G$18,V117,V128)))</f>
        <v>0</v>
      </c>
      <c r="W140" s="151">
        <f>IF('Capital Structure'!$H$15='Capital Structure'!$G$16,W95,IF('Capital Structure'!$H$15='Capital Structure'!$G$17,W106,IF('Capital Structure'!$H$15='Capital Structure'!$G$18,W117,W128)))</f>
        <v>0</v>
      </c>
      <c r="X140" s="151">
        <f>IF('Capital Structure'!$H$15='Capital Structure'!$G$16,X95,IF('Capital Structure'!$H$15='Capital Structure'!$G$17,X106,IF('Capital Structure'!$H$15='Capital Structure'!$G$18,X117,X128)))</f>
        <v>0</v>
      </c>
      <c r="Y140" s="151">
        <f>IF('Capital Structure'!$H$15='Capital Structure'!$G$16,Y95,IF('Capital Structure'!$H$15='Capital Structure'!$G$17,Y106,IF('Capital Structure'!$H$15='Capital Structure'!$G$18,Y117,Y128)))</f>
        <v>0</v>
      </c>
      <c r="Z140" s="151">
        <f>IF('Capital Structure'!$H$15='Capital Structure'!$G$16,Z95,IF('Capital Structure'!$H$15='Capital Structure'!$G$17,Z106,IF('Capital Structure'!$H$15='Capital Structure'!$G$18,Z117,Z128)))</f>
        <v>0</v>
      </c>
      <c r="AA140" s="151">
        <f>IF('Capital Structure'!$H$15='Capital Structure'!$G$16,AA95,IF('Capital Structure'!$H$15='Capital Structure'!$G$17,AA106,IF('Capital Structure'!$H$15='Capital Structure'!$G$18,AA117,AA128)))</f>
        <v>0</v>
      </c>
      <c r="AB140" s="151">
        <f>IF('Capital Structure'!$H$15='Capital Structure'!$G$16,AB95,IF('Capital Structure'!$H$15='Capital Structure'!$G$17,AB106,IF('Capital Structure'!$H$15='Capital Structure'!$G$18,AB117,AB128)))</f>
        <v>0</v>
      </c>
      <c r="AC140" s="151">
        <f>IF('Capital Structure'!$H$15='Capital Structure'!$G$16,AC95,IF('Capital Structure'!$H$15='Capital Structure'!$G$17,AC106,IF('Capital Structure'!$H$15='Capital Structure'!$G$18,AC117,AC128)))</f>
        <v>0</v>
      </c>
      <c r="AD140" s="151">
        <f>IF('Capital Structure'!$H$15='Capital Structure'!$G$16,AD95,IF('Capital Structure'!$H$15='Capital Structure'!$G$17,AD106,IF('Capital Structure'!$H$15='Capital Structure'!$G$18,AD117,AD128)))</f>
        <v>0</v>
      </c>
      <c r="AE140" s="151">
        <f>IF('Capital Structure'!$H$15='Capital Structure'!$G$16,AE95,IF('Capital Structure'!$H$15='Capital Structure'!$G$17,AE106,IF('Capital Structure'!$H$15='Capital Structure'!$G$18,AE117,AE128)))</f>
        <v>0</v>
      </c>
      <c r="AF140" s="151">
        <f>IF('Capital Structure'!$H$15='Capital Structure'!$G$16,AF95,IF('Capital Structure'!$H$15='Capital Structure'!$G$17,AF106,IF('Capital Structure'!$H$15='Capital Structure'!$G$18,AF117,AF128)))</f>
        <v>0</v>
      </c>
      <c r="AG140" s="151">
        <f>IF('Capital Structure'!$H$15='Capital Structure'!$G$16,AG95,IF('Capital Structure'!$H$15='Capital Structure'!$G$17,AG106,IF('Capital Structure'!$H$15='Capital Structure'!$G$18,AG117,AG128)))</f>
        <v>0</v>
      </c>
      <c r="AH140" s="151">
        <f>IF('Capital Structure'!$H$15='Capital Structure'!$G$16,AH95,IF('Capital Structure'!$H$15='Capital Structure'!$G$17,AH106,IF('Capital Structure'!$H$15='Capital Structure'!$G$18,AH117,AH128)))</f>
        <v>0</v>
      </c>
      <c r="AI140" s="151">
        <f>IF('Capital Structure'!$H$15='Capital Structure'!$G$16,AI95,IF('Capital Structure'!$H$15='Capital Structure'!$G$17,AI106,IF('Capital Structure'!$H$15='Capital Structure'!$G$18,AI117,AI128)))</f>
        <v>0</v>
      </c>
      <c r="AJ140" s="151">
        <f>IF('Capital Structure'!$H$15='Capital Structure'!$G$16,AJ95,IF('Capital Structure'!$H$15='Capital Structure'!$G$17,AJ106,IF('Capital Structure'!$H$15='Capital Structure'!$G$18,AJ117,AJ128)))</f>
        <v>0</v>
      </c>
      <c r="AK140" s="151">
        <f>IF('Capital Structure'!$H$15='Capital Structure'!$G$16,AK95,IF('Capital Structure'!$H$15='Capital Structure'!$G$17,AK106,IF('Capital Structure'!$H$15='Capital Structure'!$G$18,AK117,AK128)))</f>
        <v>0</v>
      </c>
      <c r="AL140" s="151">
        <f>IF('Capital Structure'!$H$15='Capital Structure'!$G$16,AL95,IF('Capital Structure'!$H$15='Capital Structure'!$G$17,AL106,IF('Capital Structure'!$H$15='Capital Structure'!$G$18,AL117,AL128)))</f>
        <v>0</v>
      </c>
      <c r="AM140" s="151">
        <f>IF('Capital Structure'!$H$15='Capital Structure'!$G$16,AM95,IF('Capital Structure'!$H$15='Capital Structure'!$G$17,AM106,IF('Capital Structure'!$H$15='Capital Structure'!$G$18,AM117,AM128)))</f>
        <v>0</v>
      </c>
      <c r="AN140" s="151">
        <f>IF('Capital Structure'!$H$15='Capital Structure'!$G$16,AN95,IF('Capital Structure'!$H$15='Capital Structure'!$G$17,AN106,IF('Capital Structure'!$H$15='Capital Structure'!$G$18,AN117,AN128)))</f>
        <v>0</v>
      </c>
      <c r="AO140" s="151">
        <f>IF('Capital Structure'!$H$15='Capital Structure'!$G$16,AO95,IF('Capital Structure'!$H$15='Capital Structure'!$G$17,AO106,IF('Capital Structure'!$H$15='Capital Structure'!$G$18,AO117,AO128)))</f>
        <v>0</v>
      </c>
      <c r="AP140" s="151">
        <f>IF('Capital Structure'!$H$15='Capital Structure'!$G$16,AP95,IF('Capital Structure'!$H$15='Capital Structure'!$G$17,AP106,IF('Capital Structure'!$H$15='Capital Structure'!$G$18,AP117,AP128)))</f>
        <v>0</v>
      </c>
      <c r="AQ140" s="151">
        <f>IF('Capital Structure'!$H$15='Capital Structure'!$G$16,AQ95,IF('Capital Structure'!$H$15='Capital Structure'!$G$17,AQ106,IF('Capital Structure'!$H$15='Capital Structure'!$G$18,AQ117,AQ128)))</f>
        <v>0</v>
      </c>
      <c r="AR140" s="151">
        <f>IF('Capital Structure'!$H$15='Capital Structure'!$G$16,AR95,IF('Capital Structure'!$H$15='Capital Structure'!$G$17,AR106,IF('Capital Structure'!$H$15='Capital Structure'!$G$18,AR117,AR128)))</f>
        <v>0</v>
      </c>
      <c r="AS140" s="151">
        <f>IF('Capital Structure'!$H$15='Capital Structure'!$G$16,AS95,IF('Capital Structure'!$H$15='Capital Structure'!$G$17,AS106,IF('Capital Structure'!$H$15='Capital Structure'!$G$18,AS117,AS128)))</f>
        <v>0</v>
      </c>
      <c r="AT140" s="151">
        <f>IF('Capital Structure'!$H$15='Capital Structure'!$G$16,AT95,IF('Capital Structure'!$H$15='Capital Structure'!$G$17,AT106,IF('Capital Structure'!$H$15='Capital Structure'!$G$18,AT117,AT128)))</f>
        <v>0</v>
      </c>
      <c r="AU140" s="151">
        <f>IF('Capital Structure'!$H$15='Capital Structure'!$G$16,AU95,IF('Capital Structure'!$H$15='Capital Structure'!$G$17,AU106,IF('Capital Structure'!$H$15='Capital Structure'!$G$18,AU117,AU128)))</f>
        <v>0</v>
      </c>
      <c r="AV140" s="151">
        <f>IF('Capital Structure'!$H$15='Capital Structure'!$G$16,AV95,IF('Capital Structure'!$H$15='Capital Structure'!$G$17,AV106,IF('Capital Structure'!$H$15='Capital Structure'!$G$18,AV117,AV128)))</f>
        <v>0</v>
      </c>
      <c r="AW140" s="151">
        <f>IF('Capital Structure'!$H$15='Capital Structure'!$G$16,AW95,IF('Capital Structure'!$H$15='Capital Structure'!$G$17,AW106,IF('Capital Structure'!$H$15='Capital Structure'!$G$18,AW117,AW128)))</f>
        <v>0</v>
      </c>
      <c r="AX140" s="151">
        <f>IF('Capital Structure'!$H$15='Capital Structure'!$G$16,AX95,IF('Capital Structure'!$H$15='Capital Structure'!$G$17,AX106,IF('Capital Structure'!$H$15='Capital Structure'!$G$18,AX117,AX128)))</f>
        <v>0</v>
      </c>
      <c r="AY140" s="151">
        <f>IF('Capital Structure'!$H$15='Capital Structure'!$G$16,AY95,IF('Capital Structure'!$H$15='Capital Structure'!$G$17,AY106,IF('Capital Structure'!$H$15='Capital Structure'!$G$18,AY117,AY128)))</f>
        <v>0</v>
      </c>
      <c r="AZ140" s="151">
        <f>IF('Capital Structure'!$H$15='Capital Structure'!$G$16,AZ95,IF('Capital Structure'!$H$15='Capital Structure'!$G$17,AZ106,IF('Capital Structure'!$H$15='Capital Structure'!$G$18,AZ117,AZ128)))</f>
        <v>0</v>
      </c>
      <c r="BA140" s="151">
        <f>IF('Capital Structure'!$H$15='Capital Structure'!$G$16,BA95,IF('Capital Structure'!$H$15='Capital Structure'!$G$17,BA106,IF('Capital Structure'!$H$15='Capital Structure'!$G$18,BA117,BA128)))</f>
        <v>14134.615384615385</v>
      </c>
      <c r="BB140" s="151">
        <f>IF('Capital Structure'!$H$15='Capital Structure'!$G$16,BB95,IF('Capital Structure'!$H$15='Capital Structure'!$G$17,BB106,IF('Capital Structure'!$H$15='Capital Structure'!$G$18,BB117,BB128)))</f>
        <v>28269.23076923077</v>
      </c>
      <c r="BC140" s="151">
        <f>IF('Capital Structure'!$H$15='Capital Structure'!$G$16,BC95,IF('Capital Structure'!$H$15='Capital Structure'!$G$17,BC106,IF('Capital Structure'!$H$15='Capital Structure'!$G$18,BC117,BC128)))</f>
        <v>42403.846153846163</v>
      </c>
      <c r="BD140" s="151">
        <f>IF('Capital Structure'!$H$15='Capital Structure'!$G$16,BD95,IF('Capital Structure'!$H$15='Capital Structure'!$G$17,BD106,IF('Capital Structure'!$H$15='Capital Structure'!$G$18,BD117,BD128)))</f>
        <v>56538.461538461539</v>
      </c>
      <c r="BE140" s="151">
        <f>IF('Capital Structure'!$H$15='Capital Structure'!$G$16,BE95,IF('Capital Structure'!$H$15='Capital Structure'!$G$17,BE106,IF('Capital Structure'!$H$15='Capital Structure'!$G$18,BE117,BE128)))</f>
        <v>70673.076923076937</v>
      </c>
      <c r="BF140" s="151">
        <f>IF('Capital Structure'!$H$15='Capital Structure'!$G$16,BF95,IF('Capital Structure'!$H$15='Capital Structure'!$G$17,BF106,IF('Capital Structure'!$H$15='Capital Structure'!$G$18,BF117,BF128)))</f>
        <v>84807.692307692327</v>
      </c>
      <c r="BG140" s="151">
        <f>IF('Capital Structure'!$H$15='Capital Structure'!$G$16,BG95,IF('Capital Structure'!$H$15='Capital Structure'!$G$17,BG106,IF('Capital Structure'!$H$15='Capital Structure'!$G$18,BG117,BG128)))</f>
        <v>98942.307692307702</v>
      </c>
      <c r="BH140" s="151">
        <f>IF('Capital Structure'!$H$15='Capital Structure'!$G$16,BH95,IF('Capital Structure'!$H$15='Capital Structure'!$G$17,BH106,IF('Capital Structure'!$H$15='Capital Structure'!$G$18,BH117,BH128)))</f>
        <v>113076.92307692308</v>
      </c>
      <c r="BI140" s="151">
        <f>IF('Capital Structure'!$H$15='Capital Structure'!$G$16,BI95,IF('Capital Structure'!$H$15='Capital Structure'!$G$17,BI106,IF('Capital Structure'!$H$15='Capital Structure'!$G$18,BI117,BI128)))</f>
        <v>127211.53846153848</v>
      </c>
      <c r="BJ140" s="151">
        <f>IF('Capital Structure'!$H$15='Capital Structure'!$G$16,BJ95,IF('Capital Structure'!$H$15='Capital Structure'!$G$17,BJ106,IF('Capital Structure'!$H$15='Capital Structure'!$G$18,BJ117,BJ128)))</f>
        <v>141346.15384615387</v>
      </c>
      <c r="BK140" s="151">
        <f>IF('Capital Structure'!$H$15='Capital Structure'!$G$16,BK95,IF('Capital Structure'!$H$15='Capital Structure'!$G$17,BK106,IF('Capital Structure'!$H$15='Capital Structure'!$G$18,BK117,BK128)))</f>
        <v>155480.76923076928</v>
      </c>
      <c r="BL140" s="151">
        <f>IF('Capital Structure'!$H$15='Capital Structure'!$G$16,BL95,IF('Capital Structure'!$H$15='Capital Structure'!$G$17,BL106,IF('Capital Structure'!$H$15='Capital Structure'!$G$18,BL117,BL128)))</f>
        <v>169615.38461538465</v>
      </c>
      <c r="BM140" s="151">
        <f>IF('Capital Structure'!$H$15='Capital Structure'!$G$16,BM95,IF('Capital Structure'!$H$15='Capital Structure'!$G$17,BM106,IF('Capital Structure'!$H$15='Capital Structure'!$G$18,BM117,BM128)))</f>
        <v>183750.00000000009</v>
      </c>
      <c r="BN140" s="151">
        <f>IF('Capital Structure'!$H$15='Capital Structure'!$G$16,BN95,IF('Capital Structure'!$H$15='Capital Structure'!$G$17,BN106,IF('Capital Structure'!$H$15='Capital Structure'!$G$18,BN117,BN128)))</f>
        <v>197884.61538461546</v>
      </c>
      <c r="BO140" s="151">
        <f>IF('Capital Structure'!$H$15='Capital Structure'!$G$16,BO95,IF('Capital Structure'!$H$15='Capital Structure'!$G$17,BO106,IF('Capital Structure'!$H$15='Capital Structure'!$G$18,BO117,BO128)))</f>
        <v>212019.23076923087</v>
      </c>
      <c r="BP140" s="151">
        <f>IF('Capital Structure'!$H$15='Capital Structure'!$G$16,BP95,IF('Capital Structure'!$H$15='Capital Structure'!$G$17,BP106,IF('Capital Structure'!$H$15='Capital Structure'!$G$18,BP117,BP128)))</f>
        <v>226153.84615384627</v>
      </c>
      <c r="BQ140" s="151">
        <f>IF('Capital Structure'!$H$15='Capital Structure'!$G$16,BQ95,IF('Capital Structure'!$H$15='Capital Structure'!$G$17,BQ106,IF('Capital Structure'!$H$15='Capital Structure'!$G$18,BQ117,BQ128)))</f>
        <v>240288.46153846165</v>
      </c>
      <c r="BR140" s="151">
        <f>IF('Capital Structure'!$H$15='Capital Structure'!$G$16,BR95,IF('Capital Structure'!$H$15='Capital Structure'!$G$17,BR106,IF('Capital Structure'!$H$15='Capital Structure'!$G$18,BR117,BR128)))</f>
        <v>254423.07692307708</v>
      </c>
      <c r="BS140" s="151">
        <f>IF('Capital Structure'!$H$15='Capital Structure'!$G$16,BS95,IF('Capital Structure'!$H$15='Capital Structure'!$G$17,BS106,IF('Capital Structure'!$H$15='Capital Structure'!$G$18,BS117,BS128)))</f>
        <v>268557.69230769249</v>
      </c>
      <c r="BT140" s="151">
        <f>IF('Capital Structure'!$H$15='Capital Structure'!$G$16,BT95,IF('Capital Structure'!$H$15='Capital Structure'!$G$17,BT106,IF('Capital Structure'!$H$15='Capital Structure'!$G$18,BT117,BT128)))</f>
        <v>282692.30769230786</v>
      </c>
      <c r="BU140" s="151">
        <f>IF('Capital Structure'!$H$15='Capital Structure'!$G$16,BU95,IF('Capital Structure'!$H$15='Capital Structure'!$G$17,BU106,IF('Capital Structure'!$H$15='Capital Structure'!$G$18,BU117,BU128)))</f>
        <v>296826.9230769233</v>
      </c>
      <c r="BV140" s="151">
        <f>IF('Capital Structure'!$H$15='Capital Structure'!$G$16,BV95,IF('Capital Structure'!$H$15='Capital Structure'!$G$17,BV106,IF('Capital Structure'!$H$15='Capital Structure'!$G$18,BV117,BV128)))</f>
        <v>310961.53846153867</v>
      </c>
      <c r="BW140" s="151">
        <f>IF('Capital Structure'!$H$15='Capital Structure'!$G$16,BW95,IF('Capital Structure'!$H$15='Capital Structure'!$G$17,BW106,IF('Capital Structure'!$H$15='Capital Structure'!$G$18,BW117,BW128)))</f>
        <v>325096.15384615405</v>
      </c>
      <c r="BX140" s="151">
        <f>IF('Capital Structure'!$H$15='Capital Structure'!$G$16,BX95,IF('Capital Structure'!$H$15='Capital Structure'!$G$17,BX106,IF('Capital Structure'!$H$15='Capital Structure'!$G$18,BX117,BX128)))</f>
        <v>339230.76923076948</v>
      </c>
      <c r="BY140" s="151">
        <f>IF('Capital Structure'!$H$15='Capital Structure'!$G$16,BY95,IF('Capital Structure'!$H$15='Capital Structure'!$G$17,BY106,IF('Capital Structure'!$H$15='Capital Structure'!$G$18,BY117,BY128)))</f>
        <v>353365.38461538492</v>
      </c>
      <c r="BZ140" s="151">
        <f>IF('Capital Structure'!$H$15='Capital Structure'!$G$16,BZ95,IF('Capital Structure'!$H$15='Capital Structure'!$G$17,BZ106,IF('Capital Structure'!$H$15='Capital Structure'!$G$18,BZ117,BZ128)))</f>
        <v>367500</v>
      </c>
      <c r="CA140" s="151">
        <f>IF('Capital Structure'!$H$15='Capital Structure'!$G$16,CA95,IF('Capital Structure'!$H$15='Capital Structure'!$G$17,CA106,IF('Capital Structure'!$H$15='Capital Structure'!$G$18,CA117,CA128)))</f>
        <v>0</v>
      </c>
      <c r="CB140" s="151">
        <f>IF('Capital Structure'!$H$15='Capital Structure'!$G$16,CB95,IF('Capital Structure'!$H$15='Capital Structure'!$G$17,CB106,IF('Capital Structure'!$H$15='Capital Structure'!$G$18,CB117,CB128)))</f>
        <v>0</v>
      </c>
      <c r="CC140" s="151">
        <f>IF('Capital Structure'!$H$15='Capital Structure'!$G$16,CC95,IF('Capital Structure'!$H$15='Capital Structure'!$G$17,CC106,IF('Capital Structure'!$H$15='Capital Structure'!$G$18,CC117,CC128)))</f>
        <v>0</v>
      </c>
      <c r="CD140" s="151">
        <f>IF('Capital Structure'!$H$15='Capital Structure'!$G$16,CD95,IF('Capital Structure'!$H$15='Capital Structure'!$G$17,CD106,IF('Capital Structure'!$H$15='Capital Structure'!$G$18,CD117,CD128)))</f>
        <v>0</v>
      </c>
      <c r="CE140" s="151">
        <f>IF('Capital Structure'!$H$15='Capital Structure'!$G$16,CE95,IF('Capital Structure'!$H$15='Capital Structure'!$G$17,CE106,IF('Capital Structure'!$H$15='Capital Structure'!$G$18,CE117,CE128)))</f>
        <v>0</v>
      </c>
      <c r="CF140" s="151">
        <f>IF('Capital Structure'!$H$15='Capital Structure'!$G$16,CF95,IF('Capital Structure'!$H$15='Capital Structure'!$G$17,CF106,IF('Capital Structure'!$H$15='Capital Structure'!$G$18,CF117,CF128)))</f>
        <v>0</v>
      </c>
      <c r="CG140" s="151">
        <f>IF('Capital Structure'!$H$15='Capital Structure'!$G$16,CG95,IF('Capital Structure'!$H$15='Capital Structure'!$G$17,CG106,IF('Capital Structure'!$H$15='Capital Structure'!$G$18,CG117,CG128)))</f>
        <v>0</v>
      </c>
      <c r="CH140" s="151">
        <f>IF('Capital Structure'!$H$15='Capital Structure'!$G$16,CH95,IF('Capital Structure'!$H$15='Capital Structure'!$G$17,CH106,IF('Capital Structure'!$H$15='Capital Structure'!$G$18,CH117,CH128)))</f>
        <v>0</v>
      </c>
      <c r="CI140" s="151">
        <f>IF('Capital Structure'!$H$15='Capital Structure'!$G$16,CI95,IF('Capital Structure'!$H$15='Capital Structure'!$G$17,CI106,IF('Capital Structure'!$H$15='Capital Structure'!$G$18,CI117,CI128)))</f>
        <v>0</v>
      </c>
      <c r="CJ140" s="151">
        <f>IF('Capital Structure'!$H$15='Capital Structure'!$G$16,CJ95,IF('Capital Structure'!$H$15='Capital Structure'!$G$17,CJ106,IF('Capital Structure'!$H$15='Capital Structure'!$G$18,CJ117,CJ128)))</f>
        <v>0</v>
      </c>
      <c r="CK140" s="151">
        <f>IF('Capital Structure'!$H$15='Capital Structure'!$G$16,CK95,IF('Capital Structure'!$H$15='Capital Structure'!$G$17,CK106,IF('Capital Structure'!$H$15='Capital Structure'!$G$18,CK117,CK128)))</f>
        <v>0</v>
      </c>
      <c r="CL140" s="151">
        <f>IF('Capital Structure'!$H$15='Capital Structure'!$G$16,CL95,IF('Capital Structure'!$H$15='Capital Structure'!$G$17,CL106,IF('Capital Structure'!$H$15='Capital Structure'!$G$18,CL117,CL128)))</f>
        <v>0</v>
      </c>
      <c r="CM140" s="151">
        <f>IF('Capital Structure'!$H$15='Capital Structure'!$G$16,CM95,IF('Capital Structure'!$H$15='Capital Structure'!$G$17,CM106,IF('Capital Structure'!$H$15='Capital Structure'!$G$18,CM117,CM128)))</f>
        <v>0</v>
      </c>
      <c r="CN140" s="151">
        <f>IF('Capital Structure'!$H$15='Capital Structure'!$G$16,CN95,IF('Capital Structure'!$H$15='Capital Structure'!$G$17,CN106,IF('Capital Structure'!$H$15='Capital Structure'!$G$18,CN117,CN128)))</f>
        <v>0</v>
      </c>
      <c r="CO140" s="151">
        <f>IF('Capital Structure'!$H$15='Capital Structure'!$G$16,CO95,IF('Capital Structure'!$H$15='Capital Structure'!$G$17,CO106,IF('Capital Structure'!$H$15='Capital Structure'!$G$18,CO117,CO128)))</f>
        <v>0</v>
      </c>
      <c r="CP140" s="151">
        <f>IF('Capital Structure'!$H$15='Capital Structure'!$G$16,CP95,IF('Capital Structure'!$H$15='Capital Structure'!$G$17,CP106,IF('Capital Structure'!$H$15='Capital Structure'!$G$18,CP117,CP128)))</f>
        <v>0</v>
      </c>
      <c r="CQ140" s="151">
        <f>IF('Capital Structure'!$H$15='Capital Structure'!$G$16,CQ95,IF('Capital Structure'!$H$15='Capital Structure'!$G$17,CQ106,IF('Capital Structure'!$H$15='Capital Structure'!$G$18,CQ117,CQ128)))</f>
        <v>0</v>
      </c>
      <c r="CR140" s="151">
        <f>IF('Capital Structure'!$H$15='Capital Structure'!$G$16,CR95,IF('Capital Structure'!$H$15='Capital Structure'!$G$17,CR106,IF('Capital Structure'!$H$15='Capital Structure'!$G$18,CR117,CR128)))</f>
        <v>0</v>
      </c>
      <c r="CS140" s="151">
        <f>IF('Capital Structure'!$H$15='Capital Structure'!$G$16,CS95,IF('Capital Structure'!$H$15='Capital Structure'!$G$17,CS106,IF('Capital Structure'!$H$15='Capital Structure'!$G$18,CS117,CS128)))</f>
        <v>0</v>
      </c>
      <c r="CT140" s="151">
        <f>IF('Capital Structure'!$H$15='Capital Structure'!$G$16,CT95,IF('Capital Structure'!$H$15='Capital Structure'!$G$17,CT106,IF('Capital Structure'!$H$15='Capital Structure'!$G$18,CT117,CT128)))</f>
        <v>0</v>
      </c>
      <c r="CU140" s="151">
        <f>IF('Capital Structure'!$H$15='Capital Structure'!$G$16,CU95,IF('Capital Structure'!$H$15='Capital Structure'!$G$17,CU106,IF('Capital Structure'!$H$15='Capital Structure'!$G$18,CU117,CU128)))</f>
        <v>0</v>
      </c>
      <c r="CV140" s="151">
        <f>IF('Capital Structure'!$H$15='Capital Structure'!$G$16,CV95,IF('Capital Structure'!$H$15='Capital Structure'!$G$17,CV106,IF('Capital Structure'!$H$15='Capital Structure'!$G$18,CV117,CV128)))</f>
        <v>0</v>
      </c>
      <c r="CW140" s="151">
        <f>IF('Capital Structure'!$H$15='Capital Structure'!$G$16,CW95,IF('Capital Structure'!$H$15='Capital Structure'!$G$17,CW106,IF('Capital Structure'!$H$15='Capital Structure'!$G$18,CW117,CW128)))</f>
        <v>0</v>
      </c>
      <c r="CX140" s="151">
        <f>IF('Capital Structure'!$H$15='Capital Structure'!$G$16,CX95,IF('Capital Structure'!$H$15='Capital Structure'!$G$17,CX106,IF('Capital Structure'!$H$15='Capital Structure'!$G$18,CX117,CX128)))</f>
        <v>0</v>
      </c>
      <c r="CY140" s="151">
        <f>IF('Capital Structure'!$H$15='Capital Structure'!$G$16,CY95,IF('Capital Structure'!$H$15='Capital Structure'!$G$17,CY106,IF('Capital Structure'!$H$15='Capital Structure'!$G$18,CY117,CY128)))</f>
        <v>0</v>
      </c>
      <c r="CZ140" s="151">
        <f>IF('Capital Structure'!$H$15='Capital Structure'!$G$16,CZ95,IF('Capital Structure'!$H$15='Capital Structure'!$G$17,CZ106,IF('Capital Structure'!$H$15='Capital Structure'!$G$18,CZ117,CZ128)))</f>
        <v>0</v>
      </c>
      <c r="DA140" s="151">
        <f>IF('Capital Structure'!$H$15='Capital Structure'!$G$16,DA95,IF('Capital Structure'!$H$15='Capital Structure'!$G$17,DA106,IF('Capital Structure'!$H$15='Capital Structure'!$G$18,DA117,DA128)))</f>
        <v>0</v>
      </c>
      <c r="DB140" s="151">
        <f>IF('Capital Structure'!$H$15='Capital Structure'!$G$16,DB95,IF('Capital Structure'!$H$15='Capital Structure'!$G$17,DB106,IF('Capital Structure'!$H$15='Capital Structure'!$G$18,DB117,DB128)))</f>
        <v>0</v>
      </c>
      <c r="DC140" s="151">
        <f>IF('Capital Structure'!$H$15='Capital Structure'!$G$16,DC95,IF('Capital Structure'!$H$15='Capital Structure'!$G$17,DC106,IF('Capital Structure'!$H$15='Capital Structure'!$G$18,DC117,DC128)))</f>
        <v>0</v>
      </c>
      <c r="DD140" s="151">
        <f>IF('Capital Structure'!$H$15='Capital Structure'!$G$16,DD95,IF('Capital Structure'!$H$15='Capital Structure'!$G$17,DD106,IF('Capital Structure'!$H$15='Capital Structure'!$G$18,DD117,DD128)))</f>
        <v>0</v>
      </c>
      <c r="DE140" s="151">
        <f>IF('Capital Structure'!$H$15='Capital Structure'!$G$16,DE95,IF('Capital Structure'!$H$15='Capital Structure'!$G$17,DE106,IF('Capital Structure'!$H$15='Capital Structure'!$G$18,DE117,DE128)))</f>
        <v>0</v>
      </c>
      <c r="DF140" s="151">
        <f>IF('Capital Structure'!$H$15='Capital Structure'!$G$16,DF95,IF('Capital Structure'!$H$15='Capital Structure'!$G$17,DF106,IF('Capital Structure'!$H$15='Capital Structure'!$G$18,DF117,DF128)))</f>
        <v>0</v>
      </c>
      <c r="DG140" s="151">
        <f>IF('Capital Structure'!$H$15='Capital Structure'!$G$16,DG95,IF('Capital Structure'!$H$15='Capital Structure'!$G$17,DG106,IF('Capital Structure'!$H$15='Capital Structure'!$G$18,DG117,DG128)))</f>
        <v>0</v>
      </c>
      <c r="DH140" s="151">
        <f>IF('Capital Structure'!$H$15='Capital Structure'!$G$16,DH95,IF('Capital Structure'!$H$15='Capital Structure'!$G$17,DH106,IF('Capital Structure'!$H$15='Capital Structure'!$G$18,DH117,DH128)))</f>
        <v>0</v>
      </c>
      <c r="DI140" s="151">
        <f>IF('Capital Structure'!$H$15='Capital Structure'!$G$16,DI95,IF('Capital Structure'!$H$15='Capital Structure'!$G$17,DI106,IF('Capital Structure'!$H$15='Capital Structure'!$G$18,DI117,DI128)))</f>
        <v>0</v>
      </c>
      <c r="DJ140" s="151">
        <f>IF('Capital Structure'!$H$15='Capital Structure'!$G$16,DJ95,IF('Capital Structure'!$H$15='Capital Structure'!$G$17,DJ106,IF('Capital Structure'!$H$15='Capital Structure'!$G$18,DJ117,DJ128)))</f>
        <v>0</v>
      </c>
      <c r="DK140" s="151">
        <f>IF('Capital Structure'!$H$15='Capital Structure'!$G$16,DK95,IF('Capital Structure'!$H$15='Capital Structure'!$G$17,DK106,IF('Capital Structure'!$H$15='Capital Structure'!$G$18,DK117,DK128)))</f>
        <v>0</v>
      </c>
      <c r="DL140" s="151">
        <f>IF('Capital Structure'!$H$15='Capital Structure'!$G$16,DL95,IF('Capital Structure'!$H$15='Capital Structure'!$G$17,DL106,IF('Capital Structure'!$H$15='Capital Structure'!$G$18,DL117,DL128)))</f>
        <v>0</v>
      </c>
      <c r="DM140" s="151">
        <f>IF('Capital Structure'!$H$15='Capital Structure'!$G$16,DM95,IF('Capital Structure'!$H$15='Capital Structure'!$G$17,DM106,IF('Capital Structure'!$H$15='Capital Structure'!$G$18,DM117,DM128)))</f>
        <v>0</v>
      </c>
      <c r="DN140" s="151">
        <f>IF('Capital Structure'!$H$15='Capital Structure'!$G$16,DN95,IF('Capital Structure'!$H$15='Capital Structure'!$G$17,DN106,IF('Capital Structure'!$H$15='Capital Structure'!$G$18,DN117,DN128)))</f>
        <v>0</v>
      </c>
      <c r="DO140" s="151">
        <f>IF('Capital Structure'!$H$15='Capital Structure'!$G$16,DO95,IF('Capital Structure'!$H$15='Capital Structure'!$G$17,DO106,IF('Capital Structure'!$H$15='Capital Structure'!$G$18,DO117,DO128)))</f>
        <v>0</v>
      </c>
      <c r="DP140" s="151">
        <f>IF('Capital Structure'!$H$15='Capital Structure'!$G$16,DP95,IF('Capital Structure'!$H$15='Capital Structure'!$G$17,DP106,IF('Capital Structure'!$H$15='Capital Structure'!$G$18,DP117,DP128)))</f>
        <v>0</v>
      </c>
      <c r="DQ140" s="151">
        <f>IF('Capital Structure'!$H$15='Capital Structure'!$G$16,DQ95,IF('Capital Structure'!$H$15='Capital Structure'!$G$17,DQ106,IF('Capital Structure'!$H$15='Capital Structure'!$G$18,DQ117,DQ128)))</f>
        <v>0</v>
      </c>
      <c r="DR140" s="151">
        <f>IF('Capital Structure'!$H$15='Capital Structure'!$G$16,DR95,IF('Capital Structure'!$H$15='Capital Structure'!$G$17,DR106,IF('Capital Structure'!$H$15='Capital Structure'!$G$18,DR117,DR128)))</f>
        <v>0</v>
      </c>
      <c r="DS140" s="151">
        <f>IF('Capital Structure'!$H$15='Capital Structure'!$G$16,DS95,IF('Capital Structure'!$H$15='Capital Structure'!$G$17,DS106,IF('Capital Structure'!$H$15='Capital Structure'!$G$18,DS117,DS128)))</f>
        <v>0</v>
      </c>
      <c r="DT140" s="151">
        <f>IF('Capital Structure'!$H$15='Capital Structure'!$G$16,DT95,IF('Capital Structure'!$H$15='Capital Structure'!$G$17,DT106,IF('Capital Structure'!$H$15='Capital Structure'!$G$18,DT117,DT128)))</f>
        <v>0</v>
      </c>
      <c r="DU140" s="151">
        <f>IF('Capital Structure'!$H$15='Capital Structure'!$G$16,DU95,IF('Capital Structure'!$H$15='Capital Structure'!$G$17,DU106,IF('Capital Structure'!$H$15='Capital Structure'!$G$18,DU117,DU128)))</f>
        <v>0</v>
      </c>
      <c r="DV140" s="151">
        <f>IF('Capital Structure'!$H$15='Capital Structure'!$G$16,DV95,IF('Capital Structure'!$H$15='Capital Structure'!$G$17,DV106,IF('Capital Structure'!$H$15='Capital Structure'!$G$18,DV117,DV128)))</f>
        <v>0</v>
      </c>
      <c r="DW140" s="151">
        <f>IF('Capital Structure'!$H$15='Capital Structure'!$G$16,DW95,IF('Capital Structure'!$H$15='Capital Structure'!$G$17,DW106,IF('Capital Structure'!$H$15='Capital Structure'!$G$18,DW117,DW128)))</f>
        <v>0</v>
      </c>
      <c r="DX140" s="151">
        <f>IF('Capital Structure'!$H$15='Capital Structure'!$G$16,DX95,IF('Capital Structure'!$H$15='Capital Structure'!$G$17,DX106,IF('Capital Structure'!$H$15='Capital Structure'!$G$18,DX117,DX128)))</f>
        <v>0</v>
      </c>
      <c r="DY140" s="151">
        <f>IF('Capital Structure'!$H$15='Capital Structure'!$G$16,DY95,IF('Capital Structure'!$H$15='Capital Structure'!$G$17,DY106,IF('Capital Structure'!$H$15='Capital Structure'!$G$18,DY117,DY128)))</f>
        <v>0</v>
      </c>
      <c r="DZ140" s="151">
        <f>IF('Capital Structure'!$H$15='Capital Structure'!$G$16,DZ95,IF('Capital Structure'!$H$15='Capital Structure'!$G$17,DZ106,IF('Capital Structure'!$H$15='Capital Structure'!$G$18,DZ117,DZ128)))</f>
        <v>0</v>
      </c>
      <c r="EA140" s="151">
        <f>IF('Capital Structure'!$H$15='Capital Structure'!$G$16,EA95,IF('Capital Structure'!$H$15='Capital Structure'!$G$17,EA106,IF('Capital Structure'!$H$15='Capital Structure'!$G$18,EA117,EA128)))</f>
        <v>0</v>
      </c>
      <c r="EB140" s="151">
        <f>IF('Capital Structure'!$H$15='Capital Structure'!$G$16,EB95,IF('Capital Structure'!$H$15='Capital Structure'!$G$17,EB106,IF('Capital Structure'!$H$15='Capital Structure'!$G$18,EB117,EB128)))</f>
        <v>0</v>
      </c>
      <c r="EC140" s="151">
        <f>IF('Capital Structure'!$H$15='Capital Structure'!$G$16,EC95,IF('Capital Structure'!$H$15='Capital Structure'!$G$17,EC106,IF('Capital Structure'!$H$15='Capital Structure'!$G$18,EC117,EC128)))</f>
        <v>0</v>
      </c>
      <c r="ED140" s="151">
        <f>IF('Capital Structure'!$H$15='Capital Structure'!$G$16,ED95,IF('Capital Structure'!$H$15='Capital Structure'!$G$17,ED106,IF('Capital Structure'!$H$15='Capital Structure'!$G$18,ED117,ED128)))</f>
        <v>0</v>
      </c>
      <c r="EE140" s="151">
        <f>IF('Capital Structure'!$H$15='Capital Structure'!$G$16,EE95,IF('Capital Structure'!$H$15='Capital Structure'!$G$17,EE106,IF('Capital Structure'!$H$15='Capital Structure'!$G$18,EE117,EE128)))</f>
        <v>0</v>
      </c>
      <c r="EF140" s="151">
        <f>IF('Capital Structure'!$H$15='Capital Structure'!$G$16,EF95,IF('Capital Structure'!$H$15='Capital Structure'!$G$17,EF106,IF('Capital Structure'!$H$15='Capital Structure'!$G$18,EF117,EF128)))</f>
        <v>0</v>
      </c>
      <c r="EG140" s="151">
        <f>IF('Capital Structure'!$H$15='Capital Structure'!$G$16,EG95,IF('Capital Structure'!$H$15='Capital Structure'!$G$17,EG106,IF('Capital Structure'!$H$15='Capital Structure'!$G$18,EG117,EG128)))</f>
        <v>0</v>
      </c>
      <c r="EH140" s="151">
        <f>IF('Capital Structure'!$H$15='Capital Structure'!$G$16,EH95,IF('Capital Structure'!$H$15='Capital Structure'!$G$17,EH106,IF('Capital Structure'!$H$15='Capital Structure'!$G$18,EH117,EH128)))</f>
        <v>0</v>
      </c>
      <c r="EI140" s="151">
        <f>IF('Capital Structure'!$H$15='Capital Structure'!$G$16,EI95,IF('Capital Structure'!$H$15='Capital Structure'!$G$17,EI106,IF('Capital Structure'!$H$15='Capital Structure'!$G$18,EI117,EI128)))</f>
        <v>0</v>
      </c>
      <c r="EJ140" s="151">
        <f>IF('Capital Structure'!$H$15='Capital Structure'!$G$16,EJ95,IF('Capital Structure'!$H$15='Capital Structure'!$G$17,EJ106,IF('Capital Structure'!$H$15='Capital Structure'!$G$18,EJ117,EJ128)))</f>
        <v>0</v>
      </c>
      <c r="EK140" s="151">
        <f>IF('Capital Structure'!$H$15='Capital Structure'!$G$16,EK95,IF('Capital Structure'!$H$15='Capital Structure'!$G$17,EK106,IF('Capital Structure'!$H$15='Capital Structure'!$G$18,EK117,EK128)))</f>
        <v>0</v>
      </c>
      <c r="EL140" s="151">
        <f>IF('Capital Structure'!$H$15='Capital Structure'!$G$16,EL95,IF('Capital Structure'!$H$15='Capital Structure'!$G$17,EL106,IF('Capital Structure'!$H$15='Capital Structure'!$G$18,EL117,EL128)))</f>
        <v>0</v>
      </c>
      <c r="EM140" s="151">
        <f>IF('Capital Structure'!$H$15='Capital Structure'!$G$16,EM95,IF('Capital Structure'!$H$15='Capital Structure'!$G$17,EM106,IF('Capital Structure'!$H$15='Capital Structure'!$G$18,EM117,EM128)))</f>
        <v>0</v>
      </c>
      <c r="EN140" s="151">
        <f>IF('Capital Structure'!$H$15='Capital Structure'!$G$16,EN95,IF('Capital Structure'!$H$15='Capital Structure'!$G$17,EN106,IF('Capital Structure'!$H$15='Capital Structure'!$G$18,EN117,EN128)))</f>
        <v>0</v>
      </c>
      <c r="EO140" s="151">
        <f>IF('Capital Structure'!$H$15='Capital Structure'!$G$16,EO95,IF('Capital Structure'!$H$15='Capital Structure'!$G$17,EO106,IF('Capital Structure'!$H$15='Capital Structure'!$G$18,EO117,EO128)))</f>
        <v>0</v>
      </c>
      <c r="EP140" s="151">
        <f>IF('Capital Structure'!$H$15='Capital Structure'!$G$16,EP95,IF('Capital Structure'!$H$15='Capital Structure'!$G$17,EP106,IF('Capital Structure'!$H$15='Capital Structure'!$G$18,EP117,EP128)))</f>
        <v>0</v>
      </c>
      <c r="EQ140" s="151">
        <f>IF('Capital Structure'!$H$15='Capital Structure'!$G$16,EQ95,IF('Capital Structure'!$H$15='Capital Structure'!$G$17,EQ106,IF('Capital Structure'!$H$15='Capital Structure'!$G$18,EQ117,EQ128)))</f>
        <v>0</v>
      </c>
      <c r="ER140" s="151">
        <f>IF('Capital Structure'!$H$15='Capital Structure'!$G$16,ER95,IF('Capital Structure'!$H$15='Capital Structure'!$G$17,ER106,IF('Capital Structure'!$H$15='Capital Structure'!$G$18,ER117,ER128)))</f>
        <v>0</v>
      </c>
      <c r="ES140" s="151">
        <f>IF('Capital Structure'!$H$15='Capital Structure'!$G$16,ES95,IF('Capital Structure'!$H$15='Capital Structure'!$G$17,ES106,IF('Capital Structure'!$H$15='Capital Structure'!$G$18,ES117,ES128)))</f>
        <v>0</v>
      </c>
      <c r="ET140" s="151">
        <f>IF('Capital Structure'!$H$15='Capital Structure'!$G$16,ET95,IF('Capital Structure'!$H$15='Capital Structure'!$G$17,ET106,IF('Capital Structure'!$H$15='Capital Structure'!$G$18,ET117,ET128)))</f>
        <v>0</v>
      </c>
      <c r="EU140" s="151">
        <f>IF('Capital Structure'!$H$15='Capital Structure'!$G$16,EU95,IF('Capital Structure'!$H$15='Capital Structure'!$G$17,EU106,IF('Capital Structure'!$H$15='Capital Structure'!$G$18,EU117,EU128)))</f>
        <v>0</v>
      </c>
      <c r="EV140" s="151">
        <f>IF('Capital Structure'!$H$15='Capital Structure'!$G$16,EV95,IF('Capital Structure'!$H$15='Capital Structure'!$G$17,EV106,IF('Capital Structure'!$H$15='Capital Structure'!$G$18,EV117,EV128)))</f>
        <v>0</v>
      </c>
      <c r="EW140" s="151">
        <f>IF('Capital Structure'!$H$15='Capital Structure'!$G$16,EW95,IF('Capital Structure'!$H$15='Capital Structure'!$G$17,EW106,IF('Capital Structure'!$H$15='Capital Structure'!$G$18,EW117,EW128)))</f>
        <v>0</v>
      </c>
      <c r="EX140" s="151">
        <f>IF('Capital Structure'!$H$15='Capital Structure'!$G$16,EX95,IF('Capital Structure'!$H$15='Capital Structure'!$G$17,EX106,IF('Capital Structure'!$H$15='Capital Structure'!$G$18,EX117,EX128)))</f>
        <v>0</v>
      </c>
      <c r="EY140" s="151">
        <f>IF('Capital Structure'!$H$15='Capital Structure'!$G$16,EY95,IF('Capital Structure'!$H$15='Capital Structure'!$G$17,EY106,IF('Capital Structure'!$H$15='Capital Structure'!$G$18,EY117,EY128)))</f>
        <v>0</v>
      </c>
      <c r="EZ140" s="151">
        <f>IF('Capital Structure'!$H$15='Capital Structure'!$G$16,EZ95,IF('Capital Structure'!$H$15='Capital Structure'!$G$17,EZ106,IF('Capital Structure'!$H$15='Capital Structure'!$G$18,EZ117,EZ128)))</f>
        <v>0</v>
      </c>
      <c r="FA140" s="151">
        <f>IF('Capital Structure'!$H$15='Capital Structure'!$G$16,FA95,IF('Capital Structure'!$H$15='Capital Structure'!$G$17,FA106,IF('Capital Structure'!$H$15='Capital Structure'!$G$18,FA117,FA128)))</f>
        <v>0</v>
      </c>
      <c r="FB140" s="151">
        <f>IF('Capital Structure'!$H$15='Capital Structure'!$G$16,FB95,IF('Capital Structure'!$H$15='Capital Structure'!$G$17,FB106,IF('Capital Structure'!$H$15='Capital Structure'!$G$18,FB117,FB128)))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0</v>
      </c>
      <c r="F141" s="151">
        <f>IF('Capital Structure'!$H$15='Capital Structure'!$G$16,F96,IF('Capital Structure'!$H$15='Capital Structure'!$G$17,F107,IF('Capital Structure'!$H$15='Capital Structure'!$G$18,F118,F129)))</f>
        <v>0</v>
      </c>
      <c r="G141" s="151">
        <f>IF('Capital Structure'!$H$15='Capital Structure'!$G$16,G96,IF('Capital Structure'!$H$15='Capital Structure'!$G$17,G107,IF('Capital Structure'!$H$15='Capital Structure'!$G$18,G118,G129)))</f>
        <v>0</v>
      </c>
      <c r="H141" s="151">
        <f>IF('Capital Structure'!$H$15='Capital Structure'!$G$16,H96,IF('Capital Structure'!$H$15='Capital Structure'!$G$17,H107,IF('Capital Structure'!$H$15='Capital Structure'!$G$18,H118,H129)))</f>
        <v>0</v>
      </c>
      <c r="I141" s="151">
        <f>IF('Capital Structure'!$H$15='Capital Structure'!$G$16,I96,IF('Capital Structure'!$H$15='Capital Structure'!$G$17,I107,IF('Capital Structure'!$H$15='Capital Structure'!$G$18,I118,I129)))</f>
        <v>0</v>
      </c>
      <c r="J141" s="151">
        <f>IF('Capital Structure'!$H$15='Capital Structure'!$G$16,J96,IF('Capital Structure'!$H$15='Capital Structure'!$G$17,J107,IF('Capital Structure'!$H$15='Capital Structure'!$G$18,J118,J129)))</f>
        <v>0</v>
      </c>
      <c r="K141" s="151">
        <f>IF('Capital Structure'!$H$15='Capital Structure'!$G$16,K96,IF('Capital Structure'!$H$15='Capital Structure'!$G$17,K107,IF('Capital Structure'!$H$15='Capital Structure'!$G$18,K118,K129)))</f>
        <v>0</v>
      </c>
      <c r="L141" s="151">
        <f>IF('Capital Structure'!$H$15='Capital Structure'!$G$16,L96,IF('Capital Structure'!$H$15='Capital Structure'!$G$17,L107,IF('Capital Structure'!$H$15='Capital Structure'!$G$18,L118,L129)))</f>
        <v>0</v>
      </c>
      <c r="M141" s="151">
        <f>IF('Capital Structure'!$H$15='Capital Structure'!$G$16,M96,IF('Capital Structure'!$H$15='Capital Structure'!$G$17,M107,IF('Capital Structure'!$H$15='Capital Structure'!$G$18,M118,M129)))</f>
        <v>0</v>
      </c>
      <c r="N141" s="151">
        <f>IF('Capital Structure'!$H$15='Capital Structure'!$G$16,N96,IF('Capital Structure'!$H$15='Capital Structure'!$G$17,N107,IF('Capital Structure'!$H$15='Capital Structure'!$G$18,N118,N129)))</f>
        <v>0</v>
      </c>
      <c r="O141" s="151">
        <f>IF('Capital Structure'!$H$15='Capital Structure'!$G$16,O96,IF('Capital Structure'!$H$15='Capital Structure'!$G$17,O107,IF('Capital Structure'!$H$15='Capital Structure'!$G$18,O118,O129)))</f>
        <v>0</v>
      </c>
      <c r="P141" s="151">
        <f>IF('Capital Structure'!$H$15='Capital Structure'!$G$16,P96,IF('Capital Structure'!$H$15='Capital Structure'!$G$17,P107,IF('Capital Structure'!$H$15='Capital Structure'!$G$18,P118,P129)))</f>
        <v>0</v>
      </c>
      <c r="Q141" s="151">
        <f>IF('Capital Structure'!$H$15='Capital Structure'!$G$16,Q96,IF('Capital Structure'!$H$15='Capital Structure'!$G$17,Q107,IF('Capital Structure'!$H$15='Capital Structure'!$G$18,Q118,Q129)))</f>
        <v>0</v>
      </c>
      <c r="R141" s="151">
        <f>IF('Capital Structure'!$H$15='Capital Structure'!$G$16,R96,IF('Capital Structure'!$H$15='Capital Structure'!$G$17,R107,IF('Capital Structure'!$H$15='Capital Structure'!$G$18,R118,R129)))</f>
        <v>0</v>
      </c>
      <c r="S141" s="151">
        <f>IF('Capital Structure'!$H$15='Capital Structure'!$G$16,S96,IF('Capital Structure'!$H$15='Capital Structure'!$G$17,S107,IF('Capital Structure'!$H$15='Capital Structure'!$G$18,S118,S129)))</f>
        <v>0</v>
      </c>
      <c r="T141" s="151">
        <f>IF('Capital Structure'!$H$15='Capital Structure'!$G$16,T96,IF('Capital Structure'!$H$15='Capital Structure'!$G$17,T107,IF('Capital Structure'!$H$15='Capital Structure'!$G$18,T118,T129)))</f>
        <v>0</v>
      </c>
      <c r="U141" s="151">
        <f>IF('Capital Structure'!$H$15='Capital Structure'!$G$16,U96,IF('Capital Structure'!$H$15='Capital Structure'!$G$17,U107,IF('Capital Structure'!$H$15='Capital Structure'!$G$18,U118,U129)))</f>
        <v>0</v>
      </c>
      <c r="V141" s="151">
        <f>IF('Capital Structure'!$H$15='Capital Structure'!$G$16,V96,IF('Capital Structure'!$H$15='Capital Structure'!$G$17,V107,IF('Capital Structure'!$H$15='Capital Structure'!$G$18,V118,V129)))</f>
        <v>0</v>
      </c>
      <c r="W141" s="151">
        <f>IF('Capital Structure'!$H$15='Capital Structure'!$G$16,W96,IF('Capital Structure'!$H$15='Capital Structure'!$G$17,W107,IF('Capital Structure'!$H$15='Capital Structure'!$G$18,W118,W129)))</f>
        <v>0</v>
      </c>
      <c r="X141" s="151">
        <f>IF('Capital Structure'!$H$15='Capital Structure'!$G$16,X96,IF('Capital Structure'!$H$15='Capital Structure'!$G$17,X107,IF('Capital Structure'!$H$15='Capital Structure'!$G$18,X118,X129)))</f>
        <v>0</v>
      </c>
      <c r="Y141" s="151">
        <f>IF('Capital Structure'!$H$15='Capital Structure'!$G$16,Y96,IF('Capital Structure'!$H$15='Capital Structure'!$G$17,Y107,IF('Capital Structure'!$H$15='Capital Structure'!$G$18,Y118,Y129)))</f>
        <v>0</v>
      </c>
      <c r="Z141" s="151">
        <f>IF('Capital Structure'!$H$15='Capital Structure'!$G$16,Z96,IF('Capital Structure'!$H$15='Capital Structure'!$G$17,Z107,IF('Capital Structure'!$H$15='Capital Structure'!$G$18,Z118,Z129)))</f>
        <v>0</v>
      </c>
      <c r="AA141" s="151">
        <f>IF('Capital Structure'!$H$15='Capital Structure'!$G$16,AA96,IF('Capital Structure'!$H$15='Capital Structure'!$G$17,AA107,IF('Capital Structure'!$H$15='Capital Structure'!$G$18,AA118,AA129)))</f>
        <v>0</v>
      </c>
      <c r="AB141" s="151">
        <f>IF('Capital Structure'!$H$15='Capital Structure'!$G$16,AB96,IF('Capital Structure'!$H$15='Capital Structure'!$G$17,AB107,IF('Capital Structure'!$H$15='Capital Structure'!$G$18,AB118,AB129)))</f>
        <v>0</v>
      </c>
      <c r="AC141" s="151">
        <f>IF('Capital Structure'!$H$15='Capital Structure'!$G$16,AC96,IF('Capital Structure'!$H$15='Capital Structure'!$G$17,AC107,IF('Capital Structure'!$H$15='Capital Structure'!$G$18,AC118,AC129)))</f>
        <v>0</v>
      </c>
      <c r="AD141" s="151">
        <f>IF('Capital Structure'!$H$15='Capital Structure'!$G$16,AD96,IF('Capital Structure'!$H$15='Capital Structure'!$G$17,AD107,IF('Capital Structure'!$H$15='Capital Structure'!$G$18,AD118,AD129)))</f>
        <v>0</v>
      </c>
      <c r="AE141" s="151">
        <f>IF('Capital Structure'!$H$15='Capital Structure'!$G$16,AE96,IF('Capital Structure'!$H$15='Capital Structure'!$G$17,AE107,IF('Capital Structure'!$H$15='Capital Structure'!$G$18,AE118,AE129)))</f>
        <v>0</v>
      </c>
      <c r="AF141" s="151">
        <f>IF('Capital Structure'!$H$15='Capital Structure'!$G$16,AF96,IF('Capital Structure'!$H$15='Capital Structure'!$G$17,AF107,IF('Capital Structure'!$H$15='Capital Structure'!$G$18,AF118,AF129)))</f>
        <v>0</v>
      </c>
      <c r="AG141" s="151">
        <f>IF('Capital Structure'!$H$15='Capital Structure'!$G$16,AG96,IF('Capital Structure'!$H$15='Capital Structure'!$G$17,AG107,IF('Capital Structure'!$H$15='Capital Structure'!$G$18,AG118,AG129)))</f>
        <v>0</v>
      </c>
      <c r="AH141" s="151">
        <f>IF('Capital Structure'!$H$15='Capital Structure'!$G$16,AH96,IF('Capital Structure'!$H$15='Capital Structure'!$G$17,AH107,IF('Capital Structure'!$H$15='Capital Structure'!$G$18,AH118,AH129)))</f>
        <v>0</v>
      </c>
      <c r="AI141" s="151">
        <f>IF('Capital Structure'!$H$15='Capital Structure'!$G$16,AI96,IF('Capital Structure'!$H$15='Capital Structure'!$G$17,AI107,IF('Capital Structure'!$H$15='Capital Structure'!$G$18,AI118,AI129)))</f>
        <v>0</v>
      </c>
      <c r="AJ141" s="151">
        <f>IF('Capital Structure'!$H$15='Capital Structure'!$G$16,AJ96,IF('Capital Structure'!$H$15='Capital Structure'!$G$17,AJ107,IF('Capital Structure'!$H$15='Capital Structure'!$G$18,AJ118,AJ129)))</f>
        <v>0</v>
      </c>
      <c r="AK141" s="151">
        <f>IF('Capital Structure'!$H$15='Capital Structure'!$G$16,AK96,IF('Capital Structure'!$H$15='Capital Structure'!$G$17,AK107,IF('Capital Structure'!$H$15='Capital Structure'!$G$18,AK118,AK129)))</f>
        <v>0</v>
      </c>
      <c r="AL141" s="151">
        <f>IF('Capital Structure'!$H$15='Capital Structure'!$G$16,AL96,IF('Capital Structure'!$H$15='Capital Structure'!$G$17,AL107,IF('Capital Structure'!$H$15='Capital Structure'!$G$18,AL118,AL129)))</f>
        <v>0</v>
      </c>
      <c r="AM141" s="151">
        <f>IF('Capital Structure'!$H$15='Capital Structure'!$G$16,AM96,IF('Capital Structure'!$H$15='Capital Structure'!$G$17,AM107,IF('Capital Structure'!$H$15='Capital Structure'!$G$18,AM118,AM129)))</f>
        <v>0</v>
      </c>
      <c r="AN141" s="151">
        <f>IF('Capital Structure'!$H$15='Capital Structure'!$G$16,AN96,IF('Capital Structure'!$H$15='Capital Structure'!$G$17,AN107,IF('Capital Structure'!$H$15='Capital Structure'!$G$18,AN118,AN129)))</f>
        <v>0</v>
      </c>
      <c r="AO141" s="151">
        <f>IF('Capital Structure'!$H$15='Capital Structure'!$G$16,AO96,IF('Capital Structure'!$H$15='Capital Structure'!$G$17,AO107,IF('Capital Structure'!$H$15='Capital Structure'!$G$18,AO118,AO129)))</f>
        <v>0</v>
      </c>
      <c r="AP141" s="151">
        <f>IF('Capital Structure'!$H$15='Capital Structure'!$G$16,AP96,IF('Capital Structure'!$H$15='Capital Structure'!$G$17,AP107,IF('Capital Structure'!$H$15='Capital Structure'!$G$18,AP118,AP129)))</f>
        <v>0</v>
      </c>
      <c r="AQ141" s="151">
        <f>IF('Capital Structure'!$H$15='Capital Structure'!$G$16,AQ96,IF('Capital Structure'!$H$15='Capital Structure'!$G$17,AQ107,IF('Capital Structure'!$H$15='Capital Structure'!$G$18,AQ118,AQ129)))</f>
        <v>0</v>
      </c>
      <c r="AR141" s="151">
        <f>IF('Capital Structure'!$H$15='Capital Structure'!$G$16,AR96,IF('Capital Structure'!$H$15='Capital Structure'!$G$17,AR107,IF('Capital Structure'!$H$15='Capital Structure'!$G$18,AR118,AR129)))</f>
        <v>0</v>
      </c>
      <c r="AS141" s="151">
        <f>IF('Capital Structure'!$H$15='Capital Structure'!$G$16,AS96,IF('Capital Structure'!$H$15='Capital Structure'!$G$17,AS107,IF('Capital Structure'!$H$15='Capital Structure'!$G$18,AS118,AS129)))</f>
        <v>0</v>
      </c>
      <c r="AT141" s="151">
        <f>IF('Capital Structure'!$H$15='Capital Structure'!$G$16,AT96,IF('Capital Structure'!$H$15='Capital Structure'!$G$17,AT107,IF('Capital Structure'!$H$15='Capital Structure'!$G$18,AT118,AT129)))</f>
        <v>0</v>
      </c>
      <c r="AU141" s="151">
        <f>IF('Capital Structure'!$H$15='Capital Structure'!$G$16,AU96,IF('Capital Structure'!$H$15='Capital Structure'!$G$17,AU107,IF('Capital Structure'!$H$15='Capital Structure'!$G$18,AU118,AU129)))</f>
        <v>0</v>
      </c>
      <c r="AV141" s="151">
        <f>IF('Capital Structure'!$H$15='Capital Structure'!$G$16,AV96,IF('Capital Structure'!$H$15='Capital Structure'!$G$17,AV107,IF('Capital Structure'!$H$15='Capital Structure'!$G$18,AV118,AV129)))</f>
        <v>0</v>
      </c>
      <c r="AW141" s="151">
        <f>IF('Capital Structure'!$H$15='Capital Structure'!$G$16,AW96,IF('Capital Structure'!$H$15='Capital Structure'!$G$17,AW107,IF('Capital Structure'!$H$15='Capital Structure'!$G$18,AW118,AW129)))</f>
        <v>0</v>
      </c>
      <c r="AX141" s="151">
        <f>IF('Capital Structure'!$H$15='Capital Structure'!$G$16,AX96,IF('Capital Structure'!$H$15='Capital Structure'!$G$17,AX107,IF('Capital Structure'!$H$15='Capital Structure'!$G$18,AX118,AX129)))</f>
        <v>0</v>
      </c>
      <c r="AY141" s="151">
        <f>IF('Capital Structure'!$H$15='Capital Structure'!$G$16,AY96,IF('Capital Structure'!$H$15='Capital Structure'!$G$17,AY107,IF('Capital Structure'!$H$15='Capital Structure'!$G$18,AY118,AY129)))</f>
        <v>0</v>
      </c>
      <c r="AZ141" s="151">
        <f>IF('Capital Structure'!$H$15='Capital Structure'!$G$16,AZ96,IF('Capital Structure'!$H$15='Capital Structure'!$G$17,AZ107,IF('Capital Structure'!$H$15='Capital Structure'!$G$18,AZ118,AZ129)))</f>
        <v>0</v>
      </c>
      <c r="BA141" s="151">
        <f>IF('Capital Structure'!$H$15='Capital Structure'!$G$16,BA96,IF('Capital Structure'!$H$15='Capital Structure'!$G$17,BA107,IF('Capital Structure'!$H$15='Capital Structure'!$G$18,BA118,BA129)))</f>
        <v>0</v>
      </c>
      <c r="BB141" s="151">
        <f>IF('Capital Structure'!$H$15='Capital Structure'!$G$16,BB96,IF('Capital Structure'!$H$15='Capital Structure'!$G$17,BB107,IF('Capital Structure'!$H$15='Capital Structure'!$G$18,BB118,BB129)))</f>
        <v>0</v>
      </c>
      <c r="BC141" s="151">
        <f>IF('Capital Structure'!$H$15='Capital Structure'!$G$16,BC96,IF('Capital Structure'!$H$15='Capital Structure'!$G$17,BC107,IF('Capital Structure'!$H$15='Capital Structure'!$G$18,BC118,BC129)))</f>
        <v>0</v>
      </c>
      <c r="BD141" s="151">
        <f>IF('Capital Structure'!$H$15='Capital Structure'!$G$16,BD96,IF('Capital Structure'!$H$15='Capital Structure'!$G$17,BD107,IF('Capital Structure'!$H$15='Capital Structure'!$G$18,BD118,BD129)))</f>
        <v>0</v>
      </c>
      <c r="BE141" s="151">
        <f>IF('Capital Structure'!$H$15='Capital Structure'!$G$16,BE96,IF('Capital Structure'!$H$15='Capital Structure'!$G$17,BE107,IF('Capital Structure'!$H$15='Capital Structure'!$G$18,BE118,BE129)))</f>
        <v>0</v>
      </c>
      <c r="BF141" s="151">
        <f>IF('Capital Structure'!$H$15='Capital Structure'!$G$16,BF96,IF('Capital Structure'!$H$15='Capital Structure'!$G$17,BF107,IF('Capital Structure'!$H$15='Capital Structure'!$G$18,BF118,BF129)))</f>
        <v>0</v>
      </c>
      <c r="BG141" s="151">
        <f>IF('Capital Structure'!$H$15='Capital Structure'!$G$16,BG96,IF('Capital Structure'!$H$15='Capital Structure'!$G$17,BG107,IF('Capital Structure'!$H$15='Capital Structure'!$G$18,BG118,BG129)))</f>
        <v>0</v>
      </c>
      <c r="BH141" s="151">
        <f>IF('Capital Structure'!$H$15='Capital Structure'!$G$16,BH96,IF('Capital Structure'!$H$15='Capital Structure'!$G$17,BH107,IF('Capital Structure'!$H$15='Capital Structure'!$G$18,BH118,BH129)))</f>
        <v>0</v>
      </c>
      <c r="BI141" s="151">
        <f>IF('Capital Structure'!$H$15='Capital Structure'!$G$16,BI96,IF('Capital Structure'!$H$15='Capital Structure'!$G$17,BI107,IF('Capital Structure'!$H$15='Capital Structure'!$G$18,BI118,BI129)))</f>
        <v>0</v>
      </c>
      <c r="BJ141" s="151">
        <f>IF('Capital Structure'!$H$15='Capital Structure'!$G$16,BJ96,IF('Capital Structure'!$H$15='Capital Structure'!$G$17,BJ107,IF('Capital Structure'!$H$15='Capital Structure'!$G$18,BJ118,BJ129)))</f>
        <v>0</v>
      </c>
      <c r="BK141" s="151">
        <f>IF('Capital Structure'!$H$15='Capital Structure'!$G$16,BK96,IF('Capital Structure'!$H$15='Capital Structure'!$G$17,BK107,IF('Capital Structure'!$H$15='Capital Structure'!$G$18,BK118,BK129)))</f>
        <v>0</v>
      </c>
      <c r="BL141" s="151">
        <f>IF('Capital Structure'!$H$15='Capital Structure'!$G$16,BL96,IF('Capital Structure'!$H$15='Capital Structure'!$G$17,BL107,IF('Capital Structure'!$H$15='Capital Structure'!$G$18,BL118,BL129)))</f>
        <v>0</v>
      </c>
      <c r="BM141" s="151">
        <f>IF('Capital Structure'!$H$15='Capital Structure'!$G$16,BM96,IF('Capital Structure'!$H$15='Capital Structure'!$G$17,BM107,IF('Capital Structure'!$H$15='Capital Structure'!$G$18,BM118,BM129)))</f>
        <v>0</v>
      </c>
      <c r="BN141" s="151">
        <f>IF('Capital Structure'!$H$15='Capital Structure'!$G$16,BN96,IF('Capital Structure'!$H$15='Capital Structure'!$G$17,BN107,IF('Capital Structure'!$H$15='Capital Structure'!$G$18,BN118,BN129)))</f>
        <v>0</v>
      </c>
      <c r="BO141" s="151">
        <f>IF('Capital Structure'!$H$15='Capital Structure'!$G$16,BO96,IF('Capital Structure'!$H$15='Capital Structure'!$G$17,BO107,IF('Capital Structure'!$H$15='Capital Structure'!$G$18,BO118,BO129)))</f>
        <v>0</v>
      </c>
      <c r="BP141" s="151">
        <f>IF('Capital Structure'!$H$15='Capital Structure'!$G$16,BP96,IF('Capital Structure'!$H$15='Capital Structure'!$G$17,BP107,IF('Capital Structure'!$H$15='Capital Structure'!$G$18,BP118,BP129)))</f>
        <v>0</v>
      </c>
      <c r="BQ141" s="151">
        <f>IF('Capital Structure'!$H$15='Capital Structure'!$G$16,BQ96,IF('Capital Structure'!$H$15='Capital Structure'!$G$17,BQ107,IF('Capital Structure'!$H$15='Capital Structure'!$G$18,BQ118,BQ129)))</f>
        <v>0</v>
      </c>
      <c r="BR141" s="151">
        <f>IF('Capital Structure'!$H$15='Capital Structure'!$G$16,BR96,IF('Capital Structure'!$H$15='Capital Structure'!$G$17,BR107,IF('Capital Structure'!$H$15='Capital Structure'!$G$18,BR118,BR129)))</f>
        <v>0</v>
      </c>
      <c r="BS141" s="151">
        <f>IF('Capital Structure'!$H$15='Capital Structure'!$G$16,BS96,IF('Capital Structure'!$H$15='Capital Structure'!$G$17,BS107,IF('Capital Structure'!$H$15='Capital Structure'!$G$18,BS118,BS129)))</f>
        <v>0</v>
      </c>
      <c r="BT141" s="151">
        <f>IF('Capital Structure'!$H$15='Capital Structure'!$G$16,BT96,IF('Capital Structure'!$H$15='Capital Structure'!$G$17,BT107,IF('Capital Structure'!$H$15='Capital Structure'!$G$18,BT118,BT129)))</f>
        <v>0</v>
      </c>
      <c r="BU141" s="151">
        <f>IF('Capital Structure'!$H$15='Capital Structure'!$G$16,BU96,IF('Capital Structure'!$H$15='Capital Structure'!$G$17,BU107,IF('Capital Structure'!$H$15='Capital Structure'!$G$18,BU118,BU129)))</f>
        <v>0</v>
      </c>
      <c r="BV141" s="151">
        <f>IF('Capital Structure'!$H$15='Capital Structure'!$G$16,BV96,IF('Capital Structure'!$H$15='Capital Structure'!$G$17,BV107,IF('Capital Structure'!$H$15='Capital Structure'!$G$18,BV118,BV129)))</f>
        <v>0</v>
      </c>
      <c r="BW141" s="151">
        <f>IF('Capital Structure'!$H$15='Capital Structure'!$G$16,BW96,IF('Capital Structure'!$H$15='Capital Structure'!$G$17,BW107,IF('Capital Structure'!$H$15='Capital Structure'!$G$18,BW118,BW129)))</f>
        <v>0</v>
      </c>
      <c r="BX141" s="151">
        <f>IF('Capital Structure'!$H$15='Capital Structure'!$G$16,BX96,IF('Capital Structure'!$H$15='Capital Structure'!$G$17,BX107,IF('Capital Structure'!$H$15='Capital Structure'!$G$18,BX118,BX129)))</f>
        <v>0</v>
      </c>
      <c r="BY141" s="151">
        <f>IF('Capital Structure'!$H$15='Capital Structure'!$G$16,BY96,IF('Capital Structure'!$H$15='Capital Structure'!$G$17,BY107,IF('Capital Structure'!$H$15='Capital Structure'!$G$18,BY118,BY129)))</f>
        <v>0</v>
      </c>
      <c r="BZ141" s="151">
        <f>IF('Capital Structure'!$H$15='Capital Structure'!$G$16,BZ96,IF('Capital Structure'!$H$15='Capital Structure'!$G$17,BZ107,IF('Capital Structure'!$H$15='Capital Structure'!$G$18,BZ118,BZ129)))</f>
        <v>0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09"/>
      <c r="FD141" s="109"/>
      <c r="FE141" s="109"/>
      <c r="FF141" s="109"/>
      <c r="FG141" s="109"/>
      <c r="FH141" s="109"/>
      <c r="FI141" s="109"/>
      <c r="FJ141" s="109"/>
      <c r="FK141" s="109"/>
      <c r="FL141" s="109"/>
      <c r="FM141" s="109"/>
      <c r="FN141" s="109"/>
      <c r="FO141" s="109"/>
      <c r="FP141" s="109"/>
      <c r="FQ141" s="109"/>
      <c r="FR141" s="109"/>
      <c r="FS141" s="109"/>
      <c r="FT141" s="109"/>
      <c r="FU141" s="109"/>
      <c r="FV141" s="109"/>
      <c r="FW141" s="109"/>
      <c r="FX141" s="109"/>
      <c r="FY141" s="109"/>
      <c r="FZ141" s="109"/>
      <c r="GA141" s="109"/>
      <c r="GB141" s="109"/>
      <c r="GC141" s="109"/>
      <c r="GD141" s="109"/>
      <c r="GE141" s="109"/>
      <c r="GF141" s="109"/>
      <c r="GG141" s="109"/>
      <c r="GH141" s="109"/>
      <c r="GI141" s="109"/>
      <c r="GJ141" s="109"/>
      <c r="GK141" s="109"/>
      <c r="GL141" s="109"/>
      <c r="GM141" s="109"/>
      <c r="GN141" s="109"/>
      <c r="GO141" s="109"/>
      <c r="GP141" s="109"/>
      <c r="GQ141" s="109"/>
      <c r="GR141" s="109"/>
      <c r="GS141" s="109"/>
      <c r="GT141" s="109"/>
      <c r="GU141" s="109"/>
      <c r="GV141" s="109"/>
      <c r="GW141" s="109"/>
      <c r="GX141" s="109"/>
    </row>
    <row r="142" spans="1:206">
      <c r="B142" s="148" t="s">
        <v>355</v>
      </c>
      <c r="E142" s="151">
        <f>SUM($E$139:E139)-SUM($E$143:E143)-SUM($E$141:E141)</f>
        <v>0</v>
      </c>
      <c r="F142" s="151">
        <f>SUM($E$139:F139)-SUM($E$143:F143)-SUM($E$141:F141)</f>
        <v>0</v>
      </c>
      <c r="G142" s="151">
        <f>SUM($E$139:G139)-SUM($E$143:G143)-SUM($E$141:G141)</f>
        <v>0</v>
      </c>
      <c r="H142" s="151">
        <f>SUM($E$139:H139)-SUM($E$143:H143)-SUM($E$141:H141)</f>
        <v>0</v>
      </c>
      <c r="I142" s="151">
        <f>SUM($E$139:I139)-SUM($E$143:I143)-SUM($E$141:I141)</f>
        <v>0</v>
      </c>
      <c r="J142" s="151">
        <f>SUM($E$139:J139)-SUM($E$143:J143)-SUM($E$141:J141)</f>
        <v>0</v>
      </c>
      <c r="K142" s="151">
        <f>SUM($E$139:K139)-SUM($E$143:K143)-SUM($E$141:K141)</f>
        <v>0</v>
      </c>
      <c r="L142" s="151">
        <f>SUM($E$139:L139)-SUM($E$143:L143)-SUM($E$141:L141)</f>
        <v>0</v>
      </c>
      <c r="M142" s="151">
        <f>SUM($E$139:M139)-SUM($E$143:M143)-SUM($E$141:M141)</f>
        <v>0</v>
      </c>
      <c r="N142" s="151">
        <f>SUM($E$139:N139)-SUM($E$143:N143)-SUM($E$141:N141)</f>
        <v>0</v>
      </c>
      <c r="O142" s="151">
        <f>SUM($E$139:O139)-SUM($E$143:O143)-SUM($E$141:O141)</f>
        <v>0</v>
      </c>
      <c r="P142" s="151">
        <f>SUM($E$139:P139)-SUM($E$143:P143)-SUM($E$141:P141)</f>
        <v>0</v>
      </c>
      <c r="Q142" s="151">
        <f>SUM($E$139:Q139)-SUM($E$143:Q143)-SUM($E$141:Q141)</f>
        <v>0</v>
      </c>
      <c r="R142" s="151">
        <f>SUM($E$139:R139)-SUM($E$143:R143)-SUM($E$141:R141)</f>
        <v>0</v>
      </c>
      <c r="S142" s="151">
        <f>SUM($E$139:S139)-SUM($E$143:S143)-SUM($E$141:S141)</f>
        <v>0</v>
      </c>
      <c r="T142" s="151">
        <f>SUM($E$139:T139)-SUM($E$143:T143)-SUM($E$141:T141)</f>
        <v>0</v>
      </c>
      <c r="U142" s="151">
        <f>SUM($E$139:U139)-SUM($E$143:U143)-SUM($E$141:U141)</f>
        <v>0</v>
      </c>
      <c r="V142" s="151">
        <f>SUM($E$139:V139)-SUM($E$143:V143)-SUM($E$141:V141)</f>
        <v>0</v>
      </c>
      <c r="W142" s="151">
        <f>SUM($E$139:W139)-SUM($E$143:W143)-SUM($E$141:W141)</f>
        <v>0</v>
      </c>
      <c r="X142" s="151">
        <f>SUM($E$139:X139)-SUM($E$143:X143)-SUM($E$141:X141)</f>
        <v>0</v>
      </c>
      <c r="Y142" s="151">
        <f>SUM($E$139:Y139)-SUM($E$143:Y143)-SUM($E$141:Y141)</f>
        <v>0</v>
      </c>
      <c r="Z142" s="151">
        <f>SUM($E$139:Z139)-SUM($E$143:Z143)-SUM($E$141:Z141)</f>
        <v>0</v>
      </c>
      <c r="AA142" s="151">
        <f>SUM($E$139:AA139)-SUM($E$143:AA143)-SUM($E$141:AA141)</f>
        <v>0</v>
      </c>
      <c r="AB142" s="151">
        <f>SUM($E$139:AB139)-SUM($E$143:AB143)-SUM($E$141:AB141)</f>
        <v>0</v>
      </c>
      <c r="AC142" s="151">
        <f>SUM($E$139:AC139)-SUM($E$143:AC143)-SUM($E$141:AC141)</f>
        <v>0</v>
      </c>
      <c r="AD142" s="151">
        <f>SUM($E$139:AD139)-SUM($E$143:AD143)-SUM($E$141:AD141)</f>
        <v>0</v>
      </c>
      <c r="AE142" s="151">
        <f>SUM($E$139:AE139)-SUM($E$143:AE143)-SUM($E$141:AE141)</f>
        <v>0</v>
      </c>
      <c r="AF142" s="151">
        <f>SUM($E$139:AF139)-SUM($E$143:AF143)-SUM($E$141:AF141)</f>
        <v>0</v>
      </c>
      <c r="AG142" s="151">
        <f>SUM($E$139:AG139)-SUM($E$143:AG143)-SUM($E$141:AG141)</f>
        <v>0</v>
      </c>
      <c r="AH142" s="151">
        <f>SUM($E$139:AH139)-SUM($E$143:AH143)-SUM($E$141:AH141)</f>
        <v>0</v>
      </c>
      <c r="AI142" s="151">
        <f>SUM($E$139:AI139)-SUM($E$143:AI143)-SUM($E$141:AI141)</f>
        <v>0</v>
      </c>
      <c r="AJ142" s="151">
        <f>SUM($E$139:AJ139)-SUM($E$143:AJ143)-SUM($E$141:AJ141)</f>
        <v>0</v>
      </c>
      <c r="AK142" s="151">
        <f>SUM($E$139:AK139)-SUM($E$143:AK143)-SUM($E$141:AK141)</f>
        <v>0</v>
      </c>
      <c r="AL142" s="151">
        <f>SUM($E$139:AL139)-SUM($E$143:AL143)-SUM($E$141:AL141)</f>
        <v>0</v>
      </c>
      <c r="AM142" s="151">
        <f>SUM($E$139:AM139)-SUM($E$143:AM143)-SUM($E$141:AM141)</f>
        <v>0</v>
      </c>
      <c r="AN142" s="151">
        <f>SUM($E$139:AN139)-SUM($E$143:AN143)-SUM($E$141:AN141)</f>
        <v>0</v>
      </c>
      <c r="AO142" s="151">
        <f>SUM($E$139:AO139)-SUM($E$143:AO143)-SUM($E$141:AO141)</f>
        <v>0</v>
      </c>
      <c r="AP142" s="151">
        <f>SUM($E$139:AP139)-SUM($E$143:AP143)-SUM($E$141:AP141)</f>
        <v>0</v>
      </c>
      <c r="AQ142" s="151">
        <f>SUM($E$139:AQ139)-SUM($E$143:AQ143)-SUM($E$141:AQ141)</f>
        <v>0</v>
      </c>
      <c r="AR142" s="151">
        <f>SUM($E$139:AR139)-SUM($E$143:AR143)-SUM($E$141:AR141)</f>
        <v>0</v>
      </c>
      <c r="AS142" s="151">
        <f>SUM($E$139:AS139)-SUM($E$143:AS143)-SUM($E$141:AS141)</f>
        <v>0</v>
      </c>
      <c r="AT142" s="151">
        <f>SUM($E$139:AT139)-SUM($E$143:AT143)-SUM($E$141:AT141)</f>
        <v>0</v>
      </c>
      <c r="AU142" s="151">
        <f>SUM($E$139:AU139)-SUM($E$143:AU143)-SUM($E$141:AU141)</f>
        <v>0</v>
      </c>
      <c r="AV142" s="151">
        <f>SUM($E$139:AV139)-SUM($E$143:AV143)-SUM($E$141:AV141)</f>
        <v>0</v>
      </c>
      <c r="AW142" s="151">
        <f>SUM($E$139:AW139)-SUM($E$143:AW143)-SUM($E$141:AW141)</f>
        <v>0</v>
      </c>
      <c r="AX142" s="151">
        <f>SUM($E$139:AX139)-SUM($E$143:AX143)-SUM($E$141:AX141)</f>
        <v>0</v>
      </c>
      <c r="AY142" s="151">
        <f>SUM($E$139:AY139)-SUM($E$143:AY143)-SUM($E$141:AY141)</f>
        <v>0</v>
      </c>
      <c r="AZ142" s="151">
        <f>SUM($E$139:AZ139)-SUM($E$143:AZ143)-SUM($E$141:AZ141)</f>
        <v>0</v>
      </c>
      <c r="BA142" s="151">
        <f>SUM($E$139:BA139)-SUM($E$143:BA143)-SUM($E$141:BA141)</f>
        <v>3392307.6923076925</v>
      </c>
      <c r="BB142" s="151">
        <f>SUM($E$139:BB139)-SUM($E$143:BB143)-SUM($E$141:BB141)</f>
        <v>6784615.384615385</v>
      </c>
      <c r="BC142" s="151">
        <f>SUM($E$139:BC139)-SUM($E$143:BC143)-SUM($E$141:BC141)</f>
        <v>10176923.076923078</v>
      </c>
      <c r="BD142" s="151">
        <f>SUM($E$139:BD139)-SUM($E$143:BD143)-SUM($E$141:BD141)</f>
        <v>13569230.76923077</v>
      </c>
      <c r="BE142" s="151">
        <f>SUM($E$139:BE139)-SUM($E$143:BE143)-SUM($E$141:BE141)</f>
        <v>16961538.461538464</v>
      </c>
      <c r="BF142" s="151">
        <f>SUM($E$139:BF139)-SUM($E$143:BF143)-SUM($E$141:BF141)</f>
        <v>20353846.153846156</v>
      </c>
      <c r="BG142" s="151">
        <f>SUM($E$139:BG139)-SUM($E$143:BG143)-SUM($E$141:BG141)</f>
        <v>23746153.846153848</v>
      </c>
      <c r="BH142" s="151">
        <f>SUM($E$139:BH139)-SUM($E$143:BH143)-SUM($E$141:BH141)</f>
        <v>27138461.53846154</v>
      </c>
      <c r="BI142" s="151">
        <f>SUM($E$139:BI139)-SUM($E$143:BI143)-SUM($E$141:BI141)</f>
        <v>30530769.230769232</v>
      </c>
      <c r="BJ142" s="151">
        <f>SUM($E$139:BJ139)-SUM($E$143:BJ143)-SUM($E$141:BJ141)</f>
        <v>33923076.923076928</v>
      </c>
      <c r="BK142" s="151">
        <f>SUM($E$139:BK139)-SUM($E$143:BK143)-SUM($E$141:BK141)</f>
        <v>37315384.615384623</v>
      </c>
      <c r="BL142" s="151">
        <f>SUM($E$139:BL139)-SUM($E$143:BL143)-SUM($E$141:BL141)</f>
        <v>40707692.307692319</v>
      </c>
      <c r="BM142" s="151">
        <f>SUM($E$139:BM139)-SUM($E$143:BM143)-SUM($E$141:BM141)</f>
        <v>44100000.000000015</v>
      </c>
      <c r="BN142" s="151">
        <f>SUM($E$139:BN139)-SUM($E$143:BN143)-SUM($E$141:BN141)</f>
        <v>47492307.692307711</v>
      </c>
      <c r="BO142" s="151">
        <f>SUM($E$139:BO139)-SUM($E$143:BO143)-SUM($E$141:BO141)</f>
        <v>50884615.384615406</v>
      </c>
      <c r="BP142" s="151">
        <f>SUM($E$139:BP139)-SUM($E$143:BP143)-SUM($E$141:BP141)</f>
        <v>54276923.076923102</v>
      </c>
      <c r="BQ142" s="151">
        <f>SUM($E$139:BQ139)-SUM($E$143:BQ143)-SUM($E$141:BQ141)</f>
        <v>57669230.769230798</v>
      </c>
      <c r="BR142" s="151">
        <f>SUM($E$139:BR139)-SUM($E$143:BR143)-SUM($E$141:BR141)</f>
        <v>61061538.461538494</v>
      </c>
      <c r="BS142" s="151">
        <f>SUM($E$139:BS139)-SUM($E$143:BS143)-SUM($E$141:BS141)</f>
        <v>64453846.153846189</v>
      </c>
      <c r="BT142" s="151">
        <f>SUM($E$139:BT139)-SUM($E$143:BT143)-SUM($E$141:BT141)</f>
        <v>67846153.846153885</v>
      </c>
      <c r="BU142" s="151">
        <f>SUM($E$139:BU139)-SUM($E$143:BU143)-SUM($E$141:BU141)</f>
        <v>71238461.538461581</v>
      </c>
      <c r="BV142" s="151">
        <f>SUM($E$139:BV139)-SUM($E$143:BV143)-SUM($E$141:BV141)</f>
        <v>74630769.230769277</v>
      </c>
      <c r="BW142" s="151">
        <f>SUM($E$139:BW139)-SUM($E$143:BW143)-SUM($E$141:BW141)</f>
        <v>78023076.923076972</v>
      </c>
      <c r="BX142" s="151">
        <f>SUM($E$139:BX139)-SUM($E$143:BX143)-SUM($E$141:BX141)</f>
        <v>81415384.615384668</v>
      </c>
      <c r="BY142" s="151">
        <f>SUM($E$139:BY139)-SUM($E$143:BY143)-SUM($E$141:BY141)</f>
        <v>84807692.307692364</v>
      </c>
      <c r="BZ142" s="151">
        <f>SUM($E$139:BZ139)-SUM($E$143:BZ143)-SUM($E$141:BZ141)</f>
        <v>88200000</v>
      </c>
      <c r="CA142" s="151">
        <f>SUM($E$139:CA139)-SUM($E$143:CA143)-SUM($E$141:CA141)</f>
        <v>0</v>
      </c>
      <c r="CB142" s="151">
        <f>SUM($E$139:CB139)-SUM($E$143:CB143)-SUM($E$141:CB141)</f>
        <v>0</v>
      </c>
      <c r="CC142" s="151">
        <f>SUM($E$139:CC139)-SUM($E$143:CC143)-SUM($E$141:CC141)</f>
        <v>0</v>
      </c>
      <c r="CD142" s="151">
        <f>SUM($E$139:CD139)-SUM($E$143:CD143)-SUM($E$141:CD141)</f>
        <v>0</v>
      </c>
      <c r="CE142" s="151">
        <f>SUM($E$139:CE139)-SUM($E$143:CE143)-SUM($E$141:CE141)</f>
        <v>0</v>
      </c>
      <c r="CF142" s="151">
        <f>SUM($E$139:CF139)-SUM($E$143:CF143)-SUM($E$141:CF141)</f>
        <v>0</v>
      </c>
      <c r="CG142" s="151">
        <f>SUM($E$139:CG139)-SUM($E$143:CG143)-SUM($E$141:CG141)</f>
        <v>0</v>
      </c>
      <c r="CH142" s="151">
        <f>SUM($E$139:CH139)-SUM($E$143:CH143)-SUM($E$141:CH141)</f>
        <v>0</v>
      </c>
      <c r="CI142" s="151">
        <f>SUM($E$139:CI139)-SUM($E$143:CI143)-SUM($E$141:CI141)</f>
        <v>0</v>
      </c>
      <c r="CJ142" s="151">
        <f>SUM($E$139:CJ139)-SUM($E$143:CJ143)-SUM($E$141:CJ141)</f>
        <v>0</v>
      </c>
      <c r="CK142" s="151">
        <f>SUM($E$139:CK139)-SUM($E$143:CK143)-SUM($E$141:CK141)</f>
        <v>0</v>
      </c>
      <c r="CL142" s="151">
        <f>SUM($E$139:CL139)-SUM($E$143:CL143)-SUM($E$141:CL141)</f>
        <v>0</v>
      </c>
      <c r="CM142" s="151">
        <f>SUM($E$139:CM139)-SUM($E$143:CM143)-SUM($E$141:CM141)</f>
        <v>0</v>
      </c>
      <c r="CN142" s="151">
        <f>SUM($E$139:CN139)-SUM($E$143:CN143)-SUM($E$141:CN141)</f>
        <v>0</v>
      </c>
      <c r="CO142" s="151">
        <f>SUM($E$139:CO139)-SUM($E$143:CO143)-SUM($E$141:CO141)</f>
        <v>0</v>
      </c>
      <c r="CP142" s="151">
        <f>SUM($E$139:CP139)-SUM($E$143:CP143)-SUM($E$141:CP141)</f>
        <v>0</v>
      </c>
      <c r="CQ142" s="151">
        <f>SUM($E$139:CQ139)-SUM($E$143:CQ143)-SUM($E$141:CQ141)</f>
        <v>0</v>
      </c>
      <c r="CR142" s="151">
        <f>SUM($E$139:CR139)-SUM($E$143:CR143)-SUM($E$141:CR141)</f>
        <v>0</v>
      </c>
      <c r="CS142" s="151">
        <f>SUM($E$139:CS139)-SUM($E$143:CS143)-SUM($E$141:CS141)</f>
        <v>0</v>
      </c>
      <c r="CT142" s="151">
        <f>SUM($E$139:CT139)-SUM($E$143:CT143)-SUM($E$141:CT141)</f>
        <v>0</v>
      </c>
      <c r="CU142" s="151">
        <f>SUM($E$139:CU139)-SUM($E$143:CU143)-SUM($E$141:CU141)</f>
        <v>0</v>
      </c>
      <c r="CV142" s="151">
        <f>SUM($E$139:CV139)-SUM($E$143:CV143)-SUM($E$141:CV141)</f>
        <v>0</v>
      </c>
      <c r="CW142" s="151">
        <f>SUM($E$139:CW139)-SUM($E$143:CW143)-SUM($E$141:CW141)</f>
        <v>0</v>
      </c>
      <c r="CX142" s="151">
        <f>SUM($E$139:CX139)-SUM($E$143:CX143)-SUM($E$141:CX141)</f>
        <v>0</v>
      </c>
      <c r="CY142" s="151">
        <f>SUM($E$139:CY139)-SUM($E$143:CY143)-SUM($E$141:CY141)</f>
        <v>0</v>
      </c>
      <c r="CZ142" s="151">
        <f>SUM($E$139:CZ139)-SUM($E$143:CZ143)-SUM($E$141:CZ141)</f>
        <v>0</v>
      </c>
      <c r="DA142" s="151">
        <f>SUM($E$139:DA139)-SUM($E$143:DA143)-SUM($E$141:DA141)</f>
        <v>0</v>
      </c>
      <c r="DB142" s="151">
        <f>SUM($E$139:DB139)-SUM($E$143:DB143)-SUM($E$141:DB141)</f>
        <v>0</v>
      </c>
      <c r="DC142" s="151">
        <f>SUM($E$139:DC139)-SUM($E$143:DC143)-SUM($E$141:DC141)</f>
        <v>0</v>
      </c>
      <c r="DD142" s="151">
        <f>SUM($E$139:DD139)-SUM($E$143:DD143)-SUM($E$141:DD141)</f>
        <v>0</v>
      </c>
      <c r="DE142" s="151">
        <f>SUM($E$139:DE139)-SUM($E$143:DE143)-SUM($E$141:DE141)</f>
        <v>0</v>
      </c>
      <c r="DF142" s="151">
        <f>SUM($E$139:DF139)-SUM($E$143:DF143)-SUM($E$141:DF141)</f>
        <v>0</v>
      </c>
      <c r="DG142" s="151">
        <f>SUM($E$139:DG139)-SUM($E$143:DG143)-SUM($E$141:DG141)</f>
        <v>0</v>
      </c>
      <c r="DH142" s="151">
        <f>SUM($E$139:DH139)-SUM($E$143:DH143)-SUM($E$141:DH141)</f>
        <v>0</v>
      </c>
      <c r="DI142" s="151">
        <f>SUM($E$139:DI139)-SUM($E$143:DI143)-SUM($E$141:DI141)</f>
        <v>0</v>
      </c>
      <c r="DJ142" s="151">
        <f>SUM($E$139:DJ139)-SUM($E$143:DJ143)-SUM($E$141:DJ141)</f>
        <v>0</v>
      </c>
      <c r="DK142" s="151">
        <f>SUM($E$139:DK139)-SUM($E$143:DK143)-SUM($E$141:DK141)</f>
        <v>0</v>
      </c>
      <c r="DL142" s="151">
        <f>SUM($E$139:DL139)-SUM($E$143:DL143)-SUM($E$141:DL141)</f>
        <v>0</v>
      </c>
      <c r="DM142" s="151">
        <f>SUM($E$139:DM139)-SUM($E$143:DM143)-SUM($E$141:DM141)</f>
        <v>0</v>
      </c>
      <c r="DN142" s="151">
        <f>SUM($E$139:DN139)-SUM($E$143:DN143)-SUM($E$141:DN141)</f>
        <v>0</v>
      </c>
      <c r="DO142" s="151">
        <f>SUM($E$139:DO139)-SUM($E$143:DO143)-SUM($E$141:DO141)</f>
        <v>0</v>
      </c>
      <c r="DP142" s="151">
        <f>SUM($E$139:DP139)-SUM($E$143:DP143)-SUM($E$141:DP141)</f>
        <v>0</v>
      </c>
      <c r="DQ142" s="151">
        <f>SUM($E$139:DQ139)-SUM($E$143:DQ143)-SUM($E$141:DQ141)</f>
        <v>0</v>
      </c>
      <c r="DR142" s="151">
        <f>SUM($E$139:DR139)-SUM($E$143:DR143)-SUM($E$141:DR141)</f>
        <v>0</v>
      </c>
      <c r="DS142" s="151">
        <f>SUM($E$139:DS139)-SUM($E$143:DS143)-SUM($E$141:DS141)</f>
        <v>0</v>
      </c>
      <c r="DT142" s="151">
        <f>SUM($E$139:DT139)-SUM($E$143:DT143)-SUM($E$141:DT141)</f>
        <v>0</v>
      </c>
      <c r="DU142" s="151">
        <f>SUM($E$139:DU139)-SUM($E$143:DU143)-SUM($E$141:DU141)</f>
        <v>0</v>
      </c>
      <c r="DV142" s="151">
        <f>SUM($E$139:DV139)-SUM($E$143:DV143)-SUM($E$141:DV141)</f>
        <v>0</v>
      </c>
      <c r="DW142" s="151">
        <f>SUM($E$139:DW139)-SUM($E$143:DW143)-SUM($E$141:DW141)</f>
        <v>0</v>
      </c>
      <c r="DX142" s="151">
        <f>SUM($E$139:DX139)-SUM($E$143:DX143)-SUM($E$141:DX141)</f>
        <v>0</v>
      </c>
      <c r="DY142" s="151">
        <f>SUM($E$139:DY139)-SUM($E$143:DY143)-SUM($E$141:DY141)</f>
        <v>0</v>
      </c>
      <c r="DZ142" s="151">
        <f>SUM($E$139:DZ139)-SUM($E$143:DZ143)-SUM($E$141:DZ141)</f>
        <v>0</v>
      </c>
      <c r="EA142" s="151">
        <f>SUM($E$139:EA139)-SUM($E$143:EA143)-SUM($E$141:EA141)</f>
        <v>0</v>
      </c>
      <c r="EB142" s="151">
        <f>SUM($E$139:EB139)-SUM($E$143:EB143)-SUM($E$141:EB141)</f>
        <v>0</v>
      </c>
      <c r="EC142" s="151">
        <f>SUM($E$139:EC139)-SUM($E$143:EC143)-SUM($E$141:EC141)</f>
        <v>0</v>
      </c>
      <c r="ED142" s="151">
        <f>SUM($E$139:ED139)-SUM($E$143:ED143)-SUM($E$141:ED141)</f>
        <v>0</v>
      </c>
      <c r="EE142" s="151">
        <f>SUM($E$139:EE139)-SUM($E$143:EE143)-SUM($E$141:EE141)</f>
        <v>0</v>
      </c>
      <c r="EF142" s="151">
        <f>SUM($E$139:EF139)-SUM($E$143:EF143)-SUM($E$141:EF141)</f>
        <v>0</v>
      </c>
      <c r="EG142" s="151">
        <f>SUM($E$139:EG139)-SUM($E$143:EG143)-SUM($E$141:EG141)</f>
        <v>0</v>
      </c>
      <c r="EH142" s="151">
        <f>SUM($E$139:EH139)-SUM($E$143:EH143)-SUM($E$141:EH141)</f>
        <v>0</v>
      </c>
      <c r="EI142" s="151">
        <f>SUM($E$139:EI139)-SUM($E$143:EI143)-SUM($E$141:EI141)</f>
        <v>0</v>
      </c>
      <c r="EJ142" s="151">
        <f>SUM($E$139:EJ139)-SUM($E$143:EJ143)-SUM($E$141:EJ141)</f>
        <v>0</v>
      </c>
      <c r="EK142" s="151">
        <f>SUM($E$139:EK139)-SUM($E$143:EK143)-SUM($E$141:EK141)</f>
        <v>0</v>
      </c>
      <c r="EL142" s="151">
        <f>SUM($E$139:EL139)-SUM($E$143:EL143)-SUM($E$141:EL141)</f>
        <v>0</v>
      </c>
      <c r="EM142" s="151">
        <f>SUM($E$139:EM139)-SUM($E$143:EM143)-SUM($E$141:EM141)</f>
        <v>0</v>
      </c>
      <c r="EN142" s="151">
        <f>SUM($E$139:EN139)-SUM($E$143:EN143)-SUM($E$141:EN141)</f>
        <v>0</v>
      </c>
      <c r="EO142" s="151">
        <f>SUM($E$139:EO139)-SUM($E$143:EO143)-SUM($E$141:EO141)</f>
        <v>0</v>
      </c>
      <c r="EP142" s="151">
        <f>SUM($E$139:EP139)-SUM($E$143:EP143)-SUM($E$141:EP141)</f>
        <v>0</v>
      </c>
      <c r="EQ142" s="151">
        <f>SUM($E$139:EQ139)-SUM($E$143:EQ143)-SUM($E$141:EQ141)</f>
        <v>0</v>
      </c>
      <c r="ER142" s="151">
        <f>SUM($E$139:ER139)-SUM($E$143:ER143)-SUM($E$141:ER141)</f>
        <v>0</v>
      </c>
      <c r="ES142" s="151">
        <f>SUM($E$139:ES139)-SUM($E$143:ES143)-SUM($E$141:ES141)</f>
        <v>0</v>
      </c>
      <c r="ET142" s="151">
        <f>SUM($E$139:ET139)-SUM($E$143:ET143)-SUM($E$141:ET141)</f>
        <v>0</v>
      </c>
      <c r="EU142" s="151">
        <f>SUM($E$139:EU139)-SUM($E$143:EU143)-SUM($E$141:EU141)</f>
        <v>0</v>
      </c>
      <c r="EV142" s="151">
        <f>SUM($E$139:EV139)-SUM($E$143:EV143)-SUM($E$141:EV141)</f>
        <v>0</v>
      </c>
      <c r="EW142" s="151">
        <f>SUM($E$139:EW139)-SUM($E$143:EW143)-SUM($E$141:EW141)</f>
        <v>0</v>
      </c>
      <c r="EX142" s="151">
        <f>SUM($E$139:EX139)-SUM($E$143:EX143)-SUM($E$141:EX141)</f>
        <v>0</v>
      </c>
      <c r="EY142" s="151">
        <f>SUM($E$139:EY139)-SUM($E$143:EY143)-SUM($E$141:EY141)</f>
        <v>0</v>
      </c>
      <c r="EZ142" s="151">
        <f>SUM($E$139:EZ139)-SUM($E$143:EZ143)-SUM($E$141:EZ141)</f>
        <v>0</v>
      </c>
      <c r="FA142" s="151">
        <f>SUM($E$139:FA139)-SUM($E$143:FA143)-SUM($E$141:FA141)</f>
        <v>0</v>
      </c>
      <c r="FB142" s="151">
        <f>SUM($E$139:FB139)-SUM($E$143:FB143)-SUM($E$141:FB141)</f>
        <v>0</v>
      </c>
      <c r="FC142" s="136"/>
      <c r="FD142" s="136"/>
      <c r="FE142" s="136"/>
      <c r="FF142" s="136"/>
      <c r="FG142" s="136"/>
      <c r="FH142" s="136"/>
      <c r="FI142" s="136"/>
      <c r="FJ142" s="136"/>
      <c r="FK142" s="136"/>
      <c r="FL142" s="136"/>
      <c r="FM142" s="136"/>
      <c r="FN142" s="136"/>
      <c r="FO142" s="136"/>
      <c r="FP142" s="136"/>
      <c r="FQ142" s="136"/>
      <c r="FR142" s="136"/>
      <c r="FS142" s="136"/>
      <c r="FT142" s="136"/>
      <c r="FU142" s="136"/>
      <c r="FV142" s="136"/>
      <c r="FW142" s="136"/>
      <c r="FX142" s="136"/>
      <c r="FY142" s="136"/>
      <c r="FZ142" s="136"/>
      <c r="GA142" s="136"/>
      <c r="GB142" s="136"/>
      <c r="GC142" s="136"/>
      <c r="GD142" s="136"/>
      <c r="GE142" s="136"/>
      <c r="GF142" s="136"/>
      <c r="GG142" s="136"/>
      <c r="GH142" s="136"/>
      <c r="GI142" s="136"/>
      <c r="GJ142" s="136"/>
      <c r="GK142" s="136"/>
      <c r="GL142" s="136"/>
      <c r="GM142" s="136"/>
      <c r="GN142" s="136"/>
      <c r="GO142" s="136"/>
      <c r="GP142" s="136"/>
      <c r="GQ142" s="136"/>
      <c r="GR142" s="136"/>
      <c r="GS142" s="136"/>
      <c r="GT142" s="136"/>
      <c r="GU142" s="136"/>
      <c r="GV142" s="136"/>
      <c r="GW142" s="136"/>
      <c r="GX142" s="136"/>
    </row>
    <row r="143" spans="1:206">
      <c r="B143" s="148" t="s">
        <v>361</v>
      </c>
      <c r="D143" s="108"/>
      <c r="E143" s="151">
        <f>IF('Capital Structure'!$H$15='Capital Structure'!$G$16,E97,IF('Capital Structure'!$H$15='Capital Structure'!$G$17,E108,IF('Capital Structure'!$H$15='Capital Structure'!$G$18,E119,E130)))</f>
        <v>0</v>
      </c>
      <c r="F143" s="151">
        <f>IF('Capital Structure'!$H$15='Capital Structure'!$G$16,F97,IF('Capital Structure'!$H$15='Capital Structure'!$G$17,F108,IF('Capital Structure'!$H$15='Capital Structure'!$G$18,F119,F130)))</f>
        <v>0</v>
      </c>
      <c r="G143" s="151">
        <f>IF('Capital Structure'!$H$15='Capital Structure'!$G$16,G97,IF('Capital Structure'!$H$15='Capital Structure'!$G$17,G108,IF('Capital Structure'!$H$15='Capital Structure'!$G$18,G119,G130)))</f>
        <v>0</v>
      </c>
      <c r="H143" s="151">
        <f>IF('Capital Structure'!$H$15='Capital Structure'!$G$16,H97,IF('Capital Structure'!$H$15='Capital Structure'!$G$17,H108,IF('Capital Structure'!$H$15='Capital Structure'!$G$18,H119,H130)))</f>
        <v>0</v>
      </c>
      <c r="I143" s="151">
        <f>IF('Capital Structure'!$H$15='Capital Structure'!$G$16,I97,IF('Capital Structure'!$H$15='Capital Structure'!$G$17,I108,IF('Capital Structure'!$H$15='Capital Structure'!$G$18,I119,I130)))</f>
        <v>0</v>
      </c>
      <c r="J143" s="151">
        <f>IF('Capital Structure'!$H$15='Capital Structure'!$G$16,J97,IF('Capital Structure'!$H$15='Capital Structure'!$G$17,J108,IF('Capital Structure'!$H$15='Capital Structure'!$G$18,J119,J130)))</f>
        <v>0</v>
      </c>
      <c r="K143" s="151">
        <f>IF('Capital Structure'!$H$15='Capital Structure'!$G$16,K97,IF('Capital Structure'!$H$15='Capital Structure'!$G$17,K108,IF('Capital Structure'!$H$15='Capital Structure'!$G$18,K119,K130)))</f>
        <v>0</v>
      </c>
      <c r="L143" s="151">
        <f>IF('Capital Structure'!$H$15='Capital Structure'!$G$16,L97,IF('Capital Structure'!$H$15='Capital Structure'!$G$17,L108,IF('Capital Structure'!$H$15='Capital Structure'!$G$18,L119,L130)))</f>
        <v>0</v>
      </c>
      <c r="M143" s="151">
        <f>IF('Capital Structure'!$H$15='Capital Structure'!$G$16,M97,IF('Capital Structure'!$H$15='Capital Structure'!$G$17,M108,IF('Capital Structure'!$H$15='Capital Structure'!$G$18,M119,M130)))</f>
        <v>0</v>
      </c>
      <c r="N143" s="151">
        <f>IF('Capital Structure'!$H$15='Capital Structure'!$G$16,N97,IF('Capital Structure'!$H$15='Capital Structure'!$G$17,N108,IF('Capital Structure'!$H$15='Capital Structure'!$G$18,N119,N130)))</f>
        <v>0</v>
      </c>
      <c r="O143" s="151">
        <f>IF('Capital Structure'!$H$15='Capital Structure'!$G$16,O97,IF('Capital Structure'!$H$15='Capital Structure'!$G$17,O108,IF('Capital Structure'!$H$15='Capital Structure'!$G$18,O119,O130)))</f>
        <v>0</v>
      </c>
      <c r="P143" s="151">
        <f>IF('Capital Structure'!$H$15='Capital Structure'!$G$16,P97,IF('Capital Structure'!$H$15='Capital Structure'!$G$17,P108,IF('Capital Structure'!$H$15='Capital Structure'!$G$18,P119,P130)))</f>
        <v>0</v>
      </c>
      <c r="Q143" s="151">
        <f>IF('Capital Structure'!$H$15='Capital Structure'!$G$16,Q97,IF('Capital Structure'!$H$15='Capital Structure'!$G$17,Q108,IF('Capital Structure'!$H$15='Capital Structure'!$G$18,Q119,Q130)))</f>
        <v>0</v>
      </c>
      <c r="R143" s="151">
        <f>IF('Capital Structure'!$H$15='Capital Structure'!$G$16,R97,IF('Capital Structure'!$H$15='Capital Structure'!$G$17,R108,IF('Capital Structure'!$H$15='Capital Structure'!$G$18,R119,R130)))</f>
        <v>0</v>
      </c>
      <c r="S143" s="151">
        <f>IF('Capital Structure'!$H$15='Capital Structure'!$G$16,S97,IF('Capital Structure'!$H$15='Capital Structure'!$G$17,S108,IF('Capital Structure'!$H$15='Capital Structure'!$G$18,S119,S130)))</f>
        <v>0</v>
      </c>
      <c r="T143" s="151">
        <f>IF('Capital Structure'!$H$15='Capital Structure'!$G$16,T97,IF('Capital Structure'!$H$15='Capital Structure'!$G$17,T108,IF('Capital Structure'!$H$15='Capital Structure'!$G$18,T119,T130)))</f>
        <v>0</v>
      </c>
      <c r="U143" s="151">
        <f>IF('Capital Structure'!$H$15='Capital Structure'!$G$16,U97,IF('Capital Structure'!$H$15='Capital Structure'!$G$17,U108,IF('Capital Structure'!$H$15='Capital Structure'!$G$18,U119,U130)))</f>
        <v>0</v>
      </c>
      <c r="V143" s="151">
        <f>IF('Capital Structure'!$H$15='Capital Structure'!$G$16,V97,IF('Capital Structure'!$H$15='Capital Structure'!$G$17,V108,IF('Capital Structure'!$H$15='Capital Structure'!$G$18,V119,V130)))</f>
        <v>0</v>
      </c>
      <c r="W143" s="151">
        <f>IF('Capital Structure'!$H$15='Capital Structure'!$G$16,W97,IF('Capital Structure'!$H$15='Capital Structure'!$G$17,W108,IF('Capital Structure'!$H$15='Capital Structure'!$G$18,W119,W130)))</f>
        <v>0</v>
      </c>
      <c r="X143" s="151">
        <f>IF('Capital Structure'!$H$15='Capital Structure'!$G$16,X97,IF('Capital Structure'!$H$15='Capital Structure'!$G$17,X108,IF('Capital Structure'!$H$15='Capital Structure'!$G$18,X119,X130)))</f>
        <v>0</v>
      </c>
      <c r="Y143" s="151">
        <f>IF('Capital Structure'!$H$15='Capital Structure'!$G$16,Y97,IF('Capital Structure'!$H$15='Capital Structure'!$G$17,Y108,IF('Capital Structure'!$H$15='Capital Structure'!$G$18,Y119,Y130)))</f>
        <v>0</v>
      </c>
      <c r="Z143" s="151">
        <f>IF('Capital Structure'!$H$15='Capital Structure'!$G$16,Z97,IF('Capital Structure'!$H$15='Capital Structure'!$G$17,Z108,IF('Capital Structure'!$H$15='Capital Structure'!$G$18,Z119,Z130)))</f>
        <v>0</v>
      </c>
      <c r="AA143" s="151">
        <f>IF('Capital Structure'!$H$15='Capital Structure'!$G$16,AA97,IF('Capital Structure'!$H$15='Capital Structure'!$G$17,AA108,IF('Capital Structure'!$H$15='Capital Structure'!$G$18,AA119,AA130)))</f>
        <v>0</v>
      </c>
      <c r="AB143" s="151">
        <f>IF('Capital Structure'!$H$15='Capital Structure'!$G$16,AB97,IF('Capital Structure'!$H$15='Capital Structure'!$G$17,AB108,IF('Capital Structure'!$H$15='Capital Structure'!$G$18,AB119,AB130)))</f>
        <v>0</v>
      </c>
      <c r="AC143" s="151">
        <f>IF('Capital Structure'!$H$15='Capital Structure'!$G$16,AC97,IF('Capital Structure'!$H$15='Capital Structure'!$G$17,AC108,IF('Capital Structure'!$H$15='Capital Structure'!$G$18,AC119,AC130)))</f>
        <v>0</v>
      </c>
      <c r="AD143" s="151">
        <f>IF('Capital Structure'!$H$15='Capital Structure'!$G$16,AD97,IF('Capital Structure'!$H$15='Capital Structure'!$G$17,AD108,IF('Capital Structure'!$H$15='Capital Structure'!$G$18,AD119,AD130)))</f>
        <v>0</v>
      </c>
      <c r="AE143" s="151">
        <f>IF('Capital Structure'!$H$15='Capital Structure'!$G$16,AE97,IF('Capital Structure'!$H$15='Capital Structure'!$G$17,AE108,IF('Capital Structure'!$H$15='Capital Structure'!$G$18,AE119,AE130)))</f>
        <v>0</v>
      </c>
      <c r="AF143" s="151">
        <f>IF('Capital Structure'!$H$15='Capital Structure'!$G$16,AF97,IF('Capital Structure'!$H$15='Capital Structure'!$G$17,AF108,IF('Capital Structure'!$H$15='Capital Structure'!$G$18,AF119,AF130)))</f>
        <v>0</v>
      </c>
      <c r="AG143" s="151">
        <f>IF('Capital Structure'!$H$15='Capital Structure'!$G$16,AG97,IF('Capital Structure'!$H$15='Capital Structure'!$G$17,AG108,IF('Capital Structure'!$H$15='Capital Structure'!$G$18,AG119,AG130)))</f>
        <v>0</v>
      </c>
      <c r="AH143" s="151">
        <f>IF('Capital Structure'!$H$15='Capital Structure'!$G$16,AH97,IF('Capital Structure'!$H$15='Capital Structure'!$G$17,AH108,IF('Capital Structure'!$H$15='Capital Structure'!$G$18,AH119,AH130)))</f>
        <v>0</v>
      </c>
      <c r="AI143" s="151">
        <f>IF('Capital Structure'!$H$15='Capital Structure'!$G$16,AI97,IF('Capital Structure'!$H$15='Capital Structure'!$G$17,AI108,IF('Capital Structure'!$H$15='Capital Structure'!$G$18,AI119,AI130)))</f>
        <v>0</v>
      </c>
      <c r="AJ143" s="151">
        <f>IF('Capital Structure'!$H$15='Capital Structure'!$G$16,AJ97,IF('Capital Structure'!$H$15='Capital Structure'!$G$17,AJ108,IF('Capital Structure'!$H$15='Capital Structure'!$G$18,AJ119,AJ130)))</f>
        <v>0</v>
      </c>
      <c r="AK143" s="151">
        <f>IF('Capital Structure'!$H$15='Capital Structure'!$G$16,AK97,IF('Capital Structure'!$H$15='Capital Structure'!$G$17,AK108,IF('Capital Structure'!$H$15='Capital Structure'!$G$18,AK119,AK130)))</f>
        <v>0</v>
      </c>
      <c r="AL143" s="151">
        <f>IF('Capital Structure'!$H$15='Capital Structure'!$G$16,AL97,IF('Capital Structure'!$H$15='Capital Structure'!$G$17,AL108,IF('Capital Structure'!$H$15='Capital Structure'!$G$18,AL119,AL130)))</f>
        <v>0</v>
      </c>
      <c r="AM143" s="151">
        <f>IF('Capital Structure'!$H$15='Capital Structure'!$G$16,AM97,IF('Capital Structure'!$H$15='Capital Structure'!$G$17,AM108,IF('Capital Structure'!$H$15='Capital Structure'!$G$18,AM119,AM130)))</f>
        <v>0</v>
      </c>
      <c r="AN143" s="151">
        <f>IF('Capital Structure'!$H$15='Capital Structure'!$G$16,AN97,IF('Capital Structure'!$H$15='Capital Structure'!$G$17,AN108,IF('Capital Structure'!$H$15='Capital Structure'!$G$18,AN119,AN130)))</f>
        <v>0</v>
      </c>
      <c r="AO143" s="151">
        <f>IF('Capital Structure'!$H$15='Capital Structure'!$G$16,AO97,IF('Capital Structure'!$H$15='Capital Structure'!$G$17,AO108,IF('Capital Structure'!$H$15='Capital Structure'!$G$18,AO119,AO130)))</f>
        <v>0</v>
      </c>
      <c r="AP143" s="151">
        <f>IF('Capital Structure'!$H$15='Capital Structure'!$G$16,AP97,IF('Capital Structure'!$H$15='Capital Structure'!$G$17,AP108,IF('Capital Structure'!$H$15='Capital Structure'!$G$18,AP119,AP130)))</f>
        <v>0</v>
      </c>
      <c r="AQ143" s="151">
        <f>IF('Capital Structure'!$H$15='Capital Structure'!$G$16,AQ97,IF('Capital Structure'!$H$15='Capital Structure'!$G$17,AQ108,IF('Capital Structure'!$H$15='Capital Structure'!$G$18,AQ119,AQ130)))</f>
        <v>0</v>
      </c>
      <c r="AR143" s="151">
        <f>IF('Capital Structure'!$H$15='Capital Structure'!$G$16,AR97,IF('Capital Structure'!$H$15='Capital Structure'!$G$17,AR108,IF('Capital Structure'!$H$15='Capital Structure'!$G$18,AR119,AR130)))</f>
        <v>0</v>
      </c>
      <c r="AS143" s="151">
        <f>IF('Capital Structure'!$H$15='Capital Structure'!$G$16,AS97,IF('Capital Structure'!$H$15='Capital Structure'!$G$17,AS108,IF('Capital Structure'!$H$15='Capital Structure'!$G$18,AS119,AS130)))</f>
        <v>0</v>
      </c>
      <c r="AT143" s="151">
        <f>IF('Capital Structure'!$H$15='Capital Structure'!$G$16,AT97,IF('Capital Structure'!$H$15='Capital Structure'!$G$17,AT108,IF('Capital Structure'!$H$15='Capital Structure'!$G$18,AT119,AT130)))</f>
        <v>0</v>
      </c>
      <c r="AU143" s="151">
        <f>IF('Capital Structure'!$H$15='Capital Structure'!$G$16,AU97,IF('Capital Structure'!$H$15='Capital Structure'!$G$17,AU108,IF('Capital Structure'!$H$15='Capital Structure'!$G$18,AU119,AU130)))</f>
        <v>0</v>
      </c>
      <c r="AV143" s="151">
        <f>IF('Capital Structure'!$H$15='Capital Structure'!$G$16,AV97,IF('Capital Structure'!$H$15='Capital Structure'!$G$17,AV108,IF('Capital Structure'!$H$15='Capital Structure'!$G$18,AV119,AV130)))</f>
        <v>0</v>
      </c>
      <c r="AW143" s="151">
        <f>IF('Capital Structure'!$H$15='Capital Structure'!$G$16,AW97,IF('Capital Structure'!$H$15='Capital Structure'!$G$17,AW108,IF('Capital Structure'!$H$15='Capital Structure'!$G$18,AW119,AW130)))</f>
        <v>0</v>
      </c>
      <c r="AX143" s="151">
        <f>IF('Capital Structure'!$H$15='Capital Structure'!$G$16,AX97,IF('Capital Structure'!$H$15='Capital Structure'!$G$17,AX108,IF('Capital Structure'!$H$15='Capital Structure'!$G$18,AX119,AX130)))</f>
        <v>0</v>
      </c>
      <c r="AY143" s="151">
        <f>IF('Capital Structure'!$H$15='Capital Structure'!$G$16,AY97,IF('Capital Structure'!$H$15='Capital Structure'!$G$17,AY108,IF('Capital Structure'!$H$15='Capital Structure'!$G$18,AY119,AY130)))</f>
        <v>0</v>
      </c>
      <c r="AZ143" s="151">
        <f>IF('Capital Structure'!$H$15='Capital Structure'!$G$16,AZ97,IF('Capital Structure'!$H$15='Capital Structure'!$G$17,AZ108,IF('Capital Structure'!$H$15='Capital Structure'!$G$18,AZ119,AZ130)))</f>
        <v>0</v>
      </c>
      <c r="BA143" s="151">
        <f>IF('Capital Structure'!$H$15='Capital Structure'!$G$16,BA97,IF('Capital Structure'!$H$15='Capital Structure'!$G$17,BA108,IF('Capital Structure'!$H$15='Capital Structure'!$G$18,BA119,BA130)))</f>
        <v>0</v>
      </c>
      <c r="BB143" s="151">
        <f>IF('Capital Structure'!$H$15='Capital Structure'!$G$16,BB97,IF('Capital Structure'!$H$15='Capital Structure'!$G$17,BB108,IF('Capital Structure'!$H$15='Capital Structure'!$G$18,BB119,BB130)))</f>
        <v>0</v>
      </c>
      <c r="BC143" s="151">
        <f>IF('Capital Structure'!$H$15='Capital Structure'!$G$16,BC97,IF('Capital Structure'!$H$15='Capital Structure'!$G$17,BC108,IF('Capital Structure'!$H$15='Capital Structure'!$G$18,BC119,BC130)))</f>
        <v>0</v>
      </c>
      <c r="BD143" s="151">
        <f>IF('Capital Structure'!$H$15='Capital Structure'!$G$16,BD97,IF('Capital Structure'!$H$15='Capital Structure'!$G$17,BD108,IF('Capital Structure'!$H$15='Capital Structure'!$G$18,BD119,BD130)))</f>
        <v>0</v>
      </c>
      <c r="BE143" s="151">
        <f>IF('Capital Structure'!$H$15='Capital Structure'!$G$16,BE97,IF('Capital Structure'!$H$15='Capital Structure'!$G$17,BE108,IF('Capital Structure'!$H$15='Capital Structure'!$G$18,BE119,BE130)))</f>
        <v>0</v>
      </c>
      <c r="BF143" s="151">
        <f>IF('Capital Structure'!$H$15='Capital Structure'!$G$16,BF97,IF('Capital Structure'!$H$15='Capital Structure'!$G$17,BF108,IF('Capital Structure'!$H$15='Capital Structure'!$G$18,BF119,BF130)))</f>
        <v>0</v>
      </c>
      <c r="BG143" s="151">
        <f>IF('Capital Structure'!$H$15='Capital Structure'!$G$16,BG97,IF('Capital Structure'!$H$15='Capital Structure'!$G$17,BG108,IF('Capital Structure'!$H$15='Capital Structure'!$G$18,BG119,BG130)))</f>
        <v>0</v>
      </c>
      <c r="BH143" s="151">
        <f>IF('Capital Structure'!$H$15='Capital Structure'!$G$16,BH97,IF('Capital Structure'!$H$15='Capital Structure'!$G$17,BH108,IF('Capital Structure'!$H$15='Capital Structure'!$G$18,BH119,BH130)))</f>
        <v>0</v>
      </c>
      <c r="BI143" s="151">
        <f>IF('Capital Structure'!$H$15='Capital Structure'!$G$16,BI97,IF('Capital Structure'!$H$15='Capital Structure'!$G$17,BI108,IF('Capital Structure'!$H$15='Capital Structure'!$G$18,BI119,BI130)))</f>
        <v>0</v>
      </c>
      <c r="BJ143" s="151">
        <f>IF('Capital Structure'!$H$15='Capital Structure'!$G$16,BJ97,IF('Capital Structure'!$H$15='Capital Structure'!$G$17,BJ108,IF('Capital Structure'!$H$15='Capital Structure'!$G$18,BJ119,BJ130)))</f>
        <v>0</v>
      </c>
      <c r="BK143" s="151">
        <f>IF('Capital Structure'!$H$15='Capital Structure'!$G$16,BK97,IF('Capital Structure'!$H$15='Capital Structure'!$G$17,BK108,IF('Capital Structure'!$H$15='Capital Structure'!$G$18,BK119,BK130)))</f>
        <v>0</v>
      </c>
      <c r="BL143" s="151">
        <f>IF('Capital Structure'!$H$15='Capital Structure'!$G$16,BL97,IF('Capital Structure'!$H$15='Capital Structure'!$G$17,BL108,IF('Capital Structure'!$H$15='Capital Structure'!$G$18,BL119,BL130)))</f>
        <v>0</v>
      </c>
      <c r="BM143" s="151">
        <f>IF('Capital Structure'!$H$15='Capital Structure'!$G$16,BM97,IF('Capital Structure'!$H$15='Capital Structure'!$G$17,BM108,IF('Capital Structure'!$H$15='Capital Structure'!$G$18,BM119,BM130)))</f>
        <v>0</v>
      </c>
      <c r="BN143" s="151">
        <f>IF('Capital Structure'!$H$15='Capital Structure'!$G$16,BN97,IF('Capital Structure'!$H$15='Capital Structure'!$G$17,BN108,IF('Capital Structure'!$H$15='Capital Structure'!$G$18,BN119,BN130)))</f>
        <v>0</v>
      </c>
      <c r="BO143" s="151">
        <f>IF('Capital Structure'!$H$15='Capital Structure'!$G$16,BO97,IF('Capital Structure'!$H$15='Capital Structure'!$G$17,BO108,IF('Capital Structure'!$H$15='Capital Structure'!$G$18,BO119,BO130)))</f>
        <v>0</v>
      </c>
      <c r="BP143" s="151">
        <f>IF('Capital Structure'!$H$15='Capital Structure'!$G$16,BP97,IF('Capital Structure'!$H$15='Capital Structure'!$G$17,BP108,IF('Capital Structure'!$H$15='Capital Structure'!$G$18,BP119,BP130)))</f>
        <v>0</v>
      </c>
      <c r="BQ143" s="151">
        <f>IF('Capital Structure'!$H$15='Capital Structure'!$G$16,BQ97,IF('Capital Structure'!$H$15='Capital Structure'!$G$17,BQ108,IF('Capital Structure'!$H$15='Capital Structure'!$G$18,BQ119,BQ130)))</f>
        <v>0</v>
      </c>
      <c r="BR143" s="151">
        <f>IF('Capital Structure'!$H$15='Capital Structure'!$G$16,BR97,IF('Capital Structure'!$H$15='Capital Structure'!$G$17,BR108,IF('Capital Structure'!$H$15='Capital Structure'!$G$18,BR119,BR130)))</f>
        <v>0</v>
      </c>
      <c r="BS143" s="151">
        <f>IF('Capital Structure'!$H$15='Capital Structure'!$G$16,BS97,IF('Capital Structure'!$H$15='Capital Structure'!$G$17,BS108,IF('Capital Structure'!$H$15='Capital Structure'!$G$18,BS119,BS130)))</f>
        <v>0</v>
      </c>
      <c r="BT143" s="151">
        <f>IF('Capital Structure'!$H$15='Capital Structure'!$G$16,BT97,IF('Capital Structure'!$H$15='Capital Structure'!$G$17,BT108,IF('Capital Structure'!$H$15='Capital Structure'!$G$18,BT119,BT130)))</f>
        <v>0</v>
      </c>
      <c r="BU143" s="151">
        <f>IF('Capital Structure'!$H$15='Capital Structure'!$G$16,BU97,IF('Capital Structure'!$H$15='Capital Structure'!$G$17,BU108,IF('Capital Structure'!$H$15='Capital Structure'!$G$18,BU119,BU130)))</f>
        <v>0</v>
      </c>
      <c r="BV143" s="151">
        <f>IF('Capital Structure'!$H$15='Capital Structure'!$G$16,BV97,IF('Capital Structure'!$H$15='Capital Structure'!$G$17,BV108,IF('Capital Structure'!$H$15='Capital Structure'!$G$18,BV119,BV130)))</f>
        <v>0</v>
      </c>
      <c r="BW143" s="151">
        <f>IF('Capital Structure'!$H$15='Capital Structure'!$G$16,BW97,IF('Capital Structure'!$H$15='Capital Structure'!$G$17,BW108,IF('Capital Structure'!$H$15='Capital Structure'!$G$18,BW119,BW130)))</f>
        <v>0</v>
      </c>
      <c r="BX143" s="151">
        <f>IF('Capital Structure'!$H$15='Capital Structure'!$G$16,BX97,IF('Capital Structure'!$H$15='Capital Structure'!$G$17,BX108,IF('Capital Structure'!$H$15='Capital Structure'!$G$18,BX119,BX130)))</f>
        <v>0</v>
      </c>
      <c r="BY143" s="151">
        <f>IF('Capital Structure'!$H$15='Capital Structure'!$G$16,BY97,IF('Capital Structure'!$H$15='Capital Structure'!$G$17,BY108,IF('Capital Structure'!$H$15='Capital Structure'!$G$18,BY119,BY130)))</f>
        <v>0</v>
      </c>
      <c r="BZ143" s="151">
        <f>IF('Capital Structure'!$H$15='Capital Structure'!$G$16,BZ97,IF('Capital Structure'!$H$15='Capital Structure'!$G$17,BZ108,IF('Capital Structure'!$H$15='Capital Structure'!$G$18,BZ119,BZ130)))</f>
        <v>0</v>
      </c>
      <c r="CA143" s="151">
        <f>IF('Capital Structure'!$H$15='Capital Structure'!$G$16,CA97,IF('Capital Structure'!$H$15='Capital Structure'!$G$17,CA108,IF('Capital Structure'!$H$15='Capital Structure'!$G$18,CA119,CA130)))</f>
        <v>88200000</v>
      </c>
      <c r="CB143" s="151">
        <f>IF('Capital Structure'!$H$15='Capital Structure'!$G$16,CB97,IF('Capital Structure'!$H$15='Capital Structure'!$G$17,CB108,IF('Capital Structure'!$H$15='Capital Structure'!$G$18,CB119,CB130)))</f>
        <v>0</v>
      </c>
      <c r="CC143" s="151">
        <f>IF('Capital Structure'!$H$15='Capital Structure'!$G$16,CC97,IF('Capital Structure'!$H$15='Capital Structure'!$G$17,CC108,IF('Capital Structure'!$H$15='Capital Structure'!$G$18,CC119,CC130)))</f>
        <v>0</v>
      </c>
      <c r="CD143" s="151">
        <f>IF('Capital Structure'!$H$15='Capital Structure'!$G$16,CD97,IF('Capital Structure'!$H$15='Capital Structure'!$G$17,CD108,IF('Capital Structure'!$H$15='Capital Structure'!$G$18,CD119,CD130)))</f>
        <v>0</v>
      </c>
      <c r="CE143" s="151">
        <f>IF('Capital Structure'!$H$15='Capital Structure'!$G$16,CE97,IF('Capital Structure'!$H$15='Capital Structure'!$G$17,CE108,IF('Capital Structure'!$H$15='Capital Structure'!$G$18,CE119,CE130)))</f>
        <v>0</v>
      </c>
      <c r="CF143" s="151">
        <f>IF('Capital Structure'!$H$15='Capital Structure'!$G$16,CF97,IF('Capital Structure'!$H$15='Capital Structure'!$G$17,CF108,IF('Capital Structure'!$H$15='Capital Structure'!$G$18,CF119,CF130)))</f>
        <v>0</v>
      </c>
      <c r="CG143" s="151">
        <f>IF('Capital Structure'!$H$15='Capital Structure'!$G$16,CG97,IF('Capital Structure'!$H$15='Capital Structure'!$G$17,CG108,IF('Capital Structure'!$H$15='Capital Structure'!$G$18,CG119,CG130)))</f>
        <v>0</v>
      </c>
      <c r="CH143" s="151">
        <f>IF('Capital Structure'!$H$15='Capital Structure'!$G$16,CH97,IF('Capital Structure'!$H$15='Capital Structure'!$G$17,CH108,IF('Capital Structure'!$H$15='Capital Structure'!$G$18,CH119,CH130)))</f>
        <v>0</v>
      </c>
      <c r="CI143" s="151">
        <f>IF('Capital Structure'!$H$15='Capital Structure'!$G$16,CI97,IF('Capital Structure'!$H$15='Capital Structure'!$G$17,CI108,IF('Capital Structure'!$H$15='Capital Structure'!$G$18,CI119,CI130)))</f>
        <v>0</v>
      </c>
      <c r="CJ143" s="151">
        <f>IF('Capital Structure'!$H$15='Capital Structure'!$G$16,CJ97,IF('Capital Structure'!$H$15='Capital Structure'!$G$17,CJ108,IF('Capital Structure'!$H$15='Capital Structure'!$G$18,CJ119,CJ130)))</f>
        <v>0</v>
      </c>
      <c r="CK143" s="151">
        <f>IF('Capital Structure'!$H$15='Capital Structure'!$G$16,CK97,IF('Capital Structure'!$H$15='Capital Structure'!$G$17,CK108,IF('Capital Structure'!$H$15='Capital Structure'!$G$18,CK119,CK130)))</f>
        <v>0</v>
      </c>
      <c r="CL143" s="151">
        <f>IF('Capital Structure'!$H$15='Capital Structure'!$G$16,CL97,IF('Capital Structure'!$H$15='Capital Structure'!$G$17,CL108,IF('Capital Structure'!$H$15='Capital Structure'!$G$18,CL119,CL130)))</f>
        <v>0</v>
      </c>
      <c r="CM143" s="151">
        <f>IF('Capital Structure'!$H$15='Capital Structure'!$G$16,CM97,IF('Capital Structure'!$H$15='Capital Structure'!$G$17,CM108,IF('Capital Structure'!$H$15='Capital Structure'!$G$18,CM119,CM130)))</f>
        <v>0</v>
      </c>
      <c r="CN143" s="151">
        <f>IF('Capital Structure'!$H$15='Capital Structure'!$G$16,CN97,IF('Capital Structure'!$H$15='Capital Structure'!$G$17,CN108,IF('Capital Structure'!$H$15='Capital Structure'!$G$18,CN119,CN130)))</f>
        <v>0</v>
      </c>
      <c r="CO143" s="151">
        <f>IF('Capital Structure'!$H$15='Capital Structure'!$G$16,CO97,IF('Capital Structure'!$H$15='Capital Structure'!$G$17,CO108,IF('Capital Structure'!$H$15='Capital Structure'!$G$18,CO119,CO130)))</f>
        <v>0</v>
      </c>
      <c r="CP143" s="151">
        <f>IF('Capital Structure'!$H$15='Capital Structure'!$G$16,CP97,IF('Capital Structure'!$H$15='Capital Structure'!$G$17,CP108,IF('Capital Structure'!$H$15='Capital Structure'!$G$18,CP119,CP130)))</f>
        <v>0</v>
      </c>
      <c r="CQ143" s="151">
        <f>IF('Capital Structure'!$H$15='Capital Structure'!$G$16,CQ97,IF('Capital Structure'!$H$15='Capital Structure'!$G$17,CQ108,IF('Capital Structure'!$H$15='Capital Structure'!$G$18,CQ119,CQ130)))</f>
        <v>0</v>
      </c>
      <c r="CR143" s="151">
        <f>IF('Capital Structure'!$H$15='Capital Structure'!$G$16,CR97,IF('Capital Structure'!$H$15='Capital Structure'!$G$17,CR108,IF('Capital Structure'!$H$15='Capital Structure'!$G$18,CR119,CR130)))</f>
        <v>0</v>
      </c>
      <c r="CS143" s="151">
        <f>IF('Capital Structure'!$H$15='Capital Structure'!$G$16,CS97,IF('Capital Structure'!$H$15='Capital Structure'!$G$17,CS108,IF('Capital Structure'!$H$15='Capital Structure'!$G$18,CS119,CS130)))</f>
        <v>0</v>
      </c>
      <c r="CT143" s="151">
        <f>IF('Capital Structure'!$H$15='Capital Structure'!$G$16,CT97,IF('Capital Structure'!$H$15='Capital Structure'!$G$17,CT108,IF('Capital Structure'!$H$15='Capital Structure'!$G$18,CT119,CT130)))</f>
        <v>0</v>
      </c>
      <c r="CU143" s="151">
        <f>IF('Capital Structure'!$H$15='Capital Structure'!$G$16,CU97,IF('Capital Structure'!$H$15='Capital Structure'!$G$17,CU108,IF('Capital Structure'!$H$15='Capital Structure'!$G$18,CU119,CU130)))</f>
        <v>0</v>
      </c>
      <c r="CV143" s="151">
        <f>IF('Capital Structure'!$H$15='Capital Structure'!$G$16,CV97,IF('Capital Structure'!$H$15='Capital Structure'!$G$17,CV108,IF('Capital Structure'!$H$15='Capital Structure'!$G$18,CV119,CV130)))</f>
        <v>0</v>
      </c>
      <c r="CW143" s="151">
        <f>IF('Capital Structure'!$H$15='Capital Structure'!$G$16,CW97,IF('Capital Structure'!$H$15='Capital Structure'!$G$17,CW108,IF('Capital Structure'!$H$15='Capital Structure'!$G$18,CW119,CW130)))</f>
        <v>0</v>
      </c>
      <c r="CX143" s="151">
        <f>IF('Capital Structure'!$H$15='Capital Structure'!$G$16,CX97,IF('Capital Structure'!$H$15='Capital Structure'!$G$17,CX108,IF('Capital Structure'!$H$15='Capital Structure'!$G$18,CX119,CX130)))</f>
        <v>0</v>
      </c>
      <c r="CY143" s="151">
        <f>IF('Capital Structure'!$H$15='Capital Structure'!$G$16,CY97,IF('Capital Structure'!$H$15='Capital Structure'!$G$17,CY108,IF('Capital Structure'!$H$15='Capital Structure'!$G$18,CY119,CY130)))</f>
        <v>0</v>
      </c>
      <c r="CZ143" s="151">
        <f>IF('Capital Structure'!$H$15='Capital Structure'!$G$16,CZ97,IF('Capital Structure'!$H$15='Capital Structure'!$G$17,CZ108,IF('Capital Structure'!$H$15='Capital Structure'!$G$18,CZ119,CZ130)))</f>
        <v>0</v>
      </c>
      <c r="DA143" s="151">
        <f>IF('Capital Structure'!$H$15='Capital Structure'!$G$16,DA97,IF('Capital Structure'!$H$15='Capital Structure'!$G$17,DA108,IF('Capital Structure'!$H$15='Capital Structure'!$G$18,DA119,DA130)))</f>
        <v>0</v>
      </c>
      <c r="DB143" s="151">
        <f>IF('Capital Structure'!$H$15='Capital Structure'!$G$16,DB97,IF('Capital Structure'!$H$15='Capital Structure'!$G$17,DB108,IF('Capital Structure'!$H$15='Capital Structure'!$G$18,DB119,DB130)))</f>
        <v>0</v>
      </c>
      <c r="DC143" s="151">
        <f>IF('Capital Structure'!$H$15='Capital Structure'!$G$16,DC97,IF('Capital Structure'!$H$15='Capital Structure'!$G$17,DC108,IF('Capital Structure'!$H$15='Capital Structure'!$G$18,DC119,DC130)))</f>
        <v>0</v>
      </c>
      <c r="DD143" s="151">
        <f>IF('Capital Structure'!$H$15='Capital Structure'!$G$16,DD97,IF('Capital Structure'!$H$15='Capital Structure'!$G$17,DD108,IF('Capital Structure'!$H$15='Capital Structure'!$G$18,DD119,DD130)))</f>
        <v>0</v>
      </c>
      <c r="DE143" s="151">
        <f>IF('Capital Structure'!$H$15='Capital Structure'!$G$16,DE97,IF('Capital Structure'!$H$15='Capital Structure'!$G$17,DE108,IF('Capital Structure'!$H$15='Capital Structure'!$G$18,DE119,DE130)))</f>
        <v>0</v>
      </c>
      <c r="DF143" s="151">
        <f>IF('Capital Structure'!$H$15='Capital Structure'!$G$16,DF97,IF('Capital Structure'!$H$15='Capital Structure'!$G$17,DF108,IF('Capital Structure'!$H$15='Capital Structure'!$G$18,DF119,DF130)))</f>
        <v>0</v>
      </c>
      <c r="DG143" s="151">
        <f>IF('Capital Structure'!$H$15='Capital Structure'!$G$16,DG97,IF('Capital Structure'!$H$15='Capital Structure'!$G$17,DG108,IF('Capital Structure'!$H$15='Capital Structure'!$G$18,DG119,DG130)))</f>
        <v>0</v>
      </c>
      <c r="DH143" s="151">
        <f>IF('Capital Structure'!$H$15='Capital Structure'!$G$16,DH97,IF('Capital Structure'!$H$15='Capital Structure'!$G$17,DH108,IF('Capital Structure'!$H$15='Capital Structure'!$G$18,DH119,DH130)))</f>
        <v>0</v>
      </c>
      <c r="DI143" s="151">
        <f>IF('Capital Structure'!$H$15='Capital Structure'!$G$16,DI97,IF('Capital Structure'!$H$15='Capital Structure'!$G$17,DI108,IF('Capital Structure'!$H$15='Capital Structure'!$G$18,DI119,DI130)))</f>
        <v>0</v>
      </c>
      <c r="DJ143" s="151">
        <f>IF('Capital Structure'!$H$15='Capital Structure'!$G$16,DJ97,IF('Capital Structure'!$H$15='Capital Structure'!$G$17,DJ108,IF('Capital Structure'!$H$15='Capital Structure'!$G$18,DJ119,DJ130)))</f>
        <v>0</v>
      </c>
      <c r="DK143" s="151">
        <f>IF('Capital Structure'!$H$15='Capital Structure'!$G$16,DK97,IF('Capital Structure'!$H$15='Capital Structure'!$G$17,DK108,IF('Capital Structure'!$H$15='Capital Structure'!$G$18,DK119,DK130)))</f>
        <v>0</v>
      </c>
      <c r="DL143" s="151">
        <f>IF('Capital Structure'!$H$15='Capital Structure'!$G$16,DL97,IF('Capital Structure'!$H$15='Capital Structure'!$G$17,DL108,IF('Capital Structure'!$H$15='Capital Structure'!$G$18,DL119,DL130)))</f>
        <v>0</v>
      </c>
      <c r="DM143" s="151">
        <f>IF('Capital Structure'!$H$15='Capital Structure'!$G$16,DM97,IF('Capital Structure'!$H$15='Capital Structure'!$G$17,DM108,IF('Capital Structure'!$H$15='Capital Structure'!$G$18,DM119,DM130)))</f>
        <v>0</v>
      </c>
      <c r="DN143" s="151">
        <f>IF('Capital Structure'!$H$15='Capital Structure'!$G$16,DN97,IF('Capital Structure'!$H$15='Capital Structure'!$G$17,DN108,IF('Capital Structure'!$H$15='Capital Structure'!$G$18,DN119,DN130)))</f>
        <v>0</v>
      </c>
      <c r="DO143" s="151">
        <f>IF('Capital Structure'!$H$15='Capital Structure'!$G$16,DO97,IF('Capital Structure'!$H$15='Capital Structure'!$G$17,DO108,IF('Capital Structure'!$H$15='Capital Structure'!$G$18,DO119,DO130)))</f>
        <v>0</v>
      </c>
      <c r="DP143" s="151">
        <f>IF('Capital Structure'!$H$15='Capital Structure'!$G$16,DP97,IF('Capital Structure'!$H$15='Capital Structure'!$G$17,DP108,IF('Capital Structure'!$H$15='Capital Structure'!$G$18,DP119,DP130)))</f>
        <v>0</v>
      </c>
      <c r="DQ143" s="151">
        <f>IF('Capital Structure'!$H$15='Capital Structure'!$G$16,DQ97,IF('Capital Structure'!$H$15='Capital Structure'!$G$17,DQ108,IF('Capital Structure'!$H$15='Capital Structure'!$G$18,DQ119,DQ130)))</f>
        <v>0</v>
      </c>
      <c r="DR143" s="151">
        <f>IF('Capital Structure'!$H$15='Capital Structure'!$G$16,DR97,IF('Capital Structure'!$H$15='Capital Structure'!$G$17,DR108,IF('Capital Structure'!$H$15='Capital Structure'!$G$18,DR119,DR130)))</f>
        <v>0</v>
      </c>
      <c r="DS143" s="151">
        <f>IF('Capital Structure'!$H$15='Capital Structure'!$G$16,DS97,IF('Capital Structure'!$H$15='Capital Structure'!$G$17,DS108,IF('Capital Structure'!$H$15='Capital Structure'!$G$18,DS119,DS130)))</f>
        <v>0</v>
      </c>
      <c r="DT143" s="151">
        <f>IF('Capital Structure'!$H$15='Capital Structure'!$G$16,DT97,IF('Capital Structure'!$H$15='Capital Structure'!$G$17,DT108,IF('Capital Structure'!$H$15='Capital Structure'!$G$18,DT119,DT130)))</f>
        <v>0</v>
      </c>
      <c r="DU143" s="151">
        <f>IF('Capital Structure'!$H$15='Capital Structure'!$G$16,DU97,IF('Capital Structure'!$H$15='Capital Structure'!$G$17,DU108,IF('Capital Structure'!$H$15='Capital Structure'!$G$18,DU119,DU130)))</f>
        <v>0</v>
      </c>
      <c r="DV143" s="151">
        <f>IF('Capital Structure'!$H$15='Capital Structure'!$G$16,DV97,IF('Capital Structure'!$H$15='Capital Structure'!$G$17,DV108,IF('Capital Structure'!$H$15='Capital Structure'!$G$18,DV119,DV130)))</f>
        <v>0</v>
      </c>
      <c r="DW143" s="151">
        <f>IF('Capital Structure'!$H$15='Capital Structure'!$G$16,DW97,IF('Capital Structure'!$H$15='Capital Structure'!$G$17,DW108,IF('Capital Structure'!$H$15='Capital Structure'!$G$18,DW119,DW130)))</f>
        <v>0</v>
      </c>
      <c r="DX143" s="151">
        <f>IF('Capital Structure'!$H$15='Capital Structure'!$G$16,DX97,IF('Capital Structure'!$H$15='Capital Structure'!$G$17,DX108,IF('Capital Structure'!$H$15='Capital Structure'!$G$18,DX119,DX130)))</f>
        <v>0</v>
      </c>
      <c r="DY143" s="151">
        <f>IF('Capital Structure'!$H$15='Capital Structure'!$G$16,DY97,IF('Capital Structure'!$H$15='Capital Structure'!$G$17,DY108,IF('Capital Structure'!$H$15='Capital Structure'!$G$18,DY119,DY130)))</f>
        <v>0</v>
      </c>
      <c r="DZ143" s="151">
        <f>IF('Capital Structure'!$H$15='Capital Structure'!$G$16,DZ97,IF('Capital Structure'!$H$15='Capital Structure'!$G$17,DZ108,IF('Capital Structure'!$H$15='Capital Structure'!$G$18,DZ119,DZ130)))</f>
        <v>0</v>
      </c>
      <c r="EA143" s="151">
        <f>IF('Capital Structure'!$H$15='Capital Structure'!$G$16,EA97,IF('Capital Structure'!$H$15='Capital Structure'!$G$17,EA108,IF('Capital Structure'!$H$15='Capital Structure'!$G$18,EA119,EA130)))</f>
        <v>0</v>
      </c>
      <c r="EB143" s="151">
        <f>IF('Capital Structure'!$H$15='Capital Structure'!$G$16,EB97,IF('Capital Structure'!$H$15='Capital Structure'!$G$17,EB108,IF('Capital Structure'!$H$15='Capital Structure'!$G$18,EB119,EB130)))</f>
        <v>0</v>
      </c>
      <c r="EC143" s="151">
        <f>IF('Capital Structure'!$H$15='Capital Structure'!$G$16,EC97,IF('Capital Structure'!$H$15='Capital Structure'!$G$17,EC108,IF('Capital Structure'!$H$15='Capital Structure'!$G$18,EC119,EC130)))</f>
        <v>0</v>
      </c>
      <c r="ED143" s="151">
        <f>IF('Capital Structure'!$H$15='Capital Structure'!$G$16,ED97,IF('Capital Structure'!$H$15='Capital Structure'!$G$17,ED108,IF('Capital Structure'!$H$15='Capital Structure'!$G$18,ED119,ED130)))</f>
        <v>0</v>
      </c>
      <c r="EE143" s="151">
        <f>IF('Capital Structure'!$H$15='Capital Structure'!$G$16,EE97,IF('Capital Structure'!$H$15='Capital Structure'!$G$17,EE108,IF('Capital Structure'!$H$15='Capital Structure'!$G$18,EE119,EE130)))</f>
        <v>0</v>
      </c>
      <c r="EF143" s="151">
        <f>IF('Capital Structure'!$H$15='Capital Structure'!$G$16,EF97,IF('Capital Structure'!$H$15='Capital Structure'!$G$17,EF108,IF('Capital Structure'!$H$15='Capital Structure'!$G$18,EF119,EF130)))</f>
        <v>0</v>
      </c>
      <c r="EG143" s="151">
        <f>IF('Capital Structure'!$H$15='Capital Structure'!$G$16,EG97,IF('Capital Structure'!$H$15='Capital Structure'!$G$17,EG108,IF('Capital Structure'!$H$15='Capital Structure'!$G$18,EG119,EG130)))</f>
        <v>0</v>
      </c>
      <c r="EH143" s="151">
        <f>IF('Capital Structure'!$H$15='Capital Structure'!$G$16,EH97,IF('Capital Structure'!$H$15='Capital Structure'!$G$17,EH108,IF('Capital Structure'!$H$15='Capital Structure'!$G$18,EH119,EH130)))</f>
        <v>0</v>
      </c>
      <c r="EI143" s="151">
        <f>IF('Capital Structure'!$H$15='Capital Structure'!$G$16,EI97,IF('Capital Structure'!$H$15='Capital Structure'!$G$17,EI108,IF('Capital Structure'!$H$15='Capital Structure'!$G$18,EI119,EI130)))</f>
        <v>0</v>
      </c>
      <c r="EJ143" s="151">
        <f>IF('Capital Structure'!$H$15='Capital Structure'!$G$16,EJ97,IF('Capital Structure'!$H$15='Capital Structure'!$G$17,EJ108,IF('Capital Structure'!$H$15='Capital Structure'!$G$18,EJ119,EJ130)))</f>
        <v>0</v>
      </c>
      <c r="EK143" s="151">
        <f>IF('Capital Structure'!$H$15='Capital Structure'!$G$16,EK97,IF('Capital Structure'!$H$15='Capital Structure'!$G$17,EK108,IF('Capital Structure'!$H$15='Capital Structure'!$G$18,EK119,EK130)))</f>
        <v>0</v>
      </c>
      <c r="EL143" s="151">
        <f>IF('Capital Structure'!$H$15='Capital Structure'!$G$16,EL97,IF('Capital Structure'!$H$15='Capital Structure'!$G$17,EL108,IF('Capital Structure'!$H$15='Capital Structure'!$G$18,EL119,EL130)))</f>
        <v>0</v>
      </c>
      <c r="EM143" s="151">
        <f>IF('Capital Structure'!$H$15='Capital Structure'!$G$16,EM97,IF('Capital Structure'!$H$15='Capital Structure'!$G$17,EM108,IF('Capital Structure'!$H$15='Capital Structure'!$G$18,EM119,EM130)))</f>
        <v>0</v>
      </c>
      <c r="EN143" s="151">
        <f>IF('Capital Structure'!$H$15='Capital Structure'!$G$16,EN97,IF('Capital Structure'!$H$15='Capital Structure'!$G$17,EN108,IF('Capital Structure'!$H$15='Capital Structure'!$G$18,EN119,EN130)))</f>
        <v>0</v>
      </c>
      <c r="EO143" s="151">
        <f>IF('Capital Structure'!$H$15='Capital Structure'!$G$16,EO97,IF('Capital Structure'!$H$15='Capital Structure'!$G$17,EO108,IF('Capital Structure'!$H$15='Capital Structure'!$G$18,EO119,EO130)))</f>
        <v>0</v>
      </c>
      <c r="EP143" s="151">
        <f>IF('Capital Structure'!$H$15='Capital Structure'!$G$16,EP97,IF('Capital Structure'!$H$15='Capital Structure'!$G$17,EP108,IF('Capital Structure'!$H$15='Capital Structure'!$G$18,EP119,EP130)))</f>
        <v>0</v>
      </c>
      <c r="EQ143" s="151">
        <f>IF('Capital Structure'!$H$15='Capital Structure'!$G$16,EQ97,IF('Capital Structure'!$H$15='Capital Structure'!$G$17,EQ108,IF('Capital Structure'!$H$15='Capital Structure'!$G$18,EQ119,EQ130)))</f>
        <v>0</v>
      </c>
      <c r="ER143" s="151">
        <f>IF('Capital Structure'!$H$15='Capital Structure'!$G$16,ER97,IF('Capital Structure'!$H$15='Capital Structure'!$G$17,ER108,IF('Capital Structure'!$H$15='Capital Structure'!$G$18,ER119,ER130)))</f>
        <v>0</v>
      </c>
      <c r="ES143" s="151">
        <f>IF('Capital Structure'!$H$15='Capital Structure'!$G$16,ES97,IF('Capital Structure'!$H$15='Capital Structure'!$G$17,ES108,IF('Capital Structure'!$H$15='Capital Structure'!$G$18,ES119,ES130)))</f>
        <v>0</v>
      </c>
      <c r="ET143" s="151">
        <f>IF('Capital Structure'!$H$15='Capital Structure'!$G$16,ET97,IF('Capital Structure'!$H$15='Capital Structure'!$G$17,ET108,IF('Capital Structure'!$H$15='Capital Structure'!$G$18,ET119,ET130)))</f>
        <v>0</v>
      </c>
      <c r="EU143" s="151">
        <f>IF('Capital Structure'!$H$15='Capital Structure'!$G$16,EU97,IF('Capital Structure'!$H$15='Capital Structure'!$G$17,EU108,IF('Capital Structure'!$H$15='Capital Structure'!$G$18,EU119,EU130)))</f>
        <v>0</v>
      </c>
      <c r="EV143" s="151">
        <f>IF('Capital Structure'!$H$15='Capital Structure'!$G$16,EV97,IF('Capital Structure'!$H$15='Capital Structure'!$G$17,EV108,IF('Capital Structure'!$H$15='Capital Structure'!$G$18,EV119,EV130)))</f>
        <v>0</v>
      </c>
      <c r="EW143" s="151">
        <f>IF('Capital Structure'!$H$15='Capital Structure'!$G$16,EW97,IF('Capital Structure'!$H$15='Capital Structure'!$G$17,EW108,IF('Capital Structure'!$H$15='Capital Structure'!$G$18,EW119,EW130)))</f>
        <v>0</v>
      </c>
      <c r="EX143" s="151">
        <f>IF('Capital Structure'!$H$15='Capital Structure'!$G$16,EX97,IF('Capital Structure'!$H$15='Capital Structure'!$G$17,EX108,IF('Capital Structure'!$H$15='Capital Structure'!$G$18,EX119,EX130)))</f>
        <v>0</v>
      </c>
      <c r="EY143" s="151">
        <f>IF('Capital Structure'!$H$15='Capital Structure'!$G$16,EY97,IF('Capital Structure'!$H$15='Capital Structure'!$G$17,EY108,IF('Capital Structure'!$H$15='Capital Structure'!$G$18,EY119,EY130)))</f>
        <v>0</v>
      </c>
      <c r="EZ143" s="151">
        <f>IF('Capital Structure'!$H$15='Capital Structure'!$G$16,EZ97,IF('Capital Structure'!$H$15='Capital Structure'!$G$17,EZ108,IF('Capital Structure'!$H$15='Capital Structure'!$G$18,EZ119,EZ130)))</f>
        <v>0</v>
      </c>
      <c r="FA143" s="151">
        <f>IF('Capital Structure'!$H$15='Capital Structure'!$G$16,FA97,IF('Capital Structure'!$H$15='Capital Structure'!$G$17,FA108,IF('Capital Structure'!$H$15='Capital Structure'!$G$18,FA119,FA130)))</f>
        <v>0</v>
      </c>
      <c r="FB143" s="151">
        <f>IF('Capital Structure'!$H$15='Capital Structure'!$G$16,FB97,IF('Capital Structure'!$H$15='Capital Structure'!$G$17,FB108,IF('Capital Structure'!$H$15='Capital Structure'!$G$18,FB119,FB130)))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50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40" t="s">
        <v>362</v>
      </c>
      <c r="D145" s="108"/>
      <c r="E145" s="136">
        <f>IF('Capital Structure'!$H$23='Capital Structure'!$E$17,E133,E139)</f>
        <v>0</v>
      </c>
      <c r="F145" s="136">
        <f>IF('Capital Structure'!$H$23='Capital Structure'!$E$17,F133,F139)</f>
        <v>0</v>
      </c>
      <c r="G145" s="136">
        <f>IF('Capital Structure'!$H$23='Capital Structure'!$E$17,G133,G139)</f>
        <v>0</v>
      </c>
      <c r="H145" s="136">
        <f>IF('Capital Structure'!$H$23='Capital Structure'!$E$17,H133,H139)</f>
        <v>0</v>
      </c>
      <c r="I145" s="136">
        <f>IF('Capital Structure'!$H$23='Capital Structure'!$E$17,I133,I139)</f>
        <v>0</v>
      </c>
      <c r="J145" s="136">
        <f>IF('Capital Structure'!$H$23='Capital Structure'!$E$17,J133,J139)</f>
        <v>0</v>
      </c>
      <c r="K145" s="136">
        <f>IF('Capital Structure'!$H$23='Capital Structure'!$E$17,K133,K139)</f>
        <v>0</v>
      </c>
      <c r="L145" s="136">
        <f>IF('Capital Structure'!$H$23='Capital Structure'!$E$17,L133,L139)</f>
        <v>0</v>
      </c>
      <c r="M145" s="136">
        <f>IF('Capital Structure'!$H$23='Capital Structure'!$E$17,M133,M139)</f>
        <v>0</v>
      </c>
      <c r="N145" s="136">
        <f>IF('Capital Structure'!$H$23='Capital Structure'!$E$17,N133,N139)</f>
        <v>0</v>
      </c>
      <c r="O145" s="136">
        <f>IF('Capital Structure'!$H$23='Capital Structure'!$E$17,O133,O139)</f>
        <v>0</v>
      </c>
      <c r="P145" s="136">
        <f>IF('Capital Structure'!$H$23='Capital Structure'!$E$17,P133,P139)</f>
        <v>0</v>
      </c>
      <c r="Q145" s="136">
        <f>IF('Capital Structure'!$H$23='Capital Structure'!$E$17,Q133,Q139)</f>
        <v>0</v>
      </c>
      <c r="R145" s="136">
        <f>IF('Capital Structure'!$H$23='Capital Structure'!$E$17,R133,R139)</f>
        <v>0</v>
      </c>
      <c r="S145" s="136">
        <f>IF('Capital Structure'!$H$23='Capital Structure'!$E$17,S133,S139)</f>
        <v>0</v>
      </c>
      <c r="T145" s="136">
        <f>IF('Capital Structure'!$H$23='Capital Structure'!$E$17,T133,T139)</f>
        <v>0</v>
      </c>
      <c r="U145" s="136">
        <f>IF('Capital Structure'!$H$23='Capital Structure'!$E$17,U133,U139)</f>
        <v>0</v>
      </c>
      <c r="V145" s="136">
        <f>IF('Capital Structure'!$H$23='Capital Structure'!$E$17,V133,V139)</f>
        <v>0</v>
      </c>
      <c r="W145" s="136">
        <f>IF('Capital Structure'!$H$23='Capital Structure'!$E$17,W133,W139)</f>
        <v>0</v>
      </c>
      <c r="X145" s="136">
        <f>IF('Capital Structure'!$H$23='Capital Structure'!$E$17,X133,X139)</f>
        <v>0</v>
      </c>
      <c r="Y145" s="136">
        <f>IF('Capital Structure'!$H$23='Capital Structure'!$E$17,Y133,Y139)</f>
        <v>0</v>
      </c>
      <c r="Z145" s="136">
        <f>IF('Capital Structure'!$H$23='Capital Structure'!$E$17,Z133,Z139)</f>
        <v>0</v>
      </c>
      <c r="AA145" s="136">
        <f>IF('Capital Structure'!$H$23='Capital Structure'!$E$17,AA133,AA139)</f>
        <v>0</v>
      </c>
      <c r="AB145" s="136">
        <f>IF('Capital Structure'!$H$23='Capital Structure'!$E$17,AB133,AB139)</f>
        <v>0</v>
      </c>
      <c r="AC145" s="136">
        <f>IF('Capital Structure'!$H$23='Capital Structure'!$E$17,AC133,AC139)</f>
        <v>0</v>
      </c>
      <c r="AD145" s="136">
        <f>IF('Capital Structure'!$H$23='Capital Structure'!$E$17,AD133,AD139)</f>
        <v>0</v>
      </c>
      <c r="AE145" s="136">
        <f>IF('Capital Structure'!$H$23='Capital Structure'!$E$17,AE133,AE139)</f>
        <v>0</v>
      </c>
      <c r="AF145" s="136">
        <f>IF('Capital Structure'!$H$23='Capital Structure'!$E$17,AF133,AF139)</f>
        <v>0</v>
      </c>
      <c r="AG145" s="136">
        <f>IF('Capital Structure'!$H$23='Capital Structure'!$E$17,AG133,AG139)</f>
        <v>0</v>
      </c>
      <c r="AH145" s="136">
        <f>IF('Capital Structure'!$H$23='Capital Structure'!$E$17,AH133,AH139)</f>
        <v>0</v>
      </c>
      <c r="AI145" s="136">
        <f>IF('Capital Structure'!$H$23='Capital Structure'!$E$17,AI133,AI139)</f>
        <v>0</v>
      </c>
      <c r="AJ145" s="136">
        <f>IF('Capital Structure'!$H$23='Capital Structure'!$E$17,AJ133,AJ139)</f>
        <v>0</v>
      </c>
      <c r="AK145" s="136">
        <f>IF('Capital Structure'!$H$23='Capital Structure'!$E$17,AK133,AK139)</f>
        <v>0</v>
      </c>
      <c r="AL145" s="136">
        <f>IF('Capital Structure'!$H$23='Capital Structure'!$E$17,AL133,AL139)</f>
        <v>0</v>
      </c>
      <c r="AM145" s="136">
        <f>IF('Capital Structure'!$H$23='Capital Structure'!$E$17,AM133,AM139)</f>
        <v>0</v>
      </c>
      <c r="AN145" s="136">
        <f>IF('Capital Structure'!$H$23='Capital Structure'!$E$17,AN133,AN139)</f>
        <v>0</v>
      </c>
      <c r="AO145" s="136">
        <f>IF('Capital Structure'!$H$23='Capital Structure'!$E$17,AO133,AO139)</f>
        <v>0</v>
      </c>
      <c r="AP145" s="136">
        <f>IF('Capital Structure'!$H$23='Capital Structure'!$E$17,AP133,AP139)</f>
        <v>0</v>
      </c>
      <c r="AQ145" s="136">
        <f>IF('Capital Structure'!$H$23='Capital Structure'!$E$17,AQ133,AQ139)</f>
        <v>0</v>
      </c>
      <c r="AR145" s="136">
        <f>IF('Capital Structure'!$H$23='Capital Structure'!$E$17,AR133,AR139)</f>
        <v>0</v>
      </c>
      <c r="AS145" s="136">
        <f>IF('Capital Structure'!$H$23='Capital Structure'!$E$17,AS133,AS139)</f>
        <v>0</v>
      </c>
      <c r="AT145" s="136">
        <f>IF('Capital Structure'!$H$23='Capital Structure'!$E$17,AT133,AT139)</f>
        <v>0</v>
      </c>
      <c r="AU145" s="136">
        <f>IF('Capital Structure'!$H$23='Capital Structure'!$E$17,AU133,AU139)</f>
        <v>0</v>
      </c>
      <c r="AV145" s="136">
        <f>IF('Capital Structure'!$H$23='Capital Structure'!$E$17,AV133,AV139)</f>
        <v>0</v>
      </c>
      <c r="AW145" s="136">
        <f>IF('Capital Structure'!$H$23='Capital Structure'!$E$17,AW133,AW139)</f>
        <v>0</v>
      </c>
      <c r="AX145" s="136">
        <f>IF('Capital Structure'!$H$23='Capital Structure'!$E$17,AX133,AX139)</f>
        <v>0</v>
      </c>
      <c r="AY145" s="136">
        <f>IF('Capital Structure'!$H$23='Capital Structure'!$E$17,AY133,AY139)</f>
        <v>0</v>
      </c>
      <c r="AZ145" s="136">
        <f>IF('Capital Structure'!$H$23='Capital Structure'!$E$17,AZ133,AZ139)</f>
        <v>0</v>
      </c>
      <c r="BA145" s="136">
        <f>IF('Capital Structure'!$H$23='Capital Structure'!$E$17,BA133,BA139)</f>
        <v>3392307.6923076925</v>
      </c>
      <c r="BB145" s="136">
        <f>IF('Capital Structure'!$H$23='Capital Structure'!$E$17,BB133,BB139)</f>
        <v>3392307.6923076925</v>
      </c>
      <c r="BC145" s="136">
        <f>IF('Capital Structure'!$H$23='Capital Structure'!$E$17,BC133,BC139)</f>
        <v>3392307.6923076925</v>
      </c>
      <c r="BD145" s="136">
        <f>IF('Capital Structure'!$H$23='Capital Structure'!$E$17,BD133,BD139)</f>
        <v>3392307.6923076925</v>
      </c>
      <c r="BE145" s="136">
        <f>IF('Capital Structure'!$H$23='Capital Structure'!$E$17,BE133,BE139)</f>
        <v>3392307.6923076925</v>
      </c>
      <c r="BF145" s="136">
        <f>IF('Capital Structure'!$H$23='Capital Structure'!$E$17,BF133,BF139)</f>
        <v>3392307.6923076925</v>
      </c>
      <c r="BG145" s="136">
        <f>IF('Capital Structure'!$H$23='Capital Structure'!$E$17,BG133,BG139)</f>
        <v>3392307.6923076925</v>
      </c>
      <c r="BH145" s="136">
        <f>IF('Capital Structure'!$H$23='Capital Structure'!$E$17,BH133,BH139)</f>
        <v>3392307.6923076925</v>
      </c>
      <c r="BI145" s="136">
        <f>IF('Capital Structure'!$H$23='Capital Structure'!$E$17,BI133,BI139)</f>
        <v>3392307.6923076925</v>
      </c>
      <c r="BJ145" s="136">
        <f>IF('Capital Structure'!$H$23='Capital Structure'!$E$17,BJ133,BJ139)</f>
        <v>3392307.6923076925</v>
      </c>
      <c r="BK145" s="136">
        <f>IF('Capital Structure'!$H$23='Capital Structure'!$E$17,BK133,BK139)</f>
        <v>3392307.6923076925</v>
      </c>
      <c r="BL145" s="136">
        <f>IF('Capital Structure'!$H$23='Capital Structure'!$E$17,BL133,BL139)</f>
        <v>3392307.6923076925</v>
      </c>
      <c r="BM145" s="136">
        <f>IF('Capital Structure'!$H$23='Capital Structure'!$E$17,BM133,BM139)</f>
        <v>3392307.6923076925</v>
      </c>
      <c r="BN145" s="136">
        <f>IF('Capital Structure'!$H$23='Capital Structure'!$E$17,BN133,BN139)</f>
        <v>3392307.6923076925</v>
      </c>
      <c r="BO145" s="136">
        <f>IF('Capital Structure'!$H$23='Capital Structure'!$E$17,BO133,BO139)</f>
        <v>3392307.6923076925</v>
      </c>
      <c r="BP145" s="136">
        <f>IF('Capital Structure'!$H$23='Capital Structure'!$E$17,BP133,BP139)</f>
        <v>3392307.6923076925</v>
      </c>
      <c r="BQ145" s="136">
        <f>IF('Capital Structure'!$H$23='Capital Structure'!$E$17,BQ133,BQ139)</f>
        <v>3392307.6923076925</v>
      </c>
      <c r="BR145" s="136">
        <f>IF('Capital Structure'!$H$23='Capital Structure'!$E$17,BR133,BR139)</f>
        <v>3392307.6923076925</v>
      </c>
      <c r="BS145" s="136">
        <f>IF('Capital Structure'!$H$23='Capital Structure'!$E$17,BS133,BS139)</f>
        <v>3392307.6923076925</v>
      </c>
      <c r="BT145" s="136">
        <f>IF('Capital Structure'!$H$23='Capital Structure'!$E$17,BT133,BT139)</f>
        <v>3392307.6923076925</v>
      </c>
      <c r="BU145" s="136">
        <f>IF('Capital Structure'!$H$23='Capital Structure'!$E$17,BU133,BU139)</f>
        <v>3392307.6923076925</v>
      </c>
      <c r="BV145" s="136">
        <f>IF('Capital Structure'!$H$23='Capital Structure'!$E$17,BV133,BV139)</f>
        <v>3392307.6923076925</v>
      </c>
      <c r="BW145" s="136">
        <f>IF('Capital Structure'!$H$23='Capital Structure'!$E$17,BW133,BW139)</f>
        <v>3392307.6923076925</v>
      </c>
      <c r="BX145" s="136">
        <f>IF('Capital Structure'!$H$23='Capital Structure'!$E$17,BX133,BX139)</f>
        <v>3392307.6923076925</v>
      </c>
      <c r="BY145" s="136">
        <f>IF('Capital Structure'!$H$23='Capital Structure'!$E$17,BY133,BY139)</f>
        <v>3392307.6923076925</v>
      </c>
      <c r="BZ145" s="136">
        <f>IF('Capital Structure'!$H$23='Capital Structure'!$E$17,BZ133,BZ139)</f>
        <v>3392307.6923076361</v>
      </c>
      <c r="CA145" s="136">
        <f>IF('Capital Structure'!$H$23='Capital Structure'!$E$17,CA133,CA139)</f>
        <v>0</v>
      </c>
      <c r="CB145" s="136">
        <f>IF('Capital Structure'!$H$23='Capital Structure'!$E$17,CB133,CB139)</f>
        <v>0</v>
      </c>
      <c r="CC145" s="136">
        <f>IF('Capital Structure'!$H$23='Capital Structure'!$E$17,CC133,CC139)</f>
        <v>0</v>
      </c>
      <c r="CD145" s="136">
        <f>IF('Capital Structure'!$H$23='Capital Structure'!$E$17,CD133,CD139)</f>
        <v>0</v>
      </c>
      <c r="CE145" s="136">
        <f>IF('Capital Structure'!$H$23='Capital Structure'!$E$17,CE133,CE139)</f>
        <v>0</v>
      </c>
      <c r="CF145" s="136">
        <f>IF('Capital Structure'!$H$23='Capital Structure'!$E$17,CF133,CF139)</f>
        <v>0</v>
      </c>
      <c r="CG145" s="136">
        <f>IF('Capital Structure'!$H$23='Capital Structure'!$E$17,CG133,CG139)</f>
        <v>0</v>
      </c>
      <c r="CH145" s="136">
        <f>IF('Capital Structure'!$H$23='Capital Structure'!$E$17,CH133,CH139)</f>
        <v>0</v>
      </c>
      <c r="CI145" s="136">
        <f>IF('Capital Structure'!$H$23='Capital Structure'!$E$17,CI133,CI139)</f>
        <v>0</v>
      </c>
      <c r="CJ145" s="136">
        <f>IF('Capital Structure'!$H$23='Capital Structure'!$E$17,CJ133,CJ139)</f>
        <v>0</v>
      </c>
      <c r="CK145" s="136">
        <f>IF('Capital Structure'!$H$23='Capital Structure'!$E$17,CK133,CK139)</f>
        <v>0</v>
      </c>
      <c r="CL145" s="136">
        <f>IF('Capital Structure'!$H$23='Capital Structure'!$E$17,CL133,CL139)</f>
        <v>0</v>
      </c>
      <c r="CM145" s="136">
        <f>IF('Capital Structure'!$H$23='Capital Structure'!$E$17,CM133,CM139)</f>
        <v>0</v>
      </c>
      <c r="CN145" s="136">
        <f>IF('Capital Structure'!$H$23='Capital Structure'!$E$17,CN133,CN139)</f>
        <v>0</v>
      </c>
      <c r="CO145" s="136">
        <f>IF('Capital Structure'!$H$23='Capital Structure'!$E$17,CO133,CO139)</f>
        <v>0</v>
      </c>
      <c r="CP145" s="136">
        <f>IF('Capital Structure'!$H$23='Capital Structure'!$E$17,CP133,CP139)</f>
        <v>0</v>
      </c>
      <c r="CQ145" s="136">
        <f>IF('Capital Structure'!$H$23='Capital Structure'!$E$17,CQ133,CQ139)</f>
        <v>0</v>
      </c>
      <c r="CR145" s="136">
        <f>IF('Capital Structure'!$H$23='Capital Structure'!$E$17,CR133,CR139)</f>
        <v>0</v>
      </c>
      <c r="CS145" s="136">
        <f>IF('Capital Structure'!$H$23='Capital Structure'!$E$17,CS133,CS139)</f>
        <v>0</v>
      </c>
      <c r="CT145" s="136">
        <f>IF('Capital Structure'!$H$23='Capital Structure'!$E$17,CT133,CT139)</f>
        <v>0</v>
      </c>
      <c r="CU145" s="136">
        <f>IF('Capital Structure'!$H$23='Capital Structure'!$E$17,CU133,CU139)</f>
        <v>0</v>
      </c>
      <c r="CV145" s="136">
        <f>IF('Capital Structure'!$H$23='Capital Structure'!$E$17,CV133,CV139)</f>
        <v>0</v>
      </c>
      <c r="CW145" s="136">
        <f>IF('Capital Structure'!$H$23='Capital Structure'!$E$17,CW133,CW139)</f>
        <v>0</v>
      </c>
      <c r="CX145" s="136">
        <f>IF('Capital Structure'!$H$23='Capital Structure'!$E$17,CX133,CX139)</f>
        <v>0</v>
      </c>
      <c r="CY145" s="136">
        <f>IF('Capital Structure'!$H$23='Capital Structure'!$E$17,CY133,CY139)</f>
        <v>0</v>
      </c>
      <c r="CZ145" s="136">
        <f>IF('Capital Structure'!$H$23='Capital Structure'!$E$17,CZ133,CZ139)</f>
        <v>0</v>
      </c>
      <c r="DA145" s="136">
        <f>IF('Capital Structure'!$H$23='Capital Structure'!$E$17,DA133,DA139)</f>
        <v>0</v>
      </c>
      <c r="DB145" s="136">
        <f>IF('Capital Structure'!$H$23='Capital Structure'!$E$17,DB133,DB139)</f>
        <v>0</v>
      </c>
      <c r="DC145" s="136">
        <f>IF('Capital Structure'!$H$23='Capital Structure'!$E$17,DC133,DC139)</f>
        <v>0</v>
      </c>
      <c r="DD145" s="136">
        <f>IF('Capital Structure'!$H$23='Capital Structure'!$E$17,DD133,DD139)</f>
        <v>0</v>
      </c>
      <c r="DE145" s="136">
        <f>IF('Capital Structure'!$H$23='Capital Structure'!$E$17,DE133,DE139)</f>
        <v>0</v>
      </c>
      <c r="DF145" s="136">
        <f>IF('Capital Structure'!$H$23='Capital Structure'!$E$17,DF133,DF139)</f>
        <v>0</v>
      </c>
      <c r="DG145" s="136">
        <f>IF('Capital Structure'!$H$23='Capital Structure'!$E$17,DG133,DG139)</f>
        <v>0</v>
      </c>
      <c r="DH145" s="136">
        <f>IF('Capital Structure'!$H$23='Capital Structure'!$E$17,DH133,DH139)</f>
        <v>0</v>
      </c>
      <c r="DI145" s="136">
        <f>IF('Capital Structure'!$H$23='Capital Structure'!$E$17,DI133,DI139)</f>
        <v>0</v>
      </c>
      <c r="DJ145" s="136">
        <f>IF('Capital Structure'!$H$23='Capital Structure'!$E$17,DJ133,DJ139)</f>
        <v>0</v>
      </c>
      <c r="DK145" s="136">
        <f>IF('Capital Structure'!$H$23='Capital Structure'!$E$17,DK133,DK139)</f>
        <v>0</v>
      </c>
      <c r="DL145" s="136">
        <f>IF('Capital Structure'!$H$23='Capital Structure'!$E$17,DL133,DL139)</f>
        <v>0</v>
      </c>
      <c r="DM145" s="136">
        <f>IF('Capital Structure'!$H$23='Capital Structure'!$E$17,DM133,DM139)</f>
        <v>0</v>
      </c>
      <c r="DN145" s="136">
        <f>IF('Capital Structure'!$H$23='Capital Structure'!$E$17,DN133,DN139)</f>
        <v>0</v>
      </c>
      <c r="DO145" s="136">
        <f>IF('Capital Structure'!$H$23='Capital Structure'!$E$17,DO133,DO139)</f>
        <v>0</v>
      </c>
      <c r="DP145" s="136">
        <f>IF('Capital Structure'!$H$23='Capital Structure'!$E$17,DP133,DP139)</f>
        <v>0</v>
      </c>
      <c r="DQ145" s="136">
        <f>IF('Capital Structure'!$H$23='Capital Structure'!$E$17,DQ133,DQ139)</f>
        <v>0</v>
      </c>
      <c r="DR145" s="136">
        <f>IF('Capital Structure'!$H$23='Capital Structure'!$E$17,DR133,DR139)</f>
        <v>0</v>
      </c>
      <c r="DS145" s="136">
        <f>IF('Capital Structure'!$H$23='Capital Structure'!$E$17,DS133,DS139)</f>
        <v>0</v>
      </c>
      <c r="DT145" s="136">
        <f>IF('Capital Structure'!$H$23='Capital Structure'!$E$17,DT133,DT139)</f>
        <v>0</v>
      </c>
      <c r="DU145" s="136">
        <f>IF('Capital Structure'!$H$23='Capital Structure'!$E$17,DU133,DU139)</f>
        <v>0</v>
      </c>
      <c r="DV145" s="136">
        <f>IF('Capital Structure'!$H$23='Capital Structure'!$E$17,DV133,DV139)</f>
        <v>0</v>
      </c>
      <c r="DW145" s="136">
        <f>IF('Capital Structure'!$H$23='Capital Structure'!$E$17,DW133,DW139)</f>
        <v>0</v>
      </c>
      <c r="DX145" s="136">
        <f>IF('Capital Structure'!$H$23='Capital Structure'!$E$17,DX133,DX139)</f>
        <v>0</v>
      </c>
      <c r="DY145" s="136">
        <f>IF('Capital Structure'!$H$23='Capital Structure'!$E$17,DY133,DY139)</f>
        <v>0</v>
      </c>
      <c r="DZ145" s="136">
        <f>IF('Capital Structure'!$H$23='Capital Structure'!$E$17,DZ133,DZ139)</f>
        <v>0</v>
      </c>
      <c r="EA145" s="136">
        <f>IF('Capital Structure'!$H$23='Capital Structure'!$E$17,EA133,EA139)</f>
        <v>0</v>
      </c>
      <c r="EB145" s="136">
        <f>IF('Capital Structure'!$H$23='Capital Structure'!$E$17,EB133,EB139)</f>
        <v>0</v>
      </c>
      <c r="EC145" s="136">
        <f>IF('Capital Structure'!$H$23='Capital Structure'!$E$17,EC133,EC139)</f>
        <v>0</v>
      </c>
      <c r="ED145" s="136">
        <f>IF('Capital Structure'!$H$23='Capital Structure'!$E$17,ED133,ED139)</f>
        <v>0</v>
      </c>
      <c r="EE145" s="136">
        <f>IF('Capital Structure'!$H$23='Capital Structure'!$E$17,EE133,EE139)</f>
        <v>0</v>
      </c>
      <c r="EF145" s="136">
        <f>IF('Capital Structure'!$H$23='Capital Structure'!$E$17,EF133,EF139)</f>
        <v>0</v>
      </c>
      <c r="EG145" s="136">
        <f>IF('Capital Structure'!$H$23='Capital Structure'!$E$17,EG133,EG139)</f>
        <v>0</v>
      </c>
      <c r="EH145" s="136">
        <f>IF('Capital Structure'!$H$23='Capital Structure'!$E$17,EH133,EH139)</f>
        <v>0</v>
      </c>
      <c r="EI145" s="136">
        <f>IF('Capital Structure'!$H$23='Capital Structure'!$E$17,EI133,EI139)</f>
        <v>0</v>
      </c>
      <c r="EJ145" s="136">
        <f>IF('Capital Structure'!$H$23='Capital Structure'!$E$17,EJ133,EJ139)</f>
        <v>0</v>
      </c>
      <c r="EK145" s="136">
        <f>IF('Capital Structure'!$H$23='Capital Structure'!$E$17,EK133,EK139)</f>
        <v>0</v>
      </c>
      <c r="EL145" s="136">
        <f>IF('Capital Structure'!$H$23='Capital Structure'!$E$17,EL133,EL139)</f>
        <v>0</v>
      </c>
      <c r="EM145" s="136">
        <f>IF('Capital Structure'!$H$23='Capital Structure'!$E$17,EM133,EM139)</f>
        <v>0</v>
      </c>
      <c r="EN145" s="136">
        <f>IF('Capital Structure'!$H$23='Capital Structure'!$E$17,EN133,EN139)</f>
        <v>0</v>
      </c>
      <c r="EO145" s="136">
        <f>IF('Capital Structure'!$H$23='Capital Structure'!$E$17,EO133,EO139)</f>
        <v>0</v>
      </c>
      <c r="EP145" s="136">
        <f>IF('Capital Structure'!$H$23='Capital Structure'!$E$17,EP133,EP139)</f>
        <v>0</v>
      </c>
      <c r="EQ145" s="136">
        <f>IF('Capital Structure'!$H$23='Capital Structure'!$E$17,EQ133,EQ139)</f>
        <v>0</v>
      </c>
      <c r="ER145" s="136">
        <f>IF('Capital Structure'!$H$23='Capital Structure'!$E$17,ER133,ER139)</f>
        <v>0</v>
      </c>
      <c r="ES145" s="136">
        <f>IF('Capital Structure'!$H$23='Capital Structure'!$E$17,ES133,ES139)</f>
        <v>0</v>
      </c>
      <c r="ET145" s="136">
        <f>IF('Capital Structure'!$H$23='Capital Structure'!$E$17,ET133,ET139)</f>
        <v>0</v>
      </c>
      <c r="EU145" s="136">
        <f>IF('Capital Structure'!$H$23='Capital Structure'!$E$17,EU133,EU139)</f>
        <v>0</v>
      </c>
      <c r="EV145" s="136">
        <f>IF('Capital Structure'!$H$23='Capital Structure'!$E$17,EV133,EV139)</f>
        <v>0</v>
      </c>
      <c r="EW145" s="136">
        <f>IF('Capital Structure'!$H$23='Capital Structure'!$E$17,EW133,EW139)</f>
        <v>0</v>
      </c>
      <c r="EX145" s="136">
        <f>IF('Capital Structure'!$H$23='Capital Structure'!$E$17,EX133,EX139)</f>
        <v>0</v>
      </c>
      <c r="EY145" s="136">
        <f>IF('Capital Structure'!$H$23='Capital Structure'!$E$17,EY133,EY139)</f>
        <v>0</v>
      </c>
      <c r="EZ145" s="136">
        <f>IF('Capital Structure'!$H$23='Capital Structure'!$E$17,EZ133,EZ139)</f>
        <v>0</v>
      </c>
      <c r="FA145" s="136">
        <f>IF('Capital Structure'!$H$23='Capital Structure'!$E$17,FA133,FA139)</f>
        <v>0</v>
      </c>
      <c r="FB145" s="136">
        <f>IF('Capital Structure'!$H$23='Capital Structure'!$E$17,FB133,FB139)</f>
        <v>0</v>
      </c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353</v>
      </c>
      <c r="D146" s="139"/>
      <c r="E146" s="136">
        <f>IF('Capital Structure'!$H$23='Capital Structure'!$E$17,0,E140)</f>
        <v>0</v>
      </c>
      <c r="F146" s="136">
        <f>IF('Capital Structure'!$H$23='Capital Structure'!$E$17,0,F140)</f>
        <v>0</v>
      </c>
      <c r="G146" s="136">
        <f>IF('Capital Structure'!$H$23='Capital Structure'!$E$17,0,G140)</f>
        <v>0</v>
      </c>
      <c r="H146" s="136">
        <f>IF('Capital Structure'!$H$23='Capital Structure'!$E$17,0,H140)</f>
        <v>0</v>
      </c>
      <c r="I146" s="136">
        <f>IF('Capital Structure'!$H$23='Capital Structure'!$E$17,0,I140)</f>
        <v>0</v>
      </c>
      <c r="J146" s="136">
        <f>IF('Capital Structure'!$H$23='Capital Structure'!$E$17,0,J140)</f>
        <v>0</v>
      </c>
      <c r="K146" s="136">
        <f>IF('Capital Structure'!$H$23='Capital Structure'!$E$17,0,K140)</f>
        <v>0</v>
      </c>
      <c r="L146" s="136">
        <f>IF('Capital Structure'!$H$23='Capital Structure'!$E$17,0,L140)</f>
        <v>0</v>
      </c>
      <c r="M146" s="136">
        <f>IF('Capital Structure'!$H$23='Capital Structure'!$E$17,0,M140)</f>
        <v>0</v>
      </c>
      <c r="N146" s="136">
        <f>IF('Capital Structure'!$H$23='Capital Structure'!$E$17,0,N140)</f>
        <v>0</v>
      </c>
      <c r="O146" s="136">
        <f>IF('Capital Structure'!$H$23='Capital Structure'!$E$17,0,O140)</f>
        <v>0</v>
      </c>
      <c r="P146" s="136">
        <f>IF('Capital Structure'!$H$23='Capital Structure'!$E$17,0,P140)</f>
        <v>0</v>
      </c>
      <c r="Q146" s="136">
        <f>IF('Capital Structure'!$H$23='Capital Structure'!$E$17,0,Q140)</f>
        <v>0</v>
      </c>
      <c r="R146" s="136">
        <f>IF('Capital Structure'!$H$23='Capital Structure'!$E$17,0,R140)</f>
        <v>0</v>
      </c>
      <c r="S146" s="136">
        <f>IF('Capital Structure'!$H$23='Capital Structure'!$E$17,0,S140)</f>
        <v>0</v>
      </c>
      <c r="T146" s="136">
        <f>IF('Capital Structure'!$H$23='Capital Structure'!$E$17,0,T140)</f>
        <v>0</v>
      </c>
      <c r="U146" s="136">
        <f>IF('Capital Structure'!$H$23='Capital Structure'!$E$17,0,U140)</f>
        <v>0</v>
      </c>
      <c r="V146" s="136">
        <f>IF('Capital Structure'!$H$23='Capital Structure'!$E$17,0,V140)</f>
        <v>0</v>
      </c>
      <c r="W146" s="136">
        <f>IF('Capital Structure'!$H$23='Capital Structure'!$E$17,0,W140)</f>
        <v>0</v>
      </c>
      <c r="X146" s="136">
        <f>IF('Capital Structure'!$H$23='Capital Structure'!$E$17,0,X140)</f>
        <v>0</v>
      </c>
      <c r="Y146" s="136">
        <f>IF('Capital Structure'!$H$23='Capital Structure'!$E$17,0,Y140)</f>
        <v>0</v>
      </c>
      <c r="Z146" s="136">
        <f>IF('Capital Structure'!$H$23='Capital Structure'!$E$17,0,Z140)</f>
        <v>0</v>
      </c>
      <c r="AA146" s="136">
        <f>IF('Capital Structure'!$H$23='Capital Structure'!$E$17,0,AA140)</f>
        <v>0</v>
      </c>
      <c r="AB146" s="136">
        <f>IF('Capital Structure'!$H$23='Capital Structure'!$E$17,0,AB140)</f>
        <v>0</v>
      </c>
      <c r="AC146" s="136">
        <f>IF('Capital Structure'!$H$23='Capital Structure'!$E$17,0,AC140)</f>
        <v>0</v>
      </c>
      <c r="AD146" s="136">
        <f>IF('Capital Structure'!$H$23='Capital Structure'!$E$17,0,AD140)</f>
        <v>0</v>
      </c>
      <c r="AE146" s="136">
        <f>IF('Capital Structure'!$H$23='Capital Structure'!$E$17,0,AE140)</f>
        <v>0</v>
      </c>
      <c r="AF146" s="136">
        <f>IF('Capital Structure'!$H$23='Capital Structure'!$E$17,0,AF140)</f>
        <v>0</v>
      </c>
      <c r="AG146" s="136">
        <f>IF('Capital Structure'!$H$23='Capital Structure'!$E$17,0,AG140)</f>
        <v>0</v>
      </c>
      <c r="AH146" s="136">
        <f>IF('Capital Structure'!$H$23='Capital Structure'!$E$17,0,AH140)</f>
        <v>0</v>
      </c>
      <c r="AI146" s="136">
        <f>IF('Capital Structure'!$H$23='Capital Structure'!$E$17,0,AI140)</f>
        <v>0</v>
      </c>
      <c r="AJ146" s="136">
        <f>IF('Capital Structure'!$H$23='Capital Structure'!$E$17,0,AJ140)</f>
        <v>0</v>
      </c>
      <c r="AK146" s="136">
        <f>IF('Capital Structure'!$H$23='Capital Structure'!$E$17,0,AK140)</f>
        <v>0</v>
      </c>
      <c r="AL146" s="136">
        <f>IF('Capital Structure'!$H$23='Capital Structure'!$E$17,0,AL140)</f>
        <v>0</v>
      </c>
      <c r="AM146" s="136">
        <f>IF('Capital Structure'!$H$23='Capital Structure'!$E$17,0,AM140)</f>
        <v>0</v>
      </c>
      <c r="AN146" s="136">
        <f>IF('Capital Structure'!$H$23='Capital Structure'!$E$17,0,AN140)</f>
        <v>0</v>
      </c>
      <c r="AO146" s="136">
        <f>IF('Capital Structure'!$H$23='Capital Structure'!$E$17,0,AO140)</f>
        <v>0</v>
      </c>
      <c r="AP146" s="136">
        <f>IF('Capital Structure'!$H$23='Capital Structure'!$E$17,0,AP140)</f>
        <v>0</v>
      </c>
      <c r="AQ146" s="136">
        <f>IF('Capital Structure'!$H$23='Capital Structure'!$E$17,0,AQ140)</f>
        <v>0</v>
      </c>
      <c r="AR146" s="136">
        <f>IF('Capital Structure'!$H$23='Capital Structure'!$E$17,0,AR140)</f>
        <v>0</v>
      </c>
      <c r="AS146" s="136">
        <f>IF('Capital Structure'!$H$23='Capital Structure'!$E$17,0,AS140)</f>
        <v>0</v>
      </c>
      <c r="AT146" s="136">
        <f>IF('Capital Structure'!$H$23='Capital Structure'!$E$17,0,AT140)</f>
        <v>0</v>
      </c>
      <c r="AU146" s="136">
        <f>IF('Capital Structure'!$H$23='Capital Structure'!$E$17,0,AU140)</f>
        <v>0</v>
      </c>
      <c r="AV146" s="136">
        <f>IF('Capital Structure'!$H$23='Capital Structure'!$E$17,0,AV140)</f>
        <v>0</v>
      </c>
      <c r="AW146" s="136">
        <f>IF('Capital Structure'!$H$23='Capital Structure'!$E$17,0,AW140)</f>
        <v>0</v>
      </c>
      <c r="AX146" s="136">
        <f>IF('Capital Structure'!$H$23='Capital Structure'!$E$17,0,AX140)</f>
        <v>0</v>
      </c>
      <c r="AY146" s="136">
        <f>IF('Capital Structure'!$H$23='Capital Structure'!$E$17,0,AY140)</f>
        <v>0</v>
      </c>
      <c r="AZ146" s="136">
        <f>IF('Capital Structure'!$H$23='Capital Structure'!$E$17,0,AZ140)</f>
        <v>0</v>
      </c>
      <c r="BA146" s="136">
        <f>IF('Capital Structure'!$H$23='Capital Structure'!$E$17,0,BA140)</f>
        <v>0</v>
      </c>
      <c r="BB146" s="136">
        <f>IF('Capital Structure'!$H$23='Capital Structure'!$E$17,0,BB140)</f>
        <v>0</v>
      </c>
      <c r="BC146" s="136">
        <f>IF('Capital Structure'!$H$23='Capital Structure'!$E$17,0,BC140)</f>
        <v>0</v>
      </c>
      <c r="BD146" s="136">
        <f>IF('Capital Structure'!$H$23='Capital Structure'!$E$17,0,BD140)</f>
        <v>0</v>
      </c>
      <c r="BE146" s="136">
        <f>IF('Capital Structure'!$H$23='Capital Structure'!$E$17,0,BE140)</f>
        <v>0</v>
      </c>
      <c r="BF146" s="136">
        <f>IF('Capital Structure'!$H$23='Capital Structure'!$E$17,0,BF140)</f>
        <v>0</v>
      </c>
      <c r="BG146" s="136">
        <f>IF('Capital Structure'!$H$23='Capital Structure'!$E$17,0,BG140)</f>
        <v>0</v>
      </c>
      <c r="BH146" s="136">
        <f>IF('Capital Structure'!$H$23='Capital Structure'!$E$17,0,BH140)</f>
        <v>0</v>
      </c>
      <c r="BI146" s="136">
        <f>IF('Capital Structure'!$H$23='Capital Structure'!$E$17,0,BI140)</f>
        <v>0</v>
      </c>
      <c r="BJ146" s="136">
        <f>IF('Capital Structure'!$H$23='Capital Structure'!$E$17,0,BJ140)</f>
        <v>0</v>
      </c>
      <c r="BK146" s="136">
        <f>IF('Capital Structure'!$H$23='Capital Structure'!$E$17,0,BK140)</f>
        <v>0</v>
      </c>
      <c r="BL146" s="136">
        <f>IF('Capital Structure'!$H$23='Capital Structure'!$E$17,0,BL140)</f>
        <v>0</v>
      </c>
      <c r="BM146" s="136">
        <f>IF('Capital Structure'!$H$23='Capital Structure'!$E$17,0,BM140)</f>
        <v>0</v>
      </c>
      <c r="BN146" s="136">
        <f>IF('Capital Structure'!$H$23='Capital Structure'!$E$17,0,BN140)</f>
        <v>0</v>
      </c>
      <c r="BO146" s="136">
        <f>IF('Capital Structure'!$H$23='Capital Structure'!$E$17,0,BO140)</f>
        <v>0</v>
      </c>
      <c r="BP146" s="136">
        <f>IF('Capital Structure'!$H$23='Capital Structure'!$E$17,0,BP140)</f>
        <v>0</v>
      </c>
      <c r="BQ146" s="136">
        <f>IF('Capital Structure'!$H$23='Capital Structure'!$E$17,0,BQ140)</f>
        <v>0</v>
      </c>
      <c r="BR146" s="136">
        <f>IF('Capital Structure'!$H$23='Capital Structure'!$E$17,0,BR140)</f>
        <v>0</v>
      </c>
      <c r="BS146" s="136">
        <f>IF('Capital Structure'!$H$23='Capital Structure'!$E$17,0,BS140)</f>
        <v>0</v>
      </c>
      <c r="BT146" s="136">
        <f>IF('Capital Structure'!$H$23='Capital Structure'!$E$17,0,BT140)</f>
        <v>0</v>
      </c>
      <c r="BU146" s="136">
        <f>IF('Capital Structure'!$H$23='Capital Structure'!$E$17,0,BU140)</f>
        <v>0</v>
      </c>
      <c r="BV146" s="136">
        <f>IF('Capital Structure'!$H$23='Capital Structure'!$E$17,0,BV140)</f>
        <v>0</v>
      </c>
      <c r="BW146" s="136">
        <f>IF('Capital Structure'!$H$23='Capital Structure'!$E$17,0,BW140)</f>
        <v>0</v>
      </c>
      <c r="BX146" s="136">
        <f>IF('Capital Structure'!$H$23='Capital Structure'!$E$17,0,BX140)</f>
        <v>0</v>
      </c>
      <c r="BY146" s="136">
        <f>IF('Capital Structure'!$H$23='Capital Structure'!$E$17,0,BY140)</f>
        <v>0</v>
      </c>
      <c r="BZ146" s="136">
        <f>IF('Capital Structure'!$H$23='Capital Structure'!$E$17,0,BZ140)</f>
        <v>0</v>
      </c>
      <c r="CA146" s="136">
        <f>IF('Capital Structure'!$H$23='Capital Structure'!$E$17,0,CA140)</f>
        <v>0</v>
      </c>
      <c r="CB146" s="136">
        <f>IF('Capital Structure'!$H$23='Capital Structure'!$E$17,0,CB140)</f>
        <v>0</v>
      </c>
      <c r="CC146" s="136">
        <f>IF('Capital Structure'!$H$23='Capital Structure'!$E$17,0,CC140)</f>
        <v>0</v>
      </c>
      <c r="CD146" s="136">
        <f>IF('Capital Structure'!$H$23='Capital Structure'!$E$17,0,CD140)</f>
        <v>0</v>
      </c>
      <c r="CE146" s="136">
        <f>IF('Capital Structure'!$H$23='Capital Structure'!$E$17,0,CE140)</f>
        <v>0</v>
      </c>
      <c r="CF146" s="136">
        <f>IF('Capital Structure'!$H$23='Capital Structure'!$E$17,0,CF140)</f>
        <v>0</v>
      </c>
      <c r="CG146" s="136">
        <f>IF('Capital Structure'!$H$23='Capital Structure'!$E$17,0,CG140)</f>
        <v>0</v>
      </c>
      <c r="CH146" s="136">
        <f>IF('Capital Structure'!$H$23='Capital Structure'!$E$17,0,CH140)</f>
        <v>0</v>
      </c>
      <c r="CI146" s="136">
        <f>IF('Capital Structure'!$H$23='Capital Structure'!$E$17,0,CI140)</f>
        <v>0</v>
      </c>
      <c r="CJ146" s="136">
        <f>IF('Capital Structure'!$H$23='Capital Structure'!$E$17,0,CJ140)</f>
        <v>0</v>
      </c>
      <c r="CK146" s="136">
        <f>IF('Capital Structure'!$H$23='Capital Structure'!$E$17,0,CK140)</f>
        <v>0</v>
      </c>
      <c r="CL146" s="136">
        <f>IF('Capital Structure'!$H$23='Capital Structure'!$E$17,0,CL140)</f>
        <v>0</v>
      </c>
      <c r="CM146" s="136">
        <f>IF('Capital Structure'!$H$23='Capital Structure'!$E$17,0,CM140)</f>
        <v>0</v>
      </c>
      <c r="CN146" s="136">
        <f>IF('Capital Structure'!$H$23='Capital Structure'!$E$17,0,CN140)</f>
        <v>0</v>
      </c>
      <c r="CO146" s="136">
        <f>IF('Capital Structure'!$H$23='Capital Structure'!$E$17,0,CO140)</f>
        <v>0</v>
      </c>
      <c r="CP146" s="136">
        <f>IF('Capital Structure'!$H$23='Capital Structure'!$E$17,0,CP140)</f>
        <v>0</v>
      </c>
      <c r="CQ146" s="136">
        <f>IF('Capital Structure'!$H$23='Capital Structure'!$E$17,0,CQ140)</f>
        <v>0</v>
      </c>
      <c r="CR146" s="136">
        <f>IF('Capital Structure'!$H$23='Capital Structure'!$E$17,0,CR140)</f>
        <v>0</v>
      </c>
      <c r="CS146" s="136">
        <f>IF('Capital Structure'!$H$23='Capital Structure'!$E$17,0,CS140)</f>
        <v>0</v>
      </c>
      <c r="CT146" s="136">
        <f>IF('Capital Structure'!$H$23='Capital Structure'!$E$17,0,CT140)</f>
        <v>0</v>
      </c>
      <c r="CU146" s="136">
        <f>IF('Capital Structure'!$H$23='Capital Structure'!$E$17,0,CU140)</f>
        <v>0</v>
      </c>
      <c r="CV146" s="136">
        <f>IF('Capital Structure'!$H$23='Capital Structure'!$E$17,0,CV140)</f>
        <v>0</v>
      </c>
      <c r="CW146" s="136">
        <f>IF('Capital Structure'!$H$23='Capital Structure'!$E$17,0,CW140)</f>
        <v>0</v>
      </c>
      <c r="CX146" s="136">
        <f>IF('Capital Structure'!$H$23='Capital Structure'!$E$17,0,CX140)</f>
        <v>0</v>
      </c>
      <c r="CY146" s="136">
        <f>IF('Capital Structure'!$H$23='Capital Structure'!$E$17,0,CY140)</f>
        <v>0</v>
      </c>
      <c r="CZ146" s="136">
        <f>IF('Capital Structure'!$H$23='Capital Structure'!$E$17,0,CZ140)</f>
        <v>0</v>
      </c>
      <c r="DA146" s="136">
        <f>IF('Capital Structure'!$H$23='Capital Structure'!$E$17,0,DA140)</f>
        <v>0</v>
      </c>
      <c r="DB146" s="136">
        <f>IF('Capital Structure'!$H$23='Capital Structure'!$E$17,0,DB140)</f>
        <v>0</v>
      </c>
      <c r="DC146" s="136">
        <f>IF('Capital Structure'!$H$23='Capital Structure'!$E$17,0,DC140)</f>
        <v>0</v>
      </c>
      <c r="DD146" s="136">
        <f>IF('Capital Structure'!$H$23='Capital Structure'!$E$17,0,DD140)</f>
        <v>0</v>
      </c>
      <c r="DE146" s="136">
        <f>IF('Capital Structure'!$H$23='Capital Structure'!$E$17,0,DE140)</f>
        <v>0</v>
      </c>
      <c r="DF146" s="136">
        <f>IF('Capital Structure'!$H$23='Capital Structure'!$E$17,0,DF140)</f>
        <v>0</v>
      </c>
      <c r="DG146" s="136">
        <f>IF('Capital Structure'!$H$23='Capital Structure'!$E$17,0,DG140)</f>
        <v>0</v>
      </c>
      <c r="DH146" s="136">
        <f>IF('Capital Structure'!$H$23='Capital Structure'!$E$17,0,DH140)</f>
        <v>0</v>
      </c>
      <c r="DI146" s="136">
        <f>IF('Capital Structure'!$H$23='Capital Structure'!$E$17,0,DI140)</f>
        <v>0</v>
      </c>
      <c r="DJ146" s="136">
        <f>IF('Capital Structure'!$H$23='Capital Structure'!$E$17,0,DJ140)</f>
        <v>0</v>
      </c>
      <c r="DK146" s="136">
        <f>IF('Capital Structure'!$H$23='Capital Structure'!$E$17,0,DK140)</f>
        <v>0</v>
      </c>
      <c r="DL146" s="136">
        <f>IF('Capital Structure'!$H$23='Capital Structure'!$E$17,0,DL140)</f>
        <v>0</v>
      </c>
      <c r="DM146" s="136">
        <f>IF('Capital Structure'!$H$23='Capital Structure'!$E$17,0,DM140)</f>
        <v>0</v>
      </c>
      <c r="DN146" s="136">
        <f>IF('Capital Structure'!$H$23='Capital Structure'!$E$17,0,DN140)</f>
        <v>0</v>
      </c>
      <c r="DO146" s="136">
        <f>IF('Capital Structure'!$H$23='Capital Structure'!$E$17,0,DO140)</f>
        <v>0</v>
      </c>
      <c r="DP146" s="136">
        <f>IF('Capital Structure'!$H$23='Capital Structure'!$E$17,0,DP140)</f>
        <v>0</v>
      </c>
      <c r="DQ146" s="136">
        <f>IF('Capital Structure'!$H$23='Capital Structure'!$E$17,0,DQ140)</f>
        <v>0</v>
      </c>
      <c r="DR146" s="136">
        <f>IF('Capital Structure'!$H$23='Capital Structure'!$E$17,0,DR140)</f>
        <v>0</v>
      </c>
      <c r="DS146" s="136">
        <f>IF('Capital Structure'!$H$23='Capital Structure'!$E$17,0,DS140)</f>
        <v>0</v>
      </c>
      <c r="DT146" s="136">
        <f>IF('Capital Structure'!$H$23='Capital Structure'!$E$17,0,DT140)</f>
        <v>0</v>
      </c>
      <c r="DU146" s="136">
        <f>IF('Capital Structure'!$H$23='Capital Structure'!$E$17,0,DU140)</f>
        <v>0</v>
      </c>
      <c r="DV146" s="136">
        <f>IF('Capital Structure'!$H$23='Capital Structure'!$E$17,0,DV140)</f>
        <v>0</v>
      </c>
      <c r="DW146" s="136">
        <f>IF('Capital Structure'!$H$23='Capital Structure'!$E$17,0,DW140)</f>
        <v>0</v>
      </c>
      <c r="DX146" s="136">
        <f>IF('Capital Structure'!$H$23='Capital Structure'!$E$17,0,DX140)</f>
        <v>0</v>
      </c>
      <c r="DY146" s="136">
        <f>IF('Capital Structure'!$H$23='Capital Structure'!$E$17,0,DY140)</f>
        <v>0</v>
      </c>
      <c r="DZ146" s="136">
        <f>IF('Capital Structure'!$H$23='Capital Structure'!$E$17,0,DZ140)</f>
        <v>0</v>
      </c>
      <c r="EA146" s="136">
        <f>IF('Capital Structure'!$H$23='Capital Structure'!$E$17,0,EA140)</f>
        <v>0</v>
      </c>
      <c r="EB146" s="136">
        <f>IF('Capital Structure'!$H$23='Capital Structure'!$E$17,0,EB140)</f>
        <v>0</v>
      </c>
      <c r="EC146" s="136">
        <f>IF('Capital Structure'!$H$23='Capital Structure'!$E$17,0,EC140)</f>
        <v>0</v>
      </c>
      <c r="ED146" s="136">
        <f>IF('Capital Structure'!$H$23='Capital Structure'!$E$17,0,ED140)</f>
        <v>0</v>
      </c>
      <c r="EE146" s="136">
        <f>IF('Capital Structure'!$H$23='Capital Structure'!$E$17,0,EE140)</f>
        <v>0</v>
      </c>
      <c r="EF146" s="136">
        <f>IF('Capital Structure'!$H$23='Capital Structure'!$E$17,0,EF140)</f>
        <v>0</v>
      </c>
      <c r="EG146" s="136">
        <f>IF('Capital Structure'!$H$23='Capital Structure'!$E$17,0,EG140)</f>
        <v>0</v>
      </c>
      <c r="EH146" s="136">
        <f>IF('Capital Structure'!$H$23='Capital Structure'!$E$17,0,EH140)</f>
        <v>0</v>
      </c>
      <c r="EI146" s="136">
        <f>IF('Capital Structure'!$H$23='Capital Structure'!$E$17,0,EI140)</f>
        <v>0</v>
      </c>
      <c r="EJ146" s="136">
        <f>IF('Capital Structure'!$H$23='Capital Structure'!$E$17,0,EJ140)</f>
        <v>0</v>
      </c>
      <c r="EK146" s="136">
        <f>IF('Capital Structure'!$H$23='Capital Structure'!$E$17,0,EK140)</f>
        <v>0</v>
      </c>
      <c r="EL146" s="136">
        <f>IF('Capital Structure'!$H$23='Capital Structure'!$E$17,0,EL140)</f>
        <v>0</v>
      </c>
      <c r="EM146" s="136">
        <f>IF('Capital Structure'!$H$23='Capital Structure'!$E$17,0,EM140)</f>
        <v>0</v>
      </c>
      <c r="EN146" s="136">
        <f>IF('Capital Structure'!$H$23='Capital Structure'!$E$17,0,EN140)</f>
        <v>0</v>
      </c>
      <c r="EO146" s="136">
        <f>IF('Capital Structure'!$H$23='Capital Structure'!$E$17,0,EO140)</f>
        <v>0</v>
      </c>
      <c r="EP146" s="136">
        <f>IF('Capital Structure'!$H$23='Capital Structure'!$E$17,0,EP140)</f>
        <v>0</v>
      </c>
      <c r="EQ146" s="136">
        <f>IF('Capital Structure'!$H$23='Capital Structure'!$E$17,0,EQ140)</f>
        <v>0</v>
      </c>
      <c r="ER146" s="136">
        <f>IF('Capital Structure'!$H$23='Capital Structure'!$E$17,0,ER140)</f>
        <v>0</v>
      </c>
      <c r="ES146" s="136">
        <f>IF('Capital Structure'!$H$23='Capital Structure'!$E$17,0,ES140)</f>
        <v>0</v>
      </c>
      <c r="ET146" s="136">
        <f>IF('Capital Structure'!$H$23='Capital Structure'!$E$17,0,ET140)</f>
        <v>0</v>
      </c>
      <c r="EU146" s="136">
        <f>IF('Capital Structure'!$H$23='Capital Structure'!$E$17,0,EU140)</f>
        <v>0</v>
      </c>
      <c r="EV146" s="136">
        <f>IF('Capital Structure'!$H$23='Capital Structure'!$E$17,0,EV140)</f>
        <v>0</v>
      </c>
      <c r="EW146" s="136">
        <f>IF('Capital Structure'!$H$23='Capital Structure'!$E$17,0,EW140)</f>
        <v>0</v>
      </c>
      <c r="EX146" s="136">
        <f>IF('Capital Structure'!$H$23='Capital Structure'!$E$17,0,EX140)</f>
        <v>0</v>
      </c>
      <c r="EY146" s="136">
        <f>IF('Capital Structure'!$H$23='Capital Structure'!$E$17,0,EY140)</f>
        <v>0</v>
      </c>
      <c r="EZ146" s="136">
        <f>IF('Capital Structure'!$H$23='Capital Structure'!$E$17,0,EZ140)</f>
        <v>0</v>
      </c>
      <c r="FA146" s="136">
        <f>IF('Capital Structure'!$H$23='Capital Structure'!$E$17,0,FA140)</f>
        <v>0</v>
      </c>
      <c r="FB146" s="136">
        <f>IF('Capital Structure'!$H$23='Capital Structure'!$E$17,0,FB140)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355</v>
      </c>
      <c r="E147" s="136">
        <f>IF('Capital Structure'!$H$23='Capital Structure'!$E$17,E136,E142)</f>
        <v>0</v>
      </c>
      <c r="F147" s="136">
        <f>IF('Capital Structure'!$H$23='Capital Structure'!$E$17,F136,F142)</f>
        <v>0</v>
      </c>
      <c r="G147" s="136">
        <f>IF('Capital Structure'!$H$23='Capital Structure'!$E$17,G136,G142)</f>
        <v>0</v>
      </c>
      <c r="H147" s="136">
        <f>IF('Capital Structure'!$H$23='Capital Structure'!$E$17,H136,H142)</f>
        <v>0</v>
      </c>
      <c r="I147" s="136">
        <f>IF('Capital Structure'!$H$23='Capital Structure'!$E$17,I136,I142)</f>
        <v>0</v>
      </c>
      <c r="J147" s="136">
        <f>IF('Capital Structure'!$H$23='Capital Structure'!$E$17,J136,J142)</f>
        <v>0</v>
      </c>
      <c r="K147" s="136">
        <f>IF('Capital Structure'!$H$23='Capital Structure'!$E$17,K136,K142)</f>
        <v>0</v>
      </c>
      <c r="L147" s="136">
        <f>IF('Capital Structure'!$H$23='Capital Structure'!$E$17,L136,L142)</f>
        <v>0</v>
      </c>
      <c r="M147" s="136">
        <f>IF('Capital Structure'!$H$23='Capital Structure'!$E$17,M136,M142)</f>
        <v>0</v>
      </c>
      <c r="N147" s="136">
        <f>IF('Capital Structure'!$H$23='Capital Structure'!$E$17,N136,N142)</f>
        <v>0</v>
      </c>
      <c r="O147" s="136">
        <f>IF('Capital Structure'!$H$23='Capital Structure'!$E$17,O136,O142)</f>
        <v>0</v>
      </c>
      <c r="P147" s="136">
        <f>IF('Capital Structure'!$H$23='Capital Structure'!$E$17,P136,P142)</f>
        <v>0</v>
      </c>
      <c r="Q147" s="136">
        <f>IF('Capital Structure'!$H$23='Capital Structure'!$E$17,Q136,Q142)</f>
        <v>0</v>
      </c>
      <c r="R147" s="136">
        <f>IF('Capital Structure'!$H$23='Capital Structure'!$E$17,R136,R142)</f>
        <v>0</v>
      </c>
      <c r="S147" s="136">
        <f>IF('Capital Structure'!$H$23='Capital Structure'!$E$17,S136,S142)</f>
        <v>0</v>
      </c>
      <c r="T147" s="136">
        <f>IF('Capital Structure'!$H$23='Capital Structure'!$E$17,T136,T142)</f>
        <v>0</v>
      </c>
      <c r="U147" s="136">
        <f>IF('Capital Structure'!$H$23='Capital Structure'!$E$17,U136,U142)</f>
        <v>0</v>
      </c>
      <c r="V147" s="136">
        <f>IF('Capital Structure'!$H$23='Capital Structure'!$E$17,V136,V142)</f>
        <v>0</v>
      </c>
      <c r="W147" s="136">
        <f>IF('Capital Structure'!$H$23='Capital Structure'!$E$17,W136,W142)</f>
        <v>0</v>
      </c>
      <c r="X147" s="136">
        <f>IF('Capital Structure'!$H$23='Capital Structure'!$E$17,X136,X142)</f>
        <v>0</v>
      </c>
      <c r="Y147" s="136">
        <f>IF('Capital Structure'!$H$23='Capital Structure'!$E$17,Y136,Y142)</f>
        <v>0</v>
      </c>
      <c r="Z147" s="136">
        <f>IF('Capital Structure'!$H$23='Capital Structure'!$E$17,Z136,Z142)</f>
        <v>0</v>
      </c>
      <c r="AA147" s="136">
        <f>IF('Capital Structure'!$H$23='Capital Structure'!$E$17,AA136,AA142)</f>
        <v>0</v>
      </c>
      <c r="AB147" s="136">
        <f>IF('Capital Structure'!$H$23='Capital Structure'!$E$17,AB136,AB142)</f>
        <v>0</v>
      </c>
      <c r="AC147" s="136">
        <f>IF('Capital Structure'!$H$23='Capital Structure'!$E$17,AC136,AC142)</f>
        <v>0</v>
      </c>
      <c r="AD147" s="136">
        <f>IF('Capital Structure'!$H$23='Capital Structure'!$E$17,AD136,AD142)</f>
        <v>0</v>
      </c>
      <c r="AE147" s="136">
        <f>IF('Capital Structure'!$H$23='Capital Structure'!$E$17,AE136,AE142)</f>
        <v>0</v>
      </c>
      <c r="AF147" s="136">
        <f>IF('Capital Structure'!$H$23='Capital Structure'!$E$17,AF136,AF142)</f>
        <v>0</v>
      </c>
      <c r="AG147" s="136">
        <f>IF('Capital Structure'!$H$23='Capital Structure'!$E$17,AG136,AG142)</f>
        <v>0</v>
      </c>
      <c r="AH147" s="136">
        <f>IF('Capital Structure'!$H$23='Capital Structure'!$E$17,AH136,AH142)</f>
        <v>0</v>
      </c>
      <c r="AI147" s="136">
        <f>IF('Capital Structure'!$H$23='Capital Structure'!$E$17,AI136,AI142)</f>
        <v>0</v>
      </c>
      <c r="AJ147" s="136">
        <f>IF('Capital Structure'!$H$23='Capital Structure'!$E$17,AJ136,AJ142)</f>
        <v>0</v>
      </c>
      <c r="AK147" s="136">
        <f>IF('Capital Structure'!$H$23='Capital Structure'!$E$17,AK136,AK142)</f>
        <v>0</v>
      </c>
      <c r="AL147" s="136">
        <f>IF('Capital Structure'!$H$23='Capital Structure'!$E$17,AL136,AL142)</f>
        <v>0</v>
      </c>
      <c r="AM147" s="136">
        <f>IF('Capital Structure'!$H$23='Capital Structure'!$E$17,AM136,AM142)</f>
        <v>0</v>
      </c>
      <c r="AN147" s="136">
        <f>IF('Capital Structure'!$H$23='Capital Structure'!$E$17,AN136,AN142)</f>
        <v>0</v>
      </c>
      <c r="AO147" s="136">
        <f>IF('Capital Structure'!$H$23='Capital Structure'!$E$17,AO136,AO142)</f>
        <v>0</v>
      </c>
      <c r="AP147" s="136">
        <f>IF('Capital Structure'!$H$23='Capital Structure'!$E$17,AP136,AP142)</f>
        <v>0</v>
      </c>
      <c r="AQ147" s="136">
        <f>IF('Capital Structure'!$H$23='Capital Structure'!$E$17,AQ136,AQ142)</f>
        <v>0</v>
      </c>
      <c r="AR147" s="136">
        <f>IF('Capital Structure'!$H$23='Capital Structure'!$E$17,AR136,AR142)</f>
        <v>0</v>
      </c>
      <c r="AS147" s="136">
        <f>IF('Capital Structure'!$H$23='Capital Structure'!$E$17,AS136,AS142)</f>
        <v>0</v>
      </c>
      <c r="AT147" s="136">
        <f>IF('Capital Structure'!$H$23='Capital Structure'!$E$17,AT136,AT142)</f>
        <v>0</v>
      </c>
      <c r="AU147" s="136">
        <f>IF('Capital Structure'!$H$23='Capital Structure'!$E$17,AU136,AU142)</f>
        <v>0</v>
      </c>
      <c r="AV147" s="136">
        <f>IF('Capital Structure'!$H$23='Capital Structure'!$E$17,AV136,AV142)</f>
        <v>0</v>
      </c>
      <c r="AW147" s="136">
        <f>IF('Capital Structure'!$H$23='Capital Structure'!$E$17,AW136,AW142)</f>
        <v>0</v>
      </c>
      <c r="AX147" s="136">
        <f>IF('Capital Structure'!$H$23='Capital Structure'!$E$17,AX136,AX142)</f>
        <v>0</v>
      </c>
      <c r="AY147" s="136">
        <f>IF('Capital Structure'!$H$23='Capital Structure'!$E$17,AY136,AY142)</f>
        <v>0</v>
      </c>
      <c r="AZ147" s="136">
        <f>IF('Capital Structure'!$H$23='Capital Structure'!$E$17,AZ136,AZ142)</f>
        <v>0</v>
      </c>
      <c r="BA147" s="136">
        <f>IF('Capital Structure'!$H$23='Capital Structure'!$E$17,BA136,BA142)</f>
        <v>3392307.6923076925</v>
      </c>
      <c r="BB147" s="136">
        <f>IF('Capital Structure'!$H$23='Capital Structure'!$E$17,BB136,BB142)</f>
        <v>6798750</v>
      </c>
      <c r="BC147" s="136">
        <f>IF('Capital Structure'!$H$23='Capital Structure'!$E$17,BC136,BC142)</f>
        <v>10219385.817307694</v>
      </c>
      <c r="BD147" s="136">
        <f>IF('Capital Structure'!$H$23='Capital Structure'!$E$17,BD136,BD142)</f>
        <v>13654274.283854168</v>
      </c>
      <c r="BE147" s="136">
        <f>IF('Capital Structure'!$H$23='Capital Structure'!$E$17,BE136,BE142)</f>
        <v>17103474.785677921</v>
      </c>
      <c r="BF147" s="136">
        <f>IF('Capital Structure'!$H$23='Capital Structure'!$E$17,BF136,BF142)</f>
        <v>20567046.956259269</v>
      </c>
      <c r="BG147" s="136">
        <f>IF('Capital Structure'!$H$23='Capital Structure'!$E$17,BG136,BG142)</f>
        <v>24045050.677551378</v>
      </c>
      <c r="BH147" s="136">
        <f>IF('Capital Structure'!$H$23='Capital Structure'!$E$17,BH136,BH142)</f>
        <v>27537546.081015531</v>
      </c>
      <c r="BI147" s="136">
        <f>IF('Capital Structure'!$H$23='Capital Structure'!$E$17,BI136,BI142)</f>
        <v>31044593.548660789</v>
      </c>
      <c r="BJ147" s="136">
        <f>IF('Capital Structure'!$H$23='Capital Structure'!$E$17,BJ136,BJ142)</f>
        <v>34566253.714087903</v>
      </c>
      <c r="BK147" s="136">
        <f>IF('Capital Structure'!$H$23='Capital Structure'!$E$17,BK136,BK142)</f>
        <v>38102587.463537633</v>
      </c>
      <c r="BL147" s="136">
        <f>IF('Capital Structure'!$H$23='Capital Structure'!$E$17,BL136,BL142)</f>
        <v>41653655.936943404</v>
      </c>
      <c r="BM147" s="136">
        <f>IF('Capital Structure'!$H$23='Capital Structure'!$E$17,BM136,BM142)</f>
        <v>45219520.528988361</v>
      </c>
      <c r="BN147" s="136">
        <f>IF('Capital Structure'!$H$23='Capital Structure'!$E$17,BN136,BN142)</f>
        <v>48800242.890166841</v>
      </c>
      <c r="BO147" s="136">
        <f>IF('Capital Structure'!$H$23='Capital Structure'!$E$17,BO136,BO142)</f>
        <v>52395884.927850232</v>
      </c>
      <c r="BP147" s="136">
        <f>IF('Capital Structure'!$H$23='Capital Structure'!$E$17,BP136,BP142)</f>
        <v>56006508.807357304</v>
      </c>
      <c r="BQ147" s="136">
        <f>IF('Capital Structure'!$H$23='Capital Structure'!$E$17,BQ136,BQ142)</f>
        <v>59632176.953028992</v>
      </c>
      <c r="BR147" s="136">
        <f>IF('Capital Structure'!$H$23='Capital Structure'!$E$17,BR136,BR142)</f>
        <v>63272952.049307637</v>
      </c>
      <c r="BS147" s="136">
        <f>IF('Capital Structure'!$H$23='Capital Structure'!$E$17,BS136,BS142)</f>
        <v>66928897.041820787</v>
      </c>
      <c r="BT147" s="136">
        <f>IF('Capital Structure'!$H$23='Capital Structure'!$E$17,BT136,BT142)</f>
        <v>70600075.138469398</v>
      </c>
      <c r="BU147" s="136">
        <f>IF('Capital Structure'!$H$23='Capital Structure'!$E$17,BU136,BU142)</f>
        <v>74286549.810520723</v>
      </c>
      <c r="BV147" s="136">
        <f>IF('Capital Structure'!$H$23='Capital Structure'!$E$17,BV136,BV142)</f>
        <v>77988384.793705583</v>
      </c>
      <c r="BW147" s="136">
        <f>IF('Capital Structure'!$H$23='Capital Structure'!$E$17,BW136,BW142)</f>
        <v>81705644.089320391</v>
      </c>
      <c r="BX147" s="136">
        <f>IF('Capital Structure'!$H$23='Capital Structure'!$E$17,BX136,BX142)</f>
        <v>85438391.965333581</v>
      </c>
      <c r="BY147" s="136">
        <f>IF('Capital Structure'!$H$23='Capital Structure'!$E$17,BY136,BY142)</f>
        <v>89186692.957496837</v>
      </c>
      <c r="BZ147" s="136">
        <f>IF('Capital Structure'!$H$23='Capital Structure'!$E$17,BZ136,BZ142)</f>
        <v>92950611.870460704</v>
      </c>
      <c r="CA147" s="136">
        <f>IF('Capital Structure'!$H$23='Capital Structure'!$E$17,CA136,CA142)</f>
        <v>93337906.086587623</v>
      </c>
      <c r="CB147" s="136">
        <f>IF('Capital Structure'!$H$23='Capital Structure'!$E$17,CB136,CB142)</f>
        <v>0</v>
      </c>
      <c r="CC147" s="136">
        <f>IF('Capital Structure'!$H$23='Capital Structure'!$E$17,CC136,CC142)</f>
        <v>0</v>
      </c>
      <c r="CD147" s="136">
        <f>IF('Capital Structure'!$H$23='Capital Structure'!$E$17,CD136,CD142)</f>
        <v>0</v>
      </c>
      <c r="CE147" s="136">
        <f>IF('Capital Structure'!$H$23='Capital Structure'!$E$17,CE136,CE142)</f>
        <v>0</v>
      </c>
      <c r="CF147" s="136">
        <f>IF('Capital Structure'!$H$23='Capital Structure'!$E$17,CF136,CF142)</f>
        <v>0</v>
      </c>
      <c r="CG147" s="136">
        <f>IF('Capital Structure'!$H$23='Capital Structure'!$E$17,CG136,CG142)</f>
        <v>0</v>
      </c>
      <c r="CH147" s="136">
        <f>IF('Capital Structure'!$H$23='Capital Structure'!$E$17,CH136,CH142)</f>
        <v>0</v>
      </c>
      <c r="CI147" s="136">
        <f>IF('Capital Structure'!$H$23='Capital Structure'!$E$17,CI136,CI142)</f>
        <v>0</v>
      </c>
      <c r="CJ147" s="136">
        <f>IF('Capital Structure'!$H$23='Capital Structure'!$E$17,CJ136,CJ142)</f>
        <v>0</v>
      </c>
      <c r="CK147" s="136">
        <f>IF('Capital Structure'!$H$23='Capital Structure'!$E$17,CK136,CK142)</f>
        <v>0</v>
      </c>
      <c r="CL147" s="136">
        <f>IF('Capital Structure'!$H$23='Capital Structure'!$E$17,CL136,CL142)</f>
        <v>0</v>
      </c>
      <c r="CM147" s="136">
        <f>IF('Capital Structure'!$H$23='Capital Structure'!$E$17,CM136,CM142)</f>
        <v>0</v>
      </c>
      <c r="CN147" s="136">
        <f>IF('Capital Structure'!$H$23='Capital Structure'!$E$17,CN136,CN142)</f>
        <v>0</v>
      </c>
      <c r="CO147" s="136">
        <f>IF('Capital Structure'!$H$23='Capital Structure'!$E$17,CO136,CO142)</f>
        <v>0</v>
      </c>
      <c r="CP147" s="136">
        <f>IF('Capital Structure'!$H$23='Capital Structure'!$E$17,CP136,CP142)</f>
        <v>0</v>
      </c>
      <c r="CQ147" s="136">
        <f>IF('Capital Structure'!$H$23='Capital Structure'!$E$17,CQ136,CQ142)</f>
        <v>0</v>
      </c>
      <c r="CR147" s="136">
        <f>IF('Capital Structure'!$H$23='Capital Structure'!$E$17,CR136,CR142)</f>
        <v>0</v>
      </c>
      <c r="CS147" s="136">
        <f>IF('Capital Structure'!$H$23='Capital Structure'!$E$17,CS136,CS142)</f>
        <v>0</v>
      </c>
      <c r="CT147" s="136">
        <f>IF('Capital Structure'!$H$23='Capital Structure'!$E$17,CT136,CT142)</f>
        <v>0</v>
      </c>
      <c r="CU147" s="136">
        <f>IF('Capital Structure'!$H$23='Capital Structure'!$E$17,CU136,CU142)</f>
        <v>0</v>
      </c>
      <c r="CV147" s="136">
        <f>IF('Capital Structure'!$H$23='Capital Structure'!$E$17,CV136,CV142)</f>
        <v>0</v>
      </c>
      <c r="CW147" s="136">
        <f>IF('Capital Structure'!$H$23='Capital Structure'!$E$17,CW136,CW142)</f>
        <v>0</v>
      </c>
      <c r="CX147" s="136">
        <f>IF('Capital Structure'!$H$23='Capital Structure'!$E$17,CX136,CX142)</f>
        <v>0</v>
      </c>
      <c r="CY147" s="136">
        <f>IF('Capital Structure'!$H$23='Capital Structure'!$E$17,CY136,CY142)</f>
        <v>0</v>
      </c>
      <c r="CZ147" s="136">
        <f>IF('Capital Structure'!$H$23='Capital Structure'!$E$17,CZ136,CZ142)</f>
        <v>0</v>
      </c>
      <c r="DA147" s="136">
        <f>IF('Capital Structure'!$H$23='Capital Structure'!$E$17,DA136,DA142)</f>
        <v>0</v>
      </c>
      <c r="DB147" s="136">
        <f>IF('Capital Structure'!$H$23='Capital Structure'!$E$17,DB136,DB142)</f>
        <v>0</v>
      </c>
      <c r="DC147" s="136">
        <f>IF('Capital Structure'!$H$23='Capital Structure'!$E$17,DC136,DC142)</f>
        <v>0</v>
      </c>
      <c r="DD147" s="136">
        <f>IF('Capital Structure'!$H$23='Capital Structure'!$E$17,DD136,DD142)</f>
        <v>0</v>
      </c>
      <c r="DE147" s="136">
        <f>IF('Capital Structure'!$H$23='Capital Structure'!$E$17,DE136,DE142)</f>
        <v>0</v>
      </c>
      <c r="DF147" s="136">
        <f>IF('Capital Structure'!$H$23='Capital Structure'!$E$17,DF136,DF142)</f>
        <v>0</v>
      </c>
      <c r="DG147" s="136">
        <f>IF('Capital Structure'!$H$23='Capital Structure'!$E$17,DG136,DG142)</f>
        <v>0</v>
      </c>
      <c r="DH147" s="136">
        <f>IF('Capital Structure'!$H$23='Capital Structure'!$E$17,DH136,DH142)</f>
        <v>0</v>
      </c>
      <c r="DI147" s="136">
        <f>IF('Capital Structure'!$H$23='Capital Structure'!$E$17,DI136,DI142)</f>
        <v>0</v>
      </c>
      <c r="DJ147" s="136">
        <f>IF('Capital Structure'!$H$23='Capital Structure'!$E$17,DJ136,DJ142)</f>
        <v>0</v>
      </c>
      <c r="DK147" s="136">
        <f>IF('Capital Structure'!$H$23='Capital Structure'!$E$17,DK136,DK142)</f>
        <v>0</v>
      </c>
      <c r="DL147" s="136">
        <f>IF('Capital Structure'!$H$23='Capital Structure'!$E$17,DL136,DL142)</f>
        <v>0</v>
      </c>
      <c r="DM147" s="136">
        <f>IF('Capital Structure'!$H$23='Capital Structure'!$E$17,DM136,DM142)</f>
        <v>0</v>
      </c>
      <c r="DN147" s="136">
        <f>IF('Capital Structure'!$H$23='Capital Structure'!$E$17,DN136,DN142)</f>
        <v>0</v>
      </c>
      <c r="DO147" s="136">
        <f>IF('Capital Structure'!$H$23='Capital Structure'!$E$17,DO136,DO142)</f>
        <v>0</v>
      </c>
      <c r="DP147" s="136">
        <f>IF('Capital Structure'!$H$23='Capital Structure'!$E$17,DP136,DP142)</f>
        <v>0</v>
      </c>
      <c r="DQ147" s="136">
        <f>IF('Capital Structure'!$H$23='Capital Structure'!$E$17,DQ136,DQ142)</f>
        <v>0</v>
      </c>
      <c r="DR147" s="136">
        <f>IF('Capital Structure'!$H$23='Capital Structure'!$E$17,DR136,DR142)</f>
        <v>0</v>
      </c>
      <c r="DS147" s="136">
        <f>IF('Capital Structure'!$H$23='Capital Structure'!$E$17,DS136,DS142)</f>
        <v>0</v>
      </c>
      <c r="DT147" s="136">
        <f>IF('Capital Structure'!$H$23='Capital Structure'!$E$17,DT136,DT142)</f>
        <v>0</v>
      </c>
      <c r="DU147" s="136">
        <f>IF('Capital Structure'!$H$23='Capital Structure'!$E$17,DU136,DU142)</f>
        <v>0</v>
      </c>
      <c r="DV147" s="136">
        <f>IF('Capital Structure'!$H$23='Capital Structure'!$E$17,DV136,DV142)</f>
        <v>0</v>
      </c>
      <c r="DW147" s="136">
        <f>IF('Capital Structure'!$H$23='Capital Structure'!$E$17,DW136,DW142)</f>
        <v>0</v>
      </c>
      <c r="DX147" s="136">
        <f>IF('Capital Structure'!$H$23='Capital Structure'!$E$17,DX136,DX142)</f>
        <v>0</v>
      </c>
      <c r="DY147" s="136">
        <f>IF('Capital Structure'!$H$23='Capital Structure'!$E$17,DY136,DY142)</f>
        <v>0</v>
      </c>
      <c r="DZ147" s="136">
        <f>IF('Capital Structure'!$H$23='Capital Structure'!$E$17,DZ136,DZ142)</f>
        <v>0</v>
      </c>
      <c r="EA147" s="136">
        <f>IF('Capital Structure'!$H$23='Capital Structure'!$E$17,EA136,EA142)</f>
        <v>0</v>
      </c>
      <c r="EB147" s="136">
        <f>IF('Capital Structure'!$H$23='Capital Structure'!$E$17,EB136,EB142)</f>
        <v>0</v>
      </c>
      <c r="EC147" s="136">
        <f>IF('Capital Structure'!$H$23='Capital Structure'!$E$17,EC136,EC142)</f>
        <v>0</v>
      </c>
      <c r="ED147" s="136">
        <f>IF('Capital Structure'!$H$23='Capital Structure'!$E$17,ED136,ED142)</f>
        <v>0</v>
      </c>
      <c r="EE147" s="136">
        <f>IF('Capital Structure'!$H$23='Capital Structure'!$E$17,EE136,EE142)</f>
        <v>0</v>
      </c>
      <c r="EF147" s="136">
        <f>IF('Capital Structure'!$H$23='Capital Structure'!$E$17,EF136,EF142)</f>
        <v>0</v>
      </c>
      <c r="EG147" s="136">
        <f>IF('Capital Structure'!$H$23='Capital Structure'!$E$17,EG136,EG142)</f>
        <v>0</v>
      </c>
      <c r="EH147" s="136">
        <f>IF('Capital Structure'!$H$23='Capital Structure'!$E$17,EH136,EH142)</f>
        <v>0</v>
      </c>
      <c r="EI147" s="136">
        <f>IF('Capital Structure'!$H$23='Capital Structure'!$E$17,EI136,EI142)</f>
        <v>0</v>
      </c>
      <c r="EJ147" s="136">
        <f>IF('Capital Structure'!$H$23='Capital Structure'!$E$17,EJ136,EJ142)</f>
        <v>0</v>
      </c>
      <c r="EK147" s="136">
        <f>IF('Capital Structure'!$H$23='Capital Structure'!$E$17,EK136,EK142)</f>
        <v>0</v>
      </c>
      <c r="EL147" s="136">
        <f>IF('Capital Structure'!$H$23='Capital Structure'!$E$17,EL136,EL142)</f>
        <v>0</v>
      </c>
      <c r="EM147" s="136">
        <f>IF('Capital Structure'!$H$23='Capital Structure'!$E$17,EM136,EM142)</f>
        <v>0</v>
      </c>
      <c r="EN147" s="136">
        <f>IF('Capital Structure'!$H$23='Capital Structure'!$E$17,EN136,EN142)</f>
        <v>0</v>
      </c>
      <c r="EO147" s="136">
        <f>IF('Capital Structure'!$H$23='Capital Structure'!$E$17,EO136,EO142)</f>
        <v>0</v>
      </c>
      <c r="EP147" s="136">
        <f>IF('Capital Structure'!$H$23='Capital Structure'!$E$17,EP136,EP142)</f>
        <v>0</v>
      </c>
      <c r="EQ147" s="136">
        <f>IF('Capital Structure'!$H$23='Capital Structure'!$E$17,EQ136,EQ142)</f>
        <v>0</v>
      </c>
      <c r="ER147" s="136">
        <f>IF('Capital Structure'!$H$23='Capital Structure'!$E$17,ER136,ER142)</f>
        <v>0</v>
      </c>
      <c r="ES147" s="136">
        <f>IF('Capital Structure'!$H$23='Capital Structure'!$E$17,ES136,ES142)</f>
        <v>0</v>
      </c>
      <c r="ET147" s="136">
        <f>IF('Capital Structure'!$H$23='Capital Structure'!$E$17,ET136,ET142)</f>
        <v>0</v>
      </c>
      <c r="EU147" s="136">
        <f>IF('Capital Structure'!$H$23='Capital Structure'!$E$17,EU136,EU142)</f>
        <v>0</v>
      </c>
      <c r="EV147" s="136">
        <f>IF('Capital Structure'!$H$23='Capital Structure'!$E$17,EV136,EV142)</f>
        <v>0</v>
      </c>
      <c r="EW147" s="136">
        <f>IF('Capital Structure'!$H$23='Capital Structure'!$E$17,EW136,EW142)</f>
        <v>0</v>
      </c>
      <c r="EX147" s="136">
        <f>IF('Capital Structure'!$H$23='Capital Structure'!$E$17,EX136,EX142)</f>
        <v>0</v>
      </c>
      <c r="EY147" s="136">
        <f>IF('Capital Structure'!$H$23='Capital Structure'!$E$17,EY136,EY142)</f>
        <v>0</v>
      </c>
      <c r="EZ147" s="136">
        <f>IF('Capital Structure'!$H$23='Capital Structure'!$E$17,EZ136,EZ142)</f>
        <v>0</v>
      </c>
      <c r="FA147" s="136">
        <f>IF('Capital Structure'!$H$23='Capital Structure'!$E$17,FA136,FA142)</f>
        <v>0</v>
      </c>
      <c r="FB147" s="136">
        <f>IF('Capital Structure'!$H$23='Capital Structure'!$E$17,FB136,FB142)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329</v>
      </c>
      <c r="D148" s="108"/>
      <c r="E148" s="136">
        <f>IF('Capital Structure'!$H$23='Capital Structure'!$E$17,E135+E137,E141+E143)</f>
        <v>0</v>
      </c>
      <c r="F148" s="136">
        <f>IF('Capital Structure'!$H$23='Capital Structure'!$E$17,F135+F137,F141+F143)</f>
        <v>0</v>
      </c>
      <c r="G148" s="136">
        <f>IF('Capital Structure'!$H$23='Capital Structure'!$E$17,G135+G137,G141+G143)</f>
        <v>0</v>
      </c>
      <c r="H148" s="136">
        <f>IF('Capital Structure'!$H$23='Capital Structure'!$E$17,H135+H137,H141+H143)</f>
        <v>0</v>
      </c>
      <c r="I148" s="136">
        <f>IF('Capital Structure'!$H$23='Capital Structure'!$E$17,I135+I137,I141+I143)</f>
        <v>0</v>
      </c>
      <c r="J148" s="136">
        <f>IF('Capital Structure'!$H$23='Capital Structure'!$E$17,J135+J137,J141+J143)</f>
        <v>0</v>
      </c>
      <c r="K148" s="136">
        <f>IF('Capital Structure'!$H$23='Capital Structure'!$E$17,K135+K137,K141+K143)</f>
        <v>0</v>
      </c>
      <c r="L148" s="136">
        <f>IF('Capital Structure'!$H$23='Capital Structure'!$E$17,L135+L137,L141+L143)</f>
        <v>0</v>
      </c>
      <c r="M148" s="136">
        <f>IF('Capital Structure'!$H$23='Capital Structure'!$E$17,M135+M137,M141+M143)</f>
        <v>0</v>
      </c>
      <c r="N148" s="136">
        <f>IF('Capital Structure'!$H$23='Capital Structure'!$E$17,N135+N137,N141+N143)</f>
        <v>0</v>
      </c>
      <c r="O148" s="136">
        <f>IF('Capital Structure'!$H$23='Capital Structure'!$E$17,O135+O137,O141+O143)</f>
        <v>0</v>
      </c>
      <c r="P148" s="136">
        <f>IF('Capital Structure'!$H$23='Capital Structure'!$E$17,P135+P137,P141+P143)</f>
        <v>0</v>
      </c>
      <c r="Q148" s="136">
        <f>IF('Capital Structure'!$H$23='Capital Structure'!$E$17,Q135+Q137,Q141+Q143)</f>
        <v>0</v>
      </c>
      <c r="R148" s="136">
        <f>IF('Capital Structure'!$H$23='Capital Structure'!$E$17,R135+R137,R141+R143)</f>
        <v>0</v>
      </c>
      <c r="S148" s="136">
        <f>IF('Capital Structure'!$H$23='Capital Structure'!$E$17,S135+S137,S141+S143)</f>
        <v>0</v>
      </c>
      <c r="T148" s="136">
        <f>IF('Capital Structure'!$H$23='Capital Structure'!$E$17,T135+T137,T141+T143)</f>
        <v>0</v>
      </c>
      <c r="U148" s="136">
        <f>IF('Capital Structure'!$H$23='Capital Structure'!$E$17,U135+U137,U141+U143)</f>
        <v>0</v>
      </c>
      <c r="V148" s="136">
        <f>IF('Capital Structure'!$H$23='Capital Structure'!$E$17,V135+V137,V141+V143)</f>
        <v>0</v>
      </c>
      <c r="W148" s="136">
        <f>IF('Capital Structure'!$H$23='Capital Structure'!$E$17,W135+W137,W141+W143)</f>
        <v>0</v>
      </c>
      <c r="X148" s="136">
        <f>IF('Capital Structure'!$H$23='Capital Structure'!$E$17,X135+X137,X141+X143)</f>
        <v>0</v>
      </c>
      <c r="Y148" s="136">
        <f>IF('Capital Structure'!$H$23='Capital Structure'!$E$17,Y135+Y137,Y141+Y143)</f>
        <v>0</v>
      </c>
      <c r="Z148" s="136">
        <f>IF('Capital Structure'!$H$23='Capital Structure'!$E$17,Z135+Z137,Z141+Z143)</f>
        <v>0</v>
      </c>
      <c r="AA148" s="136">
        <f>IF('Capital Structure'!$H$23='Capital Structure'!$E$17,AA135+AA137,AA141+AA143)</f>
        <v>0</v>
      </c>
      <c r="AB148" s="136">
        <f>IF('Capital Structure'!$H$23='Capital Structure'!$E$17,AB135+AB137,AB141+AB143)</f>
        <v>0</v>
      </c>
      <c r="AC148" s="136">
        <f>IF('Capital Structure'!$H$23='Capital Structure'!$E$17,AC135+AC137,AC141+AC143)</f>
        <v>0</v>
      </c>
      <c r="AD148" s="136">
        <f>IF('Capital Structure'!$H$23='Capital Structure'!$E$17,AD135+AD137,AD141+AD143)</f>
        <v>0</v>
      </c>
      <c r="AE148" s="136">
        <f>IF('Capital Structure'!$H$23='Capital Structure'!$E$17,AE135+AE137,AE141+AE143)</f>
        <v>0</v>
      </c>
      <c r="AF148" s="136">
        <f>IF('Capital Structure'!$H$23='Capital Structure'!$E$17,AF135+AF137,AF141+AF143)</f>
        <v>0</v>
      </c>
      <c r="AG148" s="136">
        <f>IF('Capital Structure'!$H$23='Capital Structure'!$E$17,AG135+AG137,AG141+AG143)</f>
        <v>0</v>
      </c>
      <c r="AH148" s="136">
        <f>IF('Capital Structure'!$H$23='Capital Structure'!$E$17,AH135+AH137,AH141+AH143)</f>
        <v>0</v>
      </c>
      <c r="AI148" s="136">
        <f>IF('Capital Structure'!$H$23='Capital Structure'!$E$17,AI135+AI137,AI141+AI143)</f>
        <v>0</v>
      </c>
      <c r="AJ148" s="136">
        <f>IF('Capital Structure'!$H$23='Capital Structure'!$E$17,AJ135+AJ137,AJ141+AJ143)</f>
        <v>0</v>
      </c>
      <c r="AK148" s="136">
        <f>IF('Capital Structure'!$H$23='Capital Structure'!$E$17,AK135+AK137,AK141+AK143)</f>
        <v>0</v>
      </c>
      <c r="AL148" s="136">
        <f>IF('Capital Structure'!$H$23='Capital Structure'!$E$17,AL135+AL137,AL141+AL143)</f>
        <v>0</v>
      </c>
      <c r="AM148" s="136">
        <f>IF('Capital Structure'!$H$23='Capital Structure'!$E$17,AM135+AM137,AM141+AM143)</f>
        <v>0</v>
      </c>
      <c r="AN148" s="136">
        <f>IF('Capital Structure'!$H$23='Capital Structure'!$E$17,AN135+AN137,AN141+AN143)</f>
        <v>0</v>
      </c>
      <c r="AO148" s="136">
        <f>IF('Capital Structure'!$H$23='Capital Structure'!$E$17,AO135+AO137,AO141+AO143)</f>
        <v>0</v>
      </c>
      <c r="AP148" s="136">
        <f>IF('Capital Structure'!$H$23='Capital Structure'!$E$17,AP135+AP137,AP141+AP143)</f>
        <v>0</v>
      </c>
      <c r="AQ148" s="136">
        <f>IF('Capital Structure'!$H$23='Capital Structure'!$E$17,AQ135+AQ137,AQ141+AQ143)</f>
        <v>0</v>
      </c>
      <c r="AR148" s="136">
        <f>IF('Capital Structure'!$H$23='Capital Structure'!$E$17,AR135+AR137,AR141+AR143)</f>
        <v>0</v>
      </c>
      <c r="AS148" s="136">
        <f>IF('Capital Structure'!$H$23='Capital Structure'!$E$17,AS135+AS137,AS141+AS143)</f>
        <v>0</v>
      </c>
      <c r="AT148" s="136">
        <f>IF('Capital Structure'!$H$23='Capital Structure'!$E$17,AT135+AT137,AT141+AT143)</f>
        <v>0</v>
      </c>
      <c r="AU148" s="136">
        <f>IF('Capital Structure'!$H$23='Capital Structure'!$E$17,AU135+AU137,AU141+AU143)</f>
        <v>0</v>
      </c>
      <c r="AV148" s="136">
        <f>IF('Capital Structure'!$H$23='Capital Structure'!$E$17,AV135+AV137,AV141+AV143)</f>
        <v>0</v>
      </c>
      <c r="AW148" s="136">
        <f>IF('Capital Structure'!$H$23='Capital Structure'!$E$17,AW135+AW137,AW141+AW143)</f>
        <v>0</v>
      </c>
      <c r="AX148" s="136">
        <f>IF('Capital Structure'!$H$23='Capital Structure'!$E$17,AX135+AX137,AX141+AX143)</f>
        <v>0</v>
      </c>
      <c r="AY148" s="136">
        <f>IF('Capital Structure'!$H$23='Capital Structure'!$E$17,AY135+AY137,AY141+AY143)</f>
        <v>0</v>
      </c>
      <c r="AZ148" s="136">
        <f>IF('Capital Structure'!$H$23='Capital Structure'!$E$17,AZ135+AZ137,AZ141+AZ143)</f>
        <v>0</v>
      </c>
      <c r="BA148" s="136">
        <f>IF('Capital Structure'!$H$23='Capital Structure'!$E$17,BA135+BA137,BA141+BA143)</f>
        <v>0</v>
      </c>
      <c r="BB148" s="136">
        <f>IF('Capital Structure'!$H$23='Capital Structure'!$E$17,BB135+BB137,BB141+BB143)</f>
        <v>0</v>
      </c>
      <c r="BC148" s="136">
        <f>IF('Capital Structure'!$H$23='Capital Structure'!$E$17,BC135+BC137,BC141+BC143)</f>
        <v>0</v>
      </c>
      <c r="BD148" s="136">
        <f>IF('Capital Structure'!$H$23='Capital Structure'!$E$17,BD135+BD137,BD141+BD143)</f>
        <v>0</v>
      </c>
      <c r="BE148" s="136">
        <f>IF('Capital Structure'!$H$23='Capital Structure'!$E$17,BE135+BE137,BE141+BE143)</f>
        <v>0</v>
      </c>
      <c r="BF148" s="136">
        <f>IF('Capital Structure'!$H$23='Capital Structure'!$E$17,BF135+BF137,BF141+BF143)</f>
        <v>0</v>
      </c>
      <c r="BG148" s="136">
        <f>IF('Capital Structure'!$H$23='Capital Structure'!$E$17,BG135+BG137,BG141+BG143)</f>
        <v>0</v>
      </c>
      <c r="BH148" s="136">
        <f>IF('Capital Structure'!$H$23='Capital Structure'!$E$17,BH135+BH137,BH141+BH143)</f>
        <v>0</v>
      </c>
      <c r="BI148" s="136">
        <f>IF('Capital Structure'!$H$23='Capital Structure'!$E$17,BI135+BI137,BI141+BI143)</f>
        <v>0</v>
      </c>
      <c r="BJ148" s="136">
        <f>IF('Capital Structure'!$H$23='Capital Structure'!$E$17,BJ135+BJ137,BJ141+BJ143)</f>
        <v>0</v>
      </c>
      <c r="BK148" s="136">
        <f>IF('Capital Structure'!$H$23='Capital Structure'!$E$17,BK135+BK137,BK141+BK143)</f>
        <v>0</v>
      </c>
      <c r="BL148" s="136">
        <f>IF('Capital Structure'!$H$23='Capital Structure'!$E$17,BL135+BL137,BL141+BL143)</f>
        <v>0</v>
      </c>
      <c r="BM148" s="136">
        <f>IF('Capital Structure'!$H$23='Capital Structure'!$E$17,BM135+BM137,BM141+BM143)</f>
        <v>0</v>
      </c>
      <c r="BN148" s="136">
        <f>IF('Capital Structure'!$H$23='Capital Structure'!$E$17,BN135+BN137,BN141+BN143)</f>
        <v>0</v>
      </c>
      <c r="BO148" s="136">
        <f>IF('Capital Structure'!$H$23='Capital Structure'!$E$17,BO135+BO137,BO141+BO143)</f>
        <v>0</v>
      </c>
      <c r="BP148" s="136">
        <f>IF('Capital Structure'!$H$23='Capital Structure'!$E$17,BP135+BP137,BP141+BP143)</f>
        <v>0</v>
      </c>
      <c r="BQ148" s="136">
        <f>IF('Capital Structure'!$H$23='Capital Structure'!$E$17,BQ135+BQ137,BQ141+BQ143)</f>
        <v>0</v>
      </c>
      <c r="BR148" s="136">
        <f>IF('Capital Structure'!$H$23='Capital Structure'!$E$17,BR135+BR137,BR141+BR143)</f>
        <v>0</v>
      </c>
      <c r="BS148" s="136">
        <f>IF('Capital Structure'!$H$23='Capital Structure'!$E$17,BS135+BS137,BS141+BS143)</f>
        <v>0</v>
      </c>
      <c r="BT148" s="136">
        <f>IF('Capital Structure'!$H$23='Capital Structure'!$E$17,BT135+BT137,BT141+BT143)</f>
        <v>0</v>
      </c>
      <c r="BU148" s="136">
        <f>IF('Capital Structure'!$H$23='Capital Structure'!$E$17,BU135+BU137,BU141+BU143)</f>
        <v>0</v>
      </c>
      <c r="BV148" s="136">
        <f>IF('Capital Structure'!$H$23='Capital Structure'!$E$17,BV135+BV137,BV141+BV143)</f>
        <v>0</v>
      </c>
      <c r="BW148" s="136">
        <f>IF('Capital Structure'!$H$23='Capital Structure'!$E$17,BW135+BW137,BW141+BW143)</f>
        <v>0</v>
      </c>
      <c r="BX148" s="136">
        <f>IF('Capital Structure'!$H$23='Capital Structure'!$E$17,BX135+BX137,BX141+BX143)</f>
        <v>0</v>
      </c>
      <c r="BY148" s="136">
        <f>IF('Capital Structure'!$H$23='Capital Structure'!$E$17,BY135+BY137,BY141+BY143)</f>
        <v>0</v>
      </c>
      <c r="BZ148" s="136">
        <f>IF('Capital Structure'!$H$23='Capital Structure'!$E$17,BZ135+BZ137,BZ141+BZ143)</f>
        <v>0</v>
      </c>
      <c r="CA148" s="136">
        <f>IF('Capital Structure'!$H$23='Capital Structure'!$E$17,CA135+CA137,CA141+CA143)</f>
        <v>93337906.086587623</v>
      </c>
      <c r="CB148" s="136">
        <f>IF('Capital Structure'!$H$23='Capital Structure'!$E$17,CB135+CB137,CB141+CB143)</f>
        <v>0</v>
      </c>
      <c r="CC148" s="136">
        <f>IF('Capital Structure'!$H$23='Capital Structure'!$E$17,CC135+CC137,CC141+CC143)</f>
        <v>0</v>
      </c>
      <c r="CD148" s="136">
        <f>IF('Capital Structure'!$H$23='Capital Structure'!$E$17,CD135+CD137,CD141+CD143)</f>
        <v>0</v>
      </c>
      <c r="CE148" s="136">
        <f>IF('Capital Structure'!$H$23='Capital Structure'!$E$17,CE135+CE137,CE141+CE143)</f>
        <v>0</v>
      </c>
      <c r="CF148" s="136">
        <f>IF('Capital Structure'!$H$23='Capital Structure'!$E$17,CF135+CF137,CF141+CF143)</f>
        <v>0</v>
      </c>
      <c r="CG148" s="136">
        <f>IF('Capital Structure'!$H$23='Capital Structure'!$E$17,CG135+CG137,CG141+CG143)</f>
        <v>0</v>
      </c>
      <c r="CH148" s="136">
        <f>IF('Capital Structure'!$H$23='Capital Structure'!$E$17,CH135+CH137,CH141+CH143)</f>
        <v>0</v>
      </c>
      <c r="CI148" s="136">
        <f>IF('Capital Structure'!$H$23='Capital Structure'!$E$17,CI135+CI137,CI141+CI143)</f>
        <v>0</v>
      </c>
      <c r="CJ148" s="136">
        <f>IF('Capital Structure'!$H$23='Capital Structure'!$E$17,CJ135+CJ137,CJ141+CJ143)</f>
        <v>0</v>
      </c>
      <c r="CK148" s="136">
        <f>IF('Capital Structure'!$H$23='Capital Structure'!$E$17,CK135+CK137,CK141+CK143)</f>
        <v>0</v>
      </c>
      <c r="CL148" s="136">
        <f>IF('Capital Structure'!$H$23='Capital Structure'!$E$17,CL135+CL137,CL141+CL143)</f>
        <v>0</v>
      </c>
      <c r="CM148" s="136">
        <f>IF('Capital Structure'!$H$23='Capital Structure'!$E$17,CM135+CM137,CM141+CM143)</f>
        <v>0</v>
      </c>
      <c r="CN148" s="136">
        <f>IF('Capital Structure'!$H$23='Capital Structure'!$E$17,CN135+CN137,CN141+CN143)</f>
        <v>0</v>
      </c>
      <c r="CO148" s="136">
        <f>IF('Capital Structure'!$H$23='Capital Structure'!$E$17,CO135+CO137,CO141+CO143)</f>
        <v>0</v>
      </c>
      <c r="CP148" s="136">
        <f>IF('Capital Structure'!$H$23='Capital Structure'!$E$17,CP135+CP137,CP141+CP143)</f>
        <v>0</v>
      </c>
      <c r="CQ148" s="136">
        <f>IF('Capital Structure'!$H$23='Capital Structure'!$E$17,CQ135+CQ137,CQ141+CQ143)</f>
        <v>0</v>
      </c>
      <c r="CR148" s="136">
        <f>IF('Capital Structure'!$H$23='Capital Structure'!$E$17,CR135+CR137,CR141+CR143)</f>
        <v>0</v>
      </c>
      <c r="CS148" s="136">
        <f>IF('Capital Structure'!$H$23='Capital Structure'!$E$17,CS135+CS137,CS141+CS143)</f>
        <v>0</v>
      </c>
      <c r="CT148" s="136">
        <f>IF('Capital Structure'!$H$23='Capital Structure'!$E$17,CT135+CT137,CT141+CT143)</f>
        <v>0</v>
      </c>
      <c r="CU148" s="136">
        <f>IF('Capital Structure'!$H$23='Capital Structure'!$E$17,CU135+CU137,CU141+CU143)</f>
        <v>0</v>
      </c>
      <c r="CV148" s="136">
        <f>IF('Capital Structure'!$H$23='Capital Structure'!$E$17,CV135+CV137,CV141+CV143)</f>
        <v>0</v>
      </c>
      <c r="CW148" s="136">
        <f>IF('Capital Structure'!$H$23='Capital Structure'!$E$17,CW135+CW137,CW141+CW143)</f>
        <v>0</v>
      </c>
      <c r="CX148" s="136">
        <f>IF('Capital Structure'!$H$23='Capital Structure'!$E$17,CX135+CX137,CX141+CX143)</f>
        <v>0</v>
      </c>
      <c r="CY148" s="136">
        <f>IF('Capital Structure'!$H$23='Capital Structure'!$E$17,CY135+CY137,CY141+CY143)</f>
        <v>0</v>
      </c>
      <c r="CZ148" s="136">
        <f>IF('Capital Structure'!$H$23='Capital Structure'!$E$17,CZ135+CZ137,CZ141+CZ143)</f>
        <v>0</v>
      </c>
      <c r="DA148" s="136">
        <f>IF('Capital Structure'!$H$23='Capital Structure'!$E$17,DA135+DA137,DA141+DA143)</f>
        <v>0</v>
      </c>
      <c r="DB148" s="136">
        <f>IF('Capital Structure'!$H$23='Capital Structure'!$E$17,DB135+DB137,DB141+DB143)</f>
        <v>0</v>
      </c>
      <c r="DC148" s="136">
        <f>IF('Capital Structure'!$H$23='Capital Structure'!$E$17,DC135+DC137,DC141+DC143)</f>
        <v>0</v>
      </c>
      <c r="DD148" s="136">
        <f>IF('Capital Structure'!$H$23='Capital Structure'!$E$17,DD135+DD137,DD141+DD143)</f>
        <v>0</v>
      </c>
      <c r="DE148" s="136">
        <f>IF('Capital Structure'!$H$23='Capital Structure'!$E$17,DE135+DE137,DE141+DE143)</f>
        <v>0</v>
      </c>
      <c r="DF148" s="136">
        <f>IF('Capital Structure'!$H$23='Capital Structure'!$E$17,DF135+DF137,DF141+DF143)</f>
        <v>0</v>
      </c>
      <c r="DG148" s="136">
        <f>IF('Capital Structure'!$H$23='Capital Structure'!$E$17,DG135+DG137,DG141+DG143)</f>
        <v>0</v>
      </c>
      <c r="DH148" s="136">
        <f>IF('Capital Structure'!$H$23='Capital Structure'!$E$17,DH135+DH137,DH141+DH143)</f>
        <v>0</v>
      </c>
      <c r="DI148" s="136">
        <f>IF('Capital Structure'!$H$23='Capital Structure'!$E$17,DI135+DI137,DI141+DI143)</f>
        <v>0</v>
      </c>
      <c r="DJ148" s="136">
        <f>IF('Capital Structure'!$H$23='Capital Structure'!$E$17,DJ135+DJ137,DJ141+DJ143)</f>
        <v>0</v>
      </c>
      <c r="DK148" s="136">
        <f>IF('Capital Structure'!$H$23='Capital Structure'!$E$17,DK135+DK137,DK141+DK143)</f>
        <v>0</v>
      </c>
      <c r="DL148" s="136">
        <f>IF('Capital Structure'!$H$23='Capital Structure'!$E$17,DL135+DL137,DL141+DL143)</f>
        <v>0</v>
      </c>
      <c r="DM148" s="136">
        <f>IF('Capital Structure'!$H$23='Capital Structure'!$E$17,DM135+DM137,DM141+DM143)</f>
        <v>0</v>
      </c>
      <c r="DN148" s="136">
        <f>IF('Capital Structure'!$H$23='Capital Structure'!$E$17,DN135+DN137,DN141+DN143)</f>
        <v>0</v>
      </c>
      <c r="DO148" s="136">
        <f>IF('Capital Structure'!$H$23='Capital Structure'!$E$17,DO135+DO137,DO141+DO143)</f>
        <v>0</v>
      </c>
      <c r="DP148" s="136">
        <f>IF('Capital Structure'!$H$23='Capital Structure'!$E$17,DP135+DP137,DP141+DP143)</f>
        <v>0</v>
      </c>
      <c r="DQ148" s="136">
        <f>IF('Capital Structure'!$H$23='Capital Structure'!$E$17,DQ135+DQ137,DQ141+DQ143)</f>
        <v>0</v>
      </c>
      <c r="DR148" s="136">
        <f>IF('Capital Structure'!$H$23='Capital Structure'!$E$17,DR135+DR137,DR141+DR143)</f>
        <v>0</v>
      </c>
      <c r="DS148" s="136">
        <f>IF('Capital Structure'!$H$23='Capital Structure'!$E$17,DS135+DS137,DS141+DS143)</f>
        <v>0</v>
      </c>
      <c r="DT148" s="136">
        <f>IF('Capital Structure'!$H$23='Capital Structure'!$E$17,DT135+DT137,DT141+DT143)</f>
        <v>0</v>
      </c>
      <c r="DU148" s="136">
        <f>IF('Capital Structure'!$H$23='Capital Structure'!$E$17,DU135+DU137,DU141+DU143)</f>
        <v>0</v>
      </c>
      <c r="DV148" s="136">
        <f>IF('Capital Structure'!$H$23='Capital Structure'!$E$17,DV135+DV137,DV141+DV143)</f>
        <v>0</v>
      </c>
      <c r="DW148" s="136">
        <f>IF('Capital Structure'!$H$23='Capital Structure'!$E$17,DW135+DW137,DW141+DW143)</f>
        <v>0</v>
      </c>
      <c r="DX148" s="136">
        <f>IF('Capital Structure'!$H$23='Capital Structure'!$E$17,DX135+DX137,DX141+DX143)</f>
        <v>0</v>
      </c>
      <c r="DY148" s="136">
        <f>IF('Capital Structure'!$H$23='Capital Structure'!$E$17,DY135+DY137,DY141+DY143)</f>
        <v>0</v>
      </c>
      <c r="DZ148" s="136">
        <f>IF('Capital Structure'!$H$23='Capital Structure'!$E$17,DZ135+DZ137,DZ141+DZ143)</f>
        <v>0</v>
      </c>
      <c r="EA148" s="136">
        <f>IF('Capital Structure'!$H$23='Capital Structure'!$E$17,EA135+EA137,EA141+EA143)</f>
        <v>0</v>
      </c>
      <c r="EB148" s="136">
        <f>IF('Capital Structure'!$H$23='Capital Structure'!$E$17,EB135+EB137,EB141+EB143)</f>
        <v>0</v>
      </c>
      <c r="EC148" s="136">
        <f>IF('Capital Structure'!$H$23='Capital Structure'!$E$17,EC135+EC137,EC141+EC143)</f>
        <v>0</v>
      </c>
      <c r="ED148" s="136">
        <f>IF('Capital Structure'!$H$23='Capital Structure'!$E$17,ED135+ED137,ED141+ED143)</f>
        <v>0</v>
      </c>
      <c r="EE148" s="136">
        <f>IF('Capital Structure'!$H$23='Capital Structure'!$E$17,EE135+EE137,EE141+EE143)</f>
        <v>0</v>
      </c>
      <c r="EF148" s="136">
        <f>IF('Capital Structure'!$H$23='Capital Structure'!$E$17,EF135+EF137,EF141+EF143)</f>
        <v>0</v>
      </c>
      <c r="EG148" s="136">
        <f>IF('Capital Structure'!$H$23='Capital Structure'!$E$17,EG135+EG137,EG141+EG143)</f>
        <v>0</v>
      </c>
      <c r="EH148" s="136">
        <f>IF('Capital Structure'!$H$23='Capital Structure'!$E$17,EH135+EH137,EH141+EH143)</f>
        <v>0</v>
      </c>
      <c r="EI148" s="136">
        <f>IF('Capital Structure'!$H$23='Capital Structure'!$E$17,EI135+EI137,EI141+EI143)</f>
        <v>0</v>
      </c>
      <c r="EJ148" s="136">
        <f>IF('Capital Structure'!$H$23='Capital Structure'!$E$17,EJ135+EJ137,EJ141+EJ143)</f>
        <v>0</v>
      </c>
      <c r="EK148" s="136">
        <f>IF('Capital Structure'!$H$23='Capital Structure'!$E$17,EK135+EK137,EK141+EK143)</f>
        <v>0</v>
      </c>
      <c r="EL148" s="136">
        <f>IF('Capital Structure'!$H$23='Capital Structure'!$E$17,EL135+EL137,EL141+EL143)</f>
        <v>0</v>
      </c>
      <c r="EM148" s="136">
        <f>IF('Capital Structure'!$H$23='Capital Structure'!$E$17,EM135+EM137,EM141+EM143)</f>
        <v>0</v>
      </c>
      <c r="EN148" s="136">
        <f>IF('Capital Structure'!$H$23='Capital Structure'!$E$17,EN135+EN137,EN141+EN143)</f>
        <v>0</v>
      </c>
      <c r="EO148" s="136">
        <f>IF('Capital Structure'!$H$23='Capital Structure'!$E$17,EO135+EO137,EO141+EO143)</f>
        <v>0</v>
      </c>
      <c r="EP148" s="136">
        <f>IF('Capital Structure'!$H$23='Capital Structure'!$E$17,EP135+EP137,EP141+EP143)</f>
        <v>0</v>
      </c>
      <c r="EQ148" s="136">
        <f>IF('Capital Structure'!$H$23='Capital Structure'!$E$17,EQ135+EQ137,EQ141+EQ143)</f>
        <v>0</v>
      </c>
      <c r="ER148" s="136">
        <f>IF('Capital Structure'!$H$23='Capital Structure'!$E$17,ER135+ER137,ER141+ER143)</f>
        <v>0</v>
      </c>
      <c r="ES148" s="136">
        <f>IF('Capital Structure'!$H$23='Capital Structure'!$E$17,ES135+ES137,ES141+ES143)</f>
        <v>0</v>
      </c>
      <c r="ET148" s="136">
        <f>IF('Capital Structure'!$H$23='Capital Structure'!$E$17,ET135+ET137,ET141+ET143)</f>
        <v>0</v>
      </c>
      <c r="EU148" s="136">
        <f>IF('Capital Structure'!$H$23='Capital Structure'!$E$17,EU135+EU137,EU141+EU143)</f>
        <v>0</v>
      </c>
      <c r="EV148" s="136">
        <f>IF('Capital Structure'!$H$23='Capital Structure'!$E$17,EV135+EV137,EV141+EV143)</f>
        <v>0</v>
      </c>
      <c r="EW148" s="136">
        <f>IF('Capital Structure'!$H$23='Capital Structure'!$E$17,EW135+EW137,EW141+EW143)</f>
        <v>0</v>
      </c>
      <c r="EX148" s="136">
        <f>IF('Capital Structure'!$H$23='Capital Structure'!$E$17,EX135+EX137,EX141+EX143)</f>
        <v>0</v>
      </c>
      <c r="EY148" s="136">
        <f>IF('Capital Structure'!$H$23='Capital Structure'!$E$17,EY135+EY137,EY141+EY143)</f>
        <v>0</v>
      </c>
      <c r="EZ148" s="136">
        <f>IF('Capital Structure'!$H$23='Capital Structure'!$E$17,EZ135+EZ137,EZ141+EZ143)</f>
        <v>0</v>
      </c>
      <c r="FA148" s="136">
        <f>IF('Capital Structure'!$H$23='Capital Structure'!$E$17,FA135+FA137,FA141+FA143)</f>
        <v>0</v>
      </c>
      <c r="FB148" s="136">
        <f>IF('Capital Structure'!$H$23='Capital Structure'!$E$17,FB135+FB137,FB141+FB143)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336</v>
      </c>
      <c r="D149" s="108"/>
      <c r="E149" s="136">
        <f>IF('Capital Structure'!$H$23='Capital Structure'!$E$17,E134,E140)</f>
        <v>0</v>
      </c>
      <c r="F149" s="136">
        <f>IF('Capital Structure'!$H$23='Capital Structure'!$E$17,F134,F140)</f>
        <v>0</v>
      </c>
      <c r="G149" s="136">
        <f>IF('Capital Structure'!$H$23='Capital Structure'!$E$17,G134,G140)</f>
        <v>0</v>
      </c>
      <c r="H149" s="136">
        <f>IF('Capital Structure'!$H$23='Capital Structure'!$E$17,H134,H140)</f>
        <v>0</v>
      </c>
      <c r="I149" s="136">
        <f>IF('Capital Structure'!$H$23='Capital Structure'!$E$17,I134,I140)</f>
        <v>0</v>
      </c>
      <c r="J149" s="136">
        <f>IF('Capital Structure'!$H$23='Capital Structure'!$E$17,J134,J140)</f>
        <v>0</v>
      </c>
      <c r="K149" s="136">
        <f>IF('Capital Structure'!$H$23='Capital Structure'!$E$17,K134,K140)</f>
        <v>0</v>
      </c>
      <c r="L149" s="136">
        <f>IF('Capital Structure'!$H$23='Capital Structure'!$E$17,L134,L140)</f>
        <v>0</v>
      </c>
      <c r="M149" s="136">
        <f>IF('Capital Structure'!$H$23='Capital Structure'!$E$17,M134,M140)</f>
        <v>0</v>
      </c>
      <c r="N149" s="136">
        <f>IF('Capital Structure'!$H$23='Capital Structure'!$E$17,N134,N140)</f>
        <v>0</v>
      </c>
      <c r="O149" s="136">
        <f>IF('Capital Structure'!$H$23='Capital Structure'!$E$17,O134,O140)</f>
        <v>0</v>
      </c>
      <c r="P149" s="136">
        <f>IF('Capital Structure'!$H$23='Capital Structure'!$E$17,P134,P140)</f>
        <v>0</v>
      </c>
      <c r="Q149" s="136">
        <f>IF('Capital Structure'!$H$23='Capital Structure'!$E$17,Q134,Q140)</f>
        <v>0</v>
      </c>
      <c r="R149" s="136">
        <f>IF('Capital Structure'!$H$23='Capital Structure'!$E$17,R134,R140)</f>
        <v>0</v>
      </c>
      <c r="S149" s="136">
        <f>IF('Capital Structure'!$H$23='Capital Structure'!$E$17,S134,S140)</f>
        <v>0</v>
      </c>
      <c r="T149" s="136">
        <f>IF('Capital Structure'!$H$23='Capital Structure'!$E$17,T134,T140)</f>
        <v>0</v>
      </c>
      <c r="U149" s="136">
        <f>IF('Capital Structure'!$H$23='Capital Structure'!$E$17,U134,U140)</f>
        <v>0</v>
      </c>
      <c r="V149" s="136">
        <f>IF('Capital Structure'!$H$23='Capital Structure'!$E$17,V134,V140)</f>
        <v>0</v>
      </c>
      <c r="W149" s="136">
        <f>IF('Capital Structure'!$H$23='Capital Structure'!$E$17,W134,W140)</f>
        <v>0</v>
      </c>
      <c r="X149" s="136">
        <f>IF('Capital Structure'!$H$23='Capital Structure'!$E$17,X134,X140)</f>
        <v>0</v>
      </c>
      <c r="Y149" s="136">
        <f>IF('Capital Structure'!$H$23='Capital Structure'!$E$17,Y134,Y140)</f>
        <v>0</v>
      </c>
      <c r="Z149" s="136">
        <f>IF('Capital Structure'!$H$23='Capital Structure'!$E$17,Z134,Z140)</f>
        <v>0</v>
      </c>
      <c r="AA149" s="136">
        <f>IF('Capital Structure'!$H$23='Capital Structure'!$E$17,AA134,AA140)</f>
        <v>0</v>
      </c>
      <c r="AB149" s="136">
        <f>IF('Capital Structure'!$H$23='Capital Structure'!$E$17,AB134,AB140)</f>
        <v>0</v>
      </c>
      <c r="AC149" s="136">
        <f>IF('Capital Structure'!$H$23='Capital Structure'!$E$17,AC134,AC140)</f>
        <v>0</v>
      </c>
      <c r="AD149" s="136">
        <f>IF('Capital Structure'!$H$23='Capital Structure'!$E$17,AD134,AD140)</f>
        <v>0</v>
      </c>
      <c r="AE149" s="136">
        <f>IF('Capital Structure'!$H$23='Capital Structure'!$E$17,AE134,AE140)</f>
        <v>0</v>
      </c>
      <c r="AF149" s="136">
        <f>IF('Capital Structure'!$H$23='Capital Structure'!$E$17,AF134,AF140)</f>
        <v>0</v>
      </c>
      <c r="AG149" s="136">
        <f>IF('Capital Structure'!$H$23='Capital Structure'!$E$17,AG134,AG140)</f>
        <v>0</v>
      </c>
      <c r="AH149" s="136">
        <f>IF('Capital Structure'!$H$23='Capital Structure'!$E$17,AH134,AH140)</f>
        <v>0</v>
      </c>
      <c r="AI149" s="136">
        <f>IF('Capital Structure'!$H$23='Capital Structure'!$E$17,AI134,AI140)</f>
        <v>0</v>
      </c>
      <c r="AJ149" s="136">
        <f>IF('Capital Structure'!$H$23='Capital Structure'!$E$17,AJ134,AJ140)</f>
        <v>0</v>
      </c>
      <c r="AK149" s="136">
        <f>IF('Capital Structure'!$H$23='Capital Structure'!$E$17,AK134,AK140)</f>
        <v>0</v>
      </c>
      <c r="AL149" s="136">
        <f>IF('Capital Structure'!$H$23='Capital Structure'!$E$17,AL134,AL140)</f>
        <v>0</v>
      </c>
      <c r="AM149" s="136">
        <f>IF('Capital Structure'!$H$23='Capital Structure'!$E$17,AM134,AM140)</f>
        <v>0</v>
      </c>
      <c r="AN149" s="136">
        <f>IF('Capital Structure'!$H$23='Capital Structure'!$E$17,AN134,AN140)</f>
        <v>0</v>
      </c>
      <c r="AO149" s="136">
        <f>IF('Capital Structure'!$H$23='Capital Structure'!$E$17,AO134,AO140)</f>
        <v>0</v>
      </c>
      <c r="AP149" s="136">
        <f>IF('Capital Structure'!$H$23='Capital Structure'!$E$17,AP134,AP140)</f>
        <v>0</v>
      </c>
      <c r="AQ149" s="136">
        <f>IF('Capital Structure'!$H$23='Capital Structure'!$E$17,AQ134,AQ140)</f>
        <v>0</v>
      </c>
      <c r="AR149" s="136">
        <f>IF('Capital Structure'!$H$23='Capital Structure'!$E$17,AR134,AR140)</f>
        <v>0</v>
      </c>
      <c r="AS149" s="136">
        <f>IF('Capital Structure'!$H$23='Capital Structure'!$E$17,AS134,AS140)</f>
        <v>0</v>
      </c>
      <c r="AT149" s="136">
        <f>IF('Capital Structure'!$H$23='Capital Structure'!$E$17,AT134,AT140)</f>
        <v>0</v>
      </c>
      <c r="AU149" s="136">
        <f>IF('Capital Structure'!$H$23='Capital Structure'!$E$17,AU134,AU140)</f>
        <v>0</v>
      </c>
      <c r="AV149" s="136">
        <f>IF('Capital Structure'!$H$23='Capital Structure'!$E$17,AV134,AV140)</f>
        <v>0</v>
      </c>
      <c r="AW149" s="136">
        <f>IF('Capital Structure'!$H$23='Capital Structure'!$E$17,AW134,AW140)</f>
        <v>0</v>
      </c>
      <c r="AX149" s="136">
        <f>IF('Capital Structure'!$H$23='Capital Structure'!$E$17,AX134,AX140)</f>
        <v>0</v>
      </c>
      <c r="AY149" s="136">
        <f>IF('Capital Structure'!$H$23='Capital Structure'!$E$17,AY134,AY140)</f>
        <v>0</v>
      </c>
      <c r="AZ149" s="136">
        <f>IF('Capital Structure'!$H$23='Capital Structure'!$E$17,AZ134,AZ140)</f>
        <v>0</v>
      </c>
      <c r="BA149" s="136">
        <f>IF('Capital Structure'!$H$23='Capital Structure'!$E$17,BA134,BA140)</f>
        <v>14134.615384615385</v>
      </c>
      <c r="BB149" s="136">
        <f>IF('Capital Structure'!$H$23='Capital Structure'!$E$17,BB134,BB140)</f>
        <v>28328.125</v>
      </c>
      <c r="BC149" s="136">
        <f>IF('Capital Structure'!$H$23='Capital Structure'!$E$17,BC134,BC140)</f>
        <v>42580.774238782062</v>
      </c>
      <c r="BD149" s="136">
        <f>IF('Capital Structure'!$H$23='Capital Structure'!$E$17,BD134,BD140)</f>
        <v>56892.809516059038</v>
      </c>
      <c r="BE149" s="136">
        <f>IF('Capital Structure'!$H$23='Capital Structure'!$E$17,BE134,BE140)</f>
        <v>71264.478273658009</v>
      </c>
      <c r="BF149" s="136">
        <f>IF('Capital Structure'!$H$23='Capital Structure'!$E$17,BF134,BF140)</f>
        <v>85696.028984413628</v>
      </c>
      <c r="BG149" s="136">
        <f>IF('Capital Structure'!$H$23='Capital Structure'!$E$17,BG134,BG140)</f>
        <v>100187.71115646408</v>
      </c>
      <c r="BH149" s="136">
        <f>IF('Capital Structure'!$H$23='Capital Structure'!$E$17,BH134,BH140)</f>
        <v>114739.77533756472</v>
      </c>
      <c r="BI149" s="136">
        <f>IF('Capital Structure'!$H$23='Capital Structure'!$E$17,BI134,BI140)</f>
        <v>129352.47311941996</v>
      </c>
      <c r="BJ149" s="136">
        <f>IF('Capital Structure'!$H$23='Capital Structure'!$E$17,BJ134,BJ140)</f>
        <v>144026.05714203292</v>
      </c>
      <c r="BK149" s="136">
        <f>IF('Capital Structure'!$H$23='Capital Structure'!$E$17,BK134,BK140)</f>
        <v>158760.78109807349</v>
      </c>
      <c r="BL149" s="136">
        <f>IF('Capital Structure'!$H$23='Capital Structure'!$E$17,BL134,BL140)</f>
        <v>173556.89973726418</v>
      </c>
      <c r="BM149" s="136">
        <f>IF('Capital Structure'!$H$23='Capital Structure'!$E$17,BM134,BM140)</f>
        <v>188414.66887078484</v>
      </c>
      <c r="BN149" s="136">
        <f>IF('Capital Structure'!$H$23='Capital Structure'!$E$17,BN134,BN140)</f>
        <v>203334.34537569518</v>
      </c>
      <c r="BO149" s="136">
        <f>IF('Capital Structure'!$H$23='Capital Structure'!$E$17,BO134,BO140)</f>
        <v>218316.18719937597</v>
      </c>
      <c r="BP149" s="136">
        <f>IF('Capital Structure'!$H$23='Capital Structure'!$E$17,BP134,BP140)</f>
        <v>233360.45336398878</v>
      </c>
      <c r="BQ149" s="136">
        <f>IF('Capital Structure'!$H$23='Capital Structure'!$E$17,BQ134,BQ140)</f>
        <v>248467.40397095415</v>
      </c>
      <c r="BR149" s="136">
        <f>IF('Capital Structure'!$H$23='Capital Structure'!$E$17,BR134,BR140)</f>
        <v>263637.30020544847</v>
      </c>
      <c r="BS149" s="136">
        <f>IF('Capital Structure'!$H$23='Capital Structure'!$E$17,BS134,BS140)</f>
        <v>278870.40434091998</v>
      </c>
      <c r="BT149" s="136">
        <f>IF('Capital Structure'!$H$23='Capital Structure'!$E$17,BT134,BT140)</f>
        <v>294166.97974362253</v>
      </c>
      <c r="BU149" s="136">
        <f>IF('Capital Structure'!$H$23='Capital Structure'!$E$17,BU134,BU140)</f>
        <v>309527.2908771697</v>
      </c>
      <c r="BV149" s="136">
        <f>IF('Capital Structure'!$H$23='Capital Structure'!$E$17,BV134,BV140)</f>
        <v>324951.60330710659</v>
      </c>
      <c r="BW149" s="136">
        <f>IF('Capital Structure'!$H$23='Capital Structure'!$E$17,BW134,BW140)</f>
        <v>340440.18370550167</v>
      </c>
      <c r="BX149" s="136">
        <f>IF('Capital Structure'!$H$23='Capital Structure'!$E$17,BX134,BX140)</f>
        <v>355993.29985555657</v>
      </c>
      <c r="BY149" s="136">
        <f>IF('Capital Structure'!$H$23='Capital Structure'!$E$17,BY134,BY140)</f>
        <v>371611.22065623687</v>
      </c>
      <c r="BZ149" s="136">
        <f>IF('Capital Structure'!$H$23='Capital Structure'!$E$17,BZ134,BZ140)</f>
        <v>387294.21612691967</v>
      </c>
      <c r="CA149" s="136">
        <f>IF('Capital Structure'!$H$23='Capital Structure'!$E$17,CA134,CA140)</f>
        <v>0</v>
      </c>
      <c r="CB149" s="136">
        <f>IF('Capital Structure'!$H$23='Capital Structure'!$E$17,CB134,CB140)</f>
        <v>0</v>
      </c>
      <c r="CC149" s="136">
        <f>IF('Capital Structure'!$H$23='Capital Structure'!$E$17,CC134,CC140)</f>
        <v>0</v>
      </c>
      <c r="CD149" s="136">
        <f>IF('Capital Structure'!$H$23='Capital Structure'!$E$17,CD134,CD140)</f>
        <v>0</v>
      </c>
      <c r="CE149" s="136">
        <f>IF('Capital Structure'!$H$23='Capital Structure'!$E$17,CE134,CE140)</f>
        <v>0</v>
      </c>
      <c r="CF149" s="136">
        <f>IF('Capital Structure'!$H$23='Capital Structure'!$E$17,CF134,CF140)</f>
        <v>0</v>
      </c>
      <c r="CG149" s="136">
        <f>IF('Capital Structure'!$H$23='Capital Structure'!$E$17,CG134,CG140)</f>
        <v>0</v>
      </c>
      <c r="CH149" s="136">
        <f>IF('Capital Structure'!$H$23='Capital Structure'!$E$17,CH134,CH140)</f>
        <v>0</v>
      </c>
      <c r="CI149" s="136">
        <f>IF('Capital Structure'!$H$23='Capital Structure'!$E$17,CI134,CI140)</f>
        <v>0</v>
      </c>
      <c r="CJ149" s="136">
        <f>IF('Capital Structure'!$H$23='Capital Structure'!$E$17,CJ134,CJ140)</f>
        <v>0</v>
      </c>
      <c r="CK149" s="136">
        <f>IF('Capital Structure'!$H$23='Capital Structure'!$E$17,CK134,CK140)</f>
        <v>0</v>
      </c>
      <c r="CL149" s="136">
        <f>IF('Capital Structure'!$H$23='Capital Structure'!$E$17,CL134,CL140)</f>
        <v>0</v>
      </c>
      <c r="CM149" s="136">
        <f>IF('Capital Structure'!$H$23='Capital Structure'!$E$17,CM134,CM140)</f>
        <v>0</v>
      </c>
      <c r="CN149" s="136">
        <f>IF('Capital Structure'!$H$23='Capital Structure'!$E$17,CN134,CN140)</f>
        <v>0</v>
      </c>
      <c r="CO149" s="136">
        <f>IF('Capital Structure'!$H$23='Capital Structure'!$E$17,CO134,CO140)</f>
        <v>0</v>
      </c>
      <c r="CP149" s="136">
        <f>IF('Capital Structure'!$H$23='Capital Structure'!$E$17,CP134,CP140)</f>
        <v>0</v>
      </c>
      <c r="CQ149" s="136">
        <f>IF('Capital Structure'!$H$23='Capital Structure'!$E$17,CQ134,CQ140)</f>
        <v>0</v>
      </c>
      <c r="CR149" s="136">
        <f>IF('Capital Structure'!$H$23='Capital Structure'!$E$17,CR134,CR140)</f>
        <v>0</v>
      </c>
      <c r="CS149" s="136">
        <f>IF('Capital Structure'!$H$23='Capital Structure'!$E$17,CS134,CS140)</f>
        <v>0</v>
      </c>
      <c r="CT149" s="136">
        <f>IF('Capital Structure'!$H$23='Capital Structure'!$E$17,CT134,CT140)</f>
        <v>0</v>
      </c>
      <c r="CU149" s="136">
        <f>IF('Capital Structure'!$H$23='Capital Structure'!$E$17,CU134,CU140)</f>
        <v>0</v>
      </c>
      <c r="CV149" s="136">
        <f>IF('Capital Structure'!$H$23='Capital Structure'!$E$17,CV134,CV140)</f>
        <v>0</v>
      </c>
      <c r="CW149" s="136">
        <f>IF('Capital Structure'!$H$23='Capital Structure'!$E$17,CW134,CW140)</f>
        <v>0</v>
      </c>
      <c r="CX149" s="136">
        <f>IF('Capital Structure'!$H$23='Capital Structure'!$E$17,CX134,CX140)</f>
        <v>0</v>
      </c>
      <c r="CY149" s="136">
        <f>IF('Capital Structure'!$H$23='Capital Structure'!$E$17,CY134,CY140)</f>
        <v>0</v>
      </c>
      <c r="CZ149" s="136">
        <f>IF('Capital Structure'!$H$23='Capital Structure'!$E$17,CZ134,CZ140)</f>
        <v>0</v>
      </c>
      <c r="DA149" s="136">
        <f>IF('Capital Structure'!$H$23='Capital Structure'!$E$17,DA134,DA140)</f>
        <v>0</v>
      </c>
      <c r="DB149" s="136">
        <f>IF('Capital Structure'!$H$23='Capital Structure'!$E$17,DB134,DB140)</f>
        <v>0</v>
      </c>
      <c r="DC149" s="136">
        <f>IF('Capital Structure'!$H$23='Capital Structure'!$E$17,DC134,DC140)</f>
        <v>0</v>
      </c>
      <c r="DD149" s="136">
        <f>IF('Capital Structure'!$H$23='Capital Structure'!$E$17,DD134,DD140)</f>
        <v>0</v>
      </c>
      <c r="DE149" s="136">
        <f>IF('Capital Structure'!$H$23='Capital Structure'!$E$17,DE134,DE140)</f>
        <v>0</v>
      </c>
      <c r="DF149" s="136">
        <f>IF('Capital Structure'!$H$23='Capital Structure'!$E$17,DF134,DF140)</f>
        <v>0</v>
      </c>
      <c r="DG149" s="136">
        <f>IF('Capital Structure'!$H$23='Capital Structure'!$E$17,DG134,DG140)</f>
        <v>0</v>
      </c>
      <c r="DH149" s="136">
        <f>IF('Capital Structure'!$H$23='Capital Structure'!$E$17,DH134,DH140)</f>
        <v>0</v>
      </c>
      <c r="DI149" s="136">
        <f>IF('Capital Structure'!$H$23='Capital Structure'!$E$17,DI134,DI140)</f>
        <v>0</v>
      </c>
      <c r="DJ149" s="136">
        <f>IF('Capital Structure'!$H$23='Capital Structure'!$E$17,DJ134,DJ140)</f>
        <v>0</v>
      </c>
      <c r="DK149" s="136">
        <f>IF('Capital Structure'!$H$23='Capital Structure'!$E$17,DK134,DK140)</f>
        <v>0</v>
      </c>
      <c r="DL149" s="136">
        <f>IF('Capital Structure'!$H$23='Capital Structure'!$E$17,DL134,DL140)</f>
        <v>0</v>
      </c>
      <c r="DM149" s="136">
        <f>IF('Capital Structure'!$H$23='Capital Structure'!$E$17,DM134,DM140)</f>
        <v>0</v>
      </c>
      <c r="DN149" s="136">
        <f>IF('Capital Structure'!$H$23='Capital Structure'!$E$17,DN134,DN140)</f>
        <v>0</v>
      </c>
      <c r="DO149" s="136">
        <f>IF('Capital Structure'!$H$23='Capital Structure'!$E$17,DO134,DO140)</f>
        <v>0</v>
      </c>
      <c r="DP149" s="136">
        <f>IF('Capital Structure'!$H$23='Capital Structure'!$E$17,DP134,DP140)</f>
        <v>0</v>
      </c>
      <c r="DQ149" s="136">
        <f>IF('Capital Structure'!$H$23='Capital Structure'!$E$17,DQ134,DQ140)</f>
        <v>0</v>
      </c>
      <c r="DR149" s="136">
        <f>IF('Capital Structure'!$H$23='Capital Structure'!$E$17,DR134,DR140)</f>
        <v>0</v>
      </c>
      <c r="DS149" s="136">
        <f>IF('Capital Structure'!$H$23='Capital Structure'!$E$17,DS134,DS140)</f>
        <v>0</v>
      </c>
      <c r="DT149" s="136">
        <f>IF('Capital Structure'!$H$23='Capital Structure'!$E$17,DT134,DT140)</f>
        <v>0</v>
      </c>
      <c r="DU149" s="136">
        <f>IF('Capital Structure'!$H$23='Capital Structure'!$E$17,DU134,DU140)</f>
        <v>0</v>
      </c>
      <c r="DV149" s="136">
        <f>IF('Capital Structure'!$H$23='Capital Structure'!$E$17,DV134,DV140)</f>
        <v>0</v>
      </c>
      <c r="DW149" s="136">
        <f>IF('Capital Structure'!$H$23='Capital Structure'!$E$17,DW134,DW140)</f>
        <v>0</v>
      </c>
      <c r="DX149" s="136">
        <f>IF('Capital Structure'!$H$23='Capital Structure'!$E$17,DX134,DX140)</f>
        <v>0</v>
      </c>
      <c r="DY149" s="136">
        <f>IF('Capital Structure'!$H$23='Capital Structure'!$E$17,DY134,DY140)</f>
        <v>0</v>
      </c>
      <c r="DZ149" s="136">
        <f>IF('Capital Structure'!$H$23='Capital Structure'!$E$17,DZ134,DZ140)</f>
        <v>0</v>
      </c>
      <c r="EA149" s="136">
        <f>IF('Capital Structure'!$H$23='Capital Structure'!$E$17,EA134,EA140)</f>
        <v>0</v>
      </c>
      <c r="EB149" s="136">
        <f>IF('Capital Structure'!$H$23='Capital Structure'!$E$17,EB134,EB140)</f>
        <v>0</v>
      </c>
      <c r="EC149" s="136">
        <f>IF('Capital Structure'!$H$23='Capital Structure'!$E$17,EC134,EC140)</f>
        <v>0</v>
      </c>
      <c r="ED149" s="136">
        <f>IF('Capital Structure'!$H$23='Capital Structure'!$E$17,ED134,ED140)</f>
        <v>0</v>
      </c>
      <c r="EE149" s="136">
        <f>IF('Capital Structure'!$H$23='Capital Structure'!$E$17,EE134,EE140)</f>
        <v>0</v>
      </c>
      <c r="EF149" s="136">
        <f>IF('Capital Structure'!$H$23='Capital Structure'!$E$17,EF134,EF140)</f>
        <v>0</v>
      </c>
      <c r="EG149" s="136">
        <f>IF('Capital Structure'!$H$23='Capital Structure'!$E$17,EG134,EG140)</f>
        <v>0</v>
      </c>
      <c r="EH149" s="136">
        <f>IF('Capital Structure'!$H$23='Capital Structure'!$E$17,EH134,EH140)</f>
        <v>0</v>
      </c>
      <c r="EI149" s="136">
        <f>IF('Capital Structure'!$H$23='Capital Structure'!$E$17,EI134,EI140)</f>
        <v>0</v>
      </c>
      <c r="EJ149" s="136">
        <f>IF('Capital Structure'!$H$23='Capital Structure'!$E$17,EJ134,EJ140)</f>
        <v>0</v>
      </c>
      <c r="EK149" s="136">
        <f>IF('Capital Structure'!$H$23='Capital Structure'!$E$17,EK134,EK140)</f>
        <v>0</v>
      </c>
      <c r="EL149" s="136">
        <f>IF('Capital Structure'!$H$23='Capital Structure'!$E$17,EL134,EL140)</f>
        <v>0</v>
      </c>
      <c r="EM149" s="136">
        <f>IF('Capital Structure'!$H$23='Capital Structure'!$E$17,EM134,EM140)</f>
        <v>0</v>
      </c>
      <c r="EN149" s="136">
        <f>IF('Capital Structure'!$H$23='Capital Structure'!$E$17,EN134,EN140)</f>
        <v>0</v>
      </c>
      <c r="EO149" s="136">
        <f>IF('Capital Structure'!$H$23='Capital Structure'!$E$17,EO134,EO140)</f>
        <v>0</v>
      </c>
      <c r="EP149" s="136">
        <f>IF('Capital Structure'!$H$23='Capital Structure'!$E$17,EP134,EP140)</f>
        <v>0</v>
      </c>
      <c r="EQ149" s="136">
        <f>IF('Capital Structure'!$H$23='Capital Structure'!$E$17,EQ134,EQ140)</f>
        <v>0</v>
      </c>
      <c r="ER149" s="136">
        <f>IF('Capital Structure'!$H$23='Capital Structure'!$E$17,ER134,ER140)</f>
        <v>0</v>
      </c>
      <c r="ES149" s="136">
        <f>IF('Capital Structure'!$H$23='Capital Structure'!$E$17,ES134,ES140)</f>
        <v>0</v>
      </c>
      <c r="ET149" s="136">
        <f>IF('Capital Structure'!$H$23='Capital Structure'!$E$17,ET134,ET140)</f>
        <v>0</v>
      </c>
      <c r="EU149" s="136">
        <f>IF('Capital Structure'!$H$23='Capital Structure'!$E$17,EU134,EU140)</f>
        <v>0</v>
      </c>
      <c r="EV149" s="136">
        <f>IF('Capital Structure'!$H$23='Capital Structure'!$E$17,EV134,EV140)</f>
        <v>0</v>
      </c>
      <c r="EW149" s="136">
        <f>IF('Capital Structure'!$H$23='Capital Structure'!$E$17,EW134,EW140)</f>
        <v>0</v>
      </c>
      <c r="EX149" s="136">
        <f>IF('Capital Structure'!$H$23='Capital Structure'!$E$17,EX134,EX140)</f>
        <v>0</v>
      </c>
      <c r="EY149" s="136">
        <f>IF('Capital Structure'!$H$23='Capital Structure'!$E$17,EY134,EY140)</f>
        <v>0</v>
      </c>
      <c r="EZ149" s="136">
        <f>IF('Capital Structure'!$H$23='Capital Structure'!$E$17,EZ134,EZ140)</f>
        <v>0</v>
      </c>
      <c r="FA149" s="136">
        <f>IF('Capital Structure'!$H$23='Capital Structure'!$E$17,FA134,FA140)</f>
        <v>0</v>
      </c>
      <c r="FB149" s="136">
        <f>IF('Capital Structure'!$H$23='Capital Structure'!$E$17,FB134,FB140)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/>
      <c r="D150" s="108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  <c r="BL150" s="136"/>
      <c r="BM150" s="136"/>
      <c r="BN150" s="136"/>
      <c r="BO150" s="136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  <c r="CS150" s="136"/>
      <c r="CT150" s="136"/>
      <c r="CU150" s="136"/>
      <c r="CV150" s="136"/>
      <c r="CW150" s="136"/>
      <c r="CX150" s="136"/>
      <c r="CY150" s="136"/>
      <c r="CZ150" s="136"/>
      <c r="DA150" s="136"/>
      <c r="DB150" s="136"/>
      <c r="DC150" s="136"/>
      <c r="DD150" s="136"/>
      <c r="DE150" s="136"/>
      <c r="DF150" s="136"/>
      <c r="DG150" s="136"/>
      <c r="DH150" s="136"/>
      <c r="DI150" s="136"/>
      <c r="DJ150" s="136"/>
      <c r="DK150" s="136"/>
      <c r="DL150" s="136"/>
      <c r="DM150" s="136"/>
      <c r="DN150" s="136"/>
      <c r="DO150" s="136"/>
      <c r="DP150" s="136"/>
      <c r="DQ150" s="136"/>
      <c r="DR150" s="136"/>
      <c r="DS150" s="136"/>
      <c r="DT150" s="136"/>
      <c r="DU150" s="136"/>
      <c r="DV150" s="136"/>
      <c r="DW150" s="136"/>
      <c r="DX150" s="136"/>
      <c r="DY150" s="136"/>
      <c r="DZ150" s="136"/>
      <c r="EA150" s="136"/>
      <c r="EB150" s="136"/>
      <c r="EC150" s="136"/>
      <c r="ED150" s="136"/>
      <c r="EE150" s="136"/>
      <c r="EF150" s="136"/>
      <c r="EG150" s="136"/>
      <c r="EH150" s="136"/>
      <c r="EI150" s="136"/>
      <c r="EJ150" s="136"/>
      <c r="EK150" s="136"/>
      <c r="EL150" s="136"/>
      <c r="EM150" s="136"/>
      <c r="EN150" s="136"/>
      <c r="EO150" s="136"/>
      <c r="EP150" s="136"/>
      <c r="EQ150" s="136"/>
      <c r="ER150" s="136"/>
      <c r="ES150" s="136"/>
      <c r="ET150" s="136"/>
      <c r="EU150" s="136"/>
      <c r="EV150" s="136"/>
      <c r="EW150" s="136"/>
      <c r="EX150" s="136"/>
      <c r="EY150" s="136"/>
      <c r="EZ150" s="136"/>
      <c r="FA150" s="136"/>
      <c r="FB150" s="136"/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 s="110" customFormat="1">
      <c r="B151" s="111" t="s">
        <v>296</v>
      </c>
    </row>
    <row r="156" spans="2:206">
      <c r="E156" s="107">
        <f>E50</f>
        <v>42278</v>
      </c>
      <c r="F156" s="107">
        <f t="shared" ref="F156:BQ156" si="47">F50</f>
        <v>42309</v>
      </c>
      <c r="G156" s="107">
        <f t="shared" si="47"/>
        <v>42339</v>
      </c>
      <c r="H156" s="107">
        <f t="shared" si="47"/>
        <v>42370</v>
      </c>
      <c r="I156" s="107">
        <f t="shared" si="47"/>
        <v>42401</v>
      </c>
      <c r="J156" s="107">
        <f t="shared" si="47"/>
        <v>42430</v>
      </c>
      <c r="K156" s="107">
        <f t="shared" si="47"/>
        <v>42461</v>
      </c>
      <c r="L156" s="107">
        <f t="shared" si="47"/>
        <v>42491</v>
      </c>
      <c r="M156" s="107">
        <f t="shared" si="47"/>
        <v>42522</v>
      </c>
      <c r="N156" s="107">
        <f t="shared" si="47"/>
        <v>42552</v>
      </c>
      <c r="O156" s="107">
        <f t="shared" si="47"/>
        <v>42583</v>
      </c>
      <c r="P156" s="107">
        <f t="shared" si="47"/>
        <v>42614</v>
      </c>
      <c r="Q156" s="107">
        <f t="shared" si="47"/>
        <v>42644</v>
      </c>
      <c r="R156" s="107">
        <f t="shared" si="47"/>
        <v>42675</v>
      </c>
      <c r="S156" s="107">
        <f t="shared" si="47"/>
        <v>42705</v>
      </c>
      <c r="T156" s="107">
        <f t="shared" si="47"/>
        <v>42736</v>
      </c>
      <c r="U156" s="107">
        <f t="shared" si="47"/>
        <v>42767</v>
      </c>
      <c r="V156" s="107">
        <f t="shared" si="47"/>
        <v>42795</v>
      </c>
      <c r="W156" s="107">
        <f t="shared" si="47"/>
        <v>42826</v>
      </c>
      <c r="X156" s="107">
        <f t="shared" si="47"/>
        <v>42856</v>
      </c>
      <c r="Y156" s="107">
        <f t="shared" si="47"/>
        <v>42887</v>
      </c>
      <c r="Z156" s="107">
        <f t="shared" si="47"/>
        <v>42917</v>
      </c>
      <c r="AA156" s="107">
        <f t="shared" si="47"/>
        <v>42948</v>
      </c>
      <c r="AB156" s="107">
        <f t="shared" si="47"/>
        <v>42979</v>
      </c>
      <c r="AC156" s="107">
        <f t="shared" si="47"/>
        <v>43009</v>
      </c>
      <c r="AD156" s="107">
        <f t="shared" si="47"/>
        <v>43040</v>
      </c>
      <c r="AE156" s="107">
        <f t="shared" si="47"/>
        <v>43070</v>
      </c>
      <c r="AF156" s="107">
        <f t="shared" si="47"/>
        <v>43101</v>
      </c>
      <c r="AG156" s="107">
        <f t="shared" si="47"/>
        <v>43132</v>
      </c>
      <c r="AH156" s="107">
        <f t="shared" si="47"/>
        <v>43160</v>
      </c>
      <c r="AI156" s="107">
        <f t="shared" si="47"/>
        <v>43191</v>
      </c>
      <c r="AJ156" s="107">
        <f t="shared" si="47"/>
        <v>43221</v>
      </c>
      <c r="AK156" s="107">
        <f t="shared" si="47"/>
        <v>43252</v>
      </c>
      <c r="AL156" s="107">
        <f t="shared" si="47"/>
        <v>43282</v>
      </c>
      <c r="AM156" s="107">
        <f t="shared" si="47"/>
        <v>43313</v>
      </c>
      <c r="AN156" s="107">
        <f t="shared" si="47"/>
        <v>43344</v>
      </c>
      <c r="AO156" s="107">
        <f t="shared" si="47"/>
        <v>43374</v>
      </c>
      <c r="AP156" s="107">
        <f t="shared" si="47"/>
        <v>43405</v>
      </c>
      <c r="AQ156" s="107">
        <f t="shared" si="47"/>
        <v>43435</v>
      </c>
      <c r="AR156" s="107">
        <f t="shared" si="47"/>
        <v>43466</v>
      </c>
      <c r="AS156" s="107">
        <f t="shared" si="47"/>
        <v>43497</v>
      </c>
      <c r="AT156" s="107">
        <f t="shared" si="47"/>
        <v>43525</v>
      </c>
      <c r="AU156" s="107">
        <f t="shared" si="47"/>
        <v>43556</v>
      </c>
      <c r="AV156" s="107">
        <f t="shared" si="47"/>
        <v>43586</v>
      </c>
      <c r="AW156" s="107">
        <f t="shared" si="47"/>
        <v>43617</v>
      </c>
      <c r="AX156" s="107">
        <f t="shared" si="47"/>
        <v>43647</v>
      </c>
      <c r="AY156" s="107">
        <f t="shared" si="47"/>
        <v>43678</v>
      </c>
      <c r="AZ156" s="107">
        <f t="shared" si="47"/>
        <v>43709</v>
      </c>
      <c r="BA156" s="107">
        <f t="shared" si="47"/>
        <v>43739</v>
      </c>
      <c r="BB156" s="107">
        <f t="shared" si="47"/>
        <v>43770</v>
      </c>
      <c r="BC156" s="107">
        <f t="shared" si="47"/>
        <v>43800</v>
      </c>
      <c r="BD156" s="107">
        <f t="shared" si="47"/>
        <v>43831</v>
      </c>
      <c r="BE156" s="107">
        <f t="shared" si="47"/>
        <v>43862</v>
      </c>
      <c r="BF156" s="107">
        <f t="shared" si="47"/>
        <v>43891</v>
      </c>
      <c r="BG156" s="107">
        <f t="shared" si="47"/>
        <v>43922</v>
      </c>
      <c r="BH156" s="107">
        <f t="shared" si="47"/>
        <v>43952</v>
      </c>
      <c r="BI156" s="107">
        <f t="shared" si="47"/>
        <v>43983</v>
      </c>
      <c r="BJ156" s="107">
        <f t="shared" si="47"/>
        <v>44013</v>
      </c>
      <c r="BK156" s="107">
        <f t="shared" si="47"/>
        <v>44044</v>
      </c>
      <c r="BL156" s="107">
        <f t="shared" si="47"/>
        <v>44075</v>
      </c>
      <c r="BM156" s="107">
        <f t="shared" si="47"/>
        <v>44105</v>
      </c>
      <c r="BN156" s="107">
        <f t="shared" si="47"/>
        <v>44136</v>
      </c>
      <c r="BO156" s="107">
        <f t="shared" si="47"/>
        <v>44166</v>
      </c>
      <c r="BP156" s="107">
        <f t="shared" si="47"/>
        <v>44197</v>
      </c>
      <c r="BQ156" s="107">
        <f t="shared" si="47"/>
        <v>44228</v>
      </c>
      <c r="BR156" s="107">
        <f t="shared" ref="BR156:CN156" si="48">BR50</f>
        <v>44256</v>
      </c>
      <c r="BS156" s="107">
        <f t="shared" si="48"/>
        <v>44287</v>
      </c>
      <c r="BT156" s="107">
        <f t="shared" si="48"/>
        <v>44317</v>
      </c>
      <c r="BU156" s="107">
        <f t="shared" si="48"/>
        <v>44348</v>
      </c>
      <c r="BV156" s="107">
        <f t="shared" si="48"/>
        <v>44378</v>
      </c>
      <c r="BW156" s="107">
        <f t="shared" si="48"/>
        <v>44409</v>
      </c>
      <c r="BX156" s="107">
        <f t="shared" si="48"/>
        <v>44440</v>
      </c>
      <c r="BY156" s="107">
        <f t="shared" si="48"/>
        <v>44470</v>
      </c>
      <c r="BZ156" s="107">
        <f t="shared" si="48"/>
        <v>44501</v>
      </c>
      <c r="CA156" s="107">
        <f t="shared" si="48"/>
        <v>44531</v>
      </c>
      <c r="CB156" s="107">
        <f t="shared" si="48"/>
        <v>44562</v>
      </c>
      <c r="CC156" s="107">
        <f t="shared" si="48"/>
        <v>44593</v>
      </c>
      <c r="CD156" s="107">
        <f t="shared" si="48"/>
        <v>44621</v>
      </c>
      <c r="CE156" s="107">
        <f t="shared" si="48"/>
        <v>44652</v>
      </c>
      <c r="CF156" s="107">
        <f t="shared" si="48"/>
        <v>44682</v>
      </c>
      <c r="CG156" s="107">
        <f t="shared" si="48"/>
        <v>44713</v>
      </c>
      <c r="CH156" s="107">
        <f t="shared" si="48"/>
        <v>44743</v>
      </c>
      <c r="CI156" s="107">
        <f t="shared" si="48"/>
        <v>44774</v>
      </c>
      <c r="CJ156" s="107">
        <f t="shared" si="48"/>
        <v>44805</v>
      </c>
      <c r="CK156" s="107">
        <f t="shared" si="48"/>
        <v>44835</v>
      </c>
      <c r="CL156" s="107">
        <f t="shared" si="48"/>
        <v>44866</v>
      </c>
      <c r="CM156" s="107">
        <f t="shared" si="48"/>
        <v>44896</v>
      </c>
      <c r="CN156" s="107">
        <f t="shared" si="48"/>
        <v>44927</v>
      </c>
      <c r="CO156" s="107">
        <f>CO50</f>
        <v>44958</v>
      </c>
      <c r="CP156" s="107">
        <f t="shared" ref="CP156:EK156" si="49">CP50</f>
        <v>44986</v>
      </c>
      <c r="CQ156" s="107">
        <f t="shared" si="49"/>
        <v>45017</v>
      </c>
      <c r="CR156" s="107">
        <f t="shared" si="49"/>
        <v>45047</v>
      </c>
      <c r="CS156" s="107">
        <f t="shared" si="49"/>
        <v>45078</v>
      </c>
      <c r="CT156" s="107">
        <f t="shared" si="49"/>
        <v>45108</v>
      </c>
      <c r="CU156" s="107">
        <f t="shared" si="49"/>
        <v>45139</v>
      </c>
      <c r="CV156" s="107">
        <f t="shared" si="49"/>
        <v>45170</v>
      </c>
      <c r="CW156" s="107">
        <f t="shared" si="49"/>
        <v>45200</v>
      </c>
      <c r="CX156" s="107">
        <f t="shared" si="49"/>
        <v>45231</v>
      </c>
      <c r="CY156" s="107">
        <f t="shared" si="49"/>
        <v>45261</v>
      </c>
      <c r="CZ156" s="107">
        <f t="shared" si="49"/>
        <v>45292</v>
      </c>
      <c r="DA156" s="107">
        <f t="shared" si="49"/>
        <v>45323</v>
      </c>
      <c r="DB156" s="107">
        <f t="shared" si="49"/>
        <v>45352</v>
      </c>
      <c r="DC156" s="107">
        <f t="shared" si="49"/>
        <v>45383</v>
      </c>
      <c r="DD156" s="107">
        <f t="shared" si="49"/>
        <v>45413</v>
      </c>
      <c r="DE156" s="107">
        <f t="shared" si="49"/>
        <v>45444</v>
      </c>
      <c r="DF156" s="107">
        <f t="shared" si="49"/>
        <v>45474</v>
      </c>
      <c r="DG156" s="107">
        <f t="shared" si="49"/>
        <v>45505</v>
      </c>
      <c r="DH156" s="107">
        <f t="shared" si="49"/>
        <v>45536</v>
      </c>
      <c r="DI156" s="107">
        <f t="shared" si="49"/>
        <v>45566</v>
      </c>
      <c r="DJ156" s="107">
        <f t="shared" si="49"/>
        <v>45597</v>
      </c>
      <c r="DK156" s="107">
        <f t="shared" si="49"/>
        <v>45627</v>
      </c>
      <c r="DL156" s="107">
        <f t="shared" si="49"/>
        <v>45658</v>
      </c>
      <c r="DM156" s="107">
        <f t="shared" si="49"/>
        <v>45689</v>
      </c>
      <c r="DN156" s="107">
        <f t="shared" si="49"/>
        <v>45717</v>
      </c>
      <c r="DO156" s="107">
        <f t="shared" si="49"/>
        <v>45748</v>
      </c>
      <c r="DP156" s="107">
        <f t="shared" si="49"/>
        <v>45778</v>
      </c>
      <c r="DQ156" s="107">
        <f t="shared" si="49"/>
        <v>45809</v>
      </c>
      <c r="DR156" s="107">
        <f t="shared" si="49"/>
        <v>45839</v>
      </c>
      <c r="DS156" s="107">
        <f t="shared" si="49"/>
        <v>45870</v>
      </c>
      <c r="DT156" s="107">
        <f t="shared" si="49"/>
        <v>45901</v>
      </c>
      <c r="DU156" s="107">
        <f t="shared" si="49"/>
        <v>45931</v>
      </c>
      <c r="DV156" s="107">
        <f t="shared" si="49"/>
        <v>45962</v>
      </c>
      <c r="DW156" s="107">
        <f t="shared" si="49"/>
        <v>45992</v>
      </c>
      <c r="DX156" s="107">
        <f t="shared" si="49"/>
        <v>46023</v>
      </c>
      <c r="DY156" s="107">
        <f t="shared" si="49"/>
        <v>46054</v>
      </c>
      <c r="DZ156" s="107">
        <f t="shared" si="49"/>
        <v>0</v>
      </c>
      <c r="EA156" s="107">
        <f t="shared" si="49"/>
        <v>0</v>
      </c>
      <c r="EB156" s="107">
        <f t="shared" si="49"/>
        <v>0</v>
      </c>
      <c r="EC156" s="107">
        <f t="shared" si="49"/>
        <v>0</v>
      </c>
      <c r="ED156" s="107">
        <f t="shared" si="49"/>
        <v>0</v>
      </c>
      <c r="EE156" s="107">
        <f t="shared" si="49"/>
        <v>0</v>
      </c>
      <c r="EF156" s="107">
        <f t="shared" si="49"/>
        <v>0</v>
      </c>
      <c r="EG156" s="107">
        <f t="shared" si="49"/>
        <v>0</v>
      </c>
      <c r="EH156" s="107">
        <f t="shared" si="49"/>
        <v>0</v>
      </c>
      <c r="EI156" s="107">
        <f t="shared" si="49"/>
        <v>0</v>
      </c>
      <c r="EJ156" s="107">
        <f t="shared" si="49"/>
        <v>0</v>
      </c>
      <c r="EK156" s="107">
        <f t="shared" si="49"/>
        <v>0</v>
      </c>
    </row>
    <row r="157" spans="2:206">
      <c r="B157" s="106" t="s">
        <v>363</v>
      </c>
      <c r="E157" s="152">
        <f ca="1">'现金流表-晤桥'!D21</f>
        <v>-208655.33333333334</v>
      </c>
      <c r="F157" s="152">
        <f ca="1">'现金流表-晤桥'!E21</f>
        <v>-208655.33333333334</v>
      </c>
      <c r="G157" s="152">
        <f ca="1">'现金流表-晤桥'!F21</f>
        <v>-208655.33333333334</v>
      </c>
      <c r="H157" s="152">
        <f ca="1">'现金流表-晤桥'!G21</f>
        <v>-52163.833333333336</v>
      </c>
      <c r="I157" s="152">
        <f ca="1">'现金流表-晤桥'!H21</f>
        <v>4411217.2207500599</v>
      </c>
      <c r="J157" s="152">
        <f ca="1">'现金流表-晤桥'!I21</f>
        <v>4411217.2207500599</v>
      </c>
      <c r="K157" s="152">
        <f ca="1">'现金流表-晤桥'!J21</f>
        <v>16745221.415659152</v>
      </c>
      <c r="L157" s="152">
        <f ca="1">'现金流表-晤桥'!K21</f>
        <v>16745221.415659152</v>
      </c>
      <c r="M157" s="152">
        <f ca="1">'现金流表-晤桥'!L21</f>
        <v>53747234.000386424</v>
      </c>
      <c r="N157" s="152">
        <f ca="1">'现金流表-晤桥'!M21</f>
        <v>53747234.000386424</v>
      </c>
      <c r="O157" s="152">
        <f ca="1">'现金流表-晤桥'!N21</f>
        <v>53747234.000386424</v>
      </c>
      <c r="P157" s="152">
        <f ca="1">'现金流表-晤桥'!O21</f>
        <v>53747234.000386424</v>
      </c>
      <c r="Q157" s="152">
        <f ca="1">'现金流表-晤桥'!P21</f>
        <v>53747234.000386424</v>
      </c>
      <c r="R157" s="152">
        <f ca="1">'现金流表-晤桥'!Q21</f>
        <v>53747234.000386424</v>
      </c>
      <c r="S157" s="152">
        <f ca="1">'现金流表-晤桥'!R21</f>
        <v>53747283.097627111</v>
      </c>
      <c r="T157" s="152">
        <f ca="1">'现金流表-晤桥'!S21</f>
        <v>60130912.250331484</v>
      </c>
      <c r="U157" s="152">
        <f ca="1">'现金流表-晤桥'!T21</f>
        <v>66298050.021967843</v>
      </c>
      <c r="V157" s="152">
        <f ca="1">'现金流表-晤桥'!U21</f>
        <v>83799619.991422385</v>
      </c>
      <c r="W157" s="152">
        <f ca="1">'现金流表-晤桥'!V21</f>
        <v>83800027.013967857</v>
      </c>
      <c r="X157" s="152">
        <f ca="1">'现金流表-晤桥'!W21</f>
        <v>136304736.92233148</v>
      </c>
      <c r="Y157" s="152">
        <f ca="1">'现金流表-晤桥'!X21</f>
        <v>86204782.522331476</v>
      </c>
      <c r="Z157" s="152">
        <f ca="1">'现金流表-晤桥'!Y21</f>
        <v>136304736.92233148</v>
      </c>
      <c r="AA157" s="152">
        <f ca="1">'现金流表-晤桥'!Z21</f>
        <v>136304736.92233148</v>
      </c>
      <c r="AB157" s="152">
        <f ca="1">'现金流表-晤桥'!AA21</f>
        <v>136304736.92233148</v>
      </c>
      <c r="AC157" s="152">
        <f ca="1">'现金流表-晤桥'!AB21</f>
        <v>136304736.92233148</v>
      </c>
      <c r="AD157" s="152">
        <f ca="1">'现金流表-晤桥'!AC21</f>
        <v>131554744.52233148</v>
      </c>
      <c r="AE157" s="152">
        <f ca="1">'现金流表-晤桥'!AD21</f>
        <v>131555020.62329426</v>
      </c>
      <c r="AF157" s="152">
        <f ca="1">'现金流表-晤桥'!AE21</f>
        <v>141251675.22646064</v>
      </c>
      <c r="AG157" s="152">
        <f ca="1">'现金流表-晤桥'!AF21</f>
        <v>141252248.07300615</v>
      </c>
      <c r="AH157" s="152">
        <f ca="1">'现金流表-晤桥'!AG21</f>
        <v>143719309.70791519</v>
      </c>
      <c r="AI157" s="152">
        <f ca="1">'现金流表-晤桥'!AH21</f>
        <v>143720937.04755163</v>
      </c>
      <c r="AJ157" s="152">
        <f ca="1">'现金流表-晤桥'!AI21</f>
        <v>150729353.55227882</v>
      </c>
      <c r="AK157" s="152">
        <f ca="1">'现金流表-晤桥'!AJ21</f>
        <v>150729353.55227882</v>
      </c>
      <c r="AL157" s="152">
        <f ca="1">'现金流表-晤桥'!AK21</f>
        <v>150729353.55227882</v>
      </c>
      <c r="AM157" s="152">
        <f ca="1">'现金流表-晤桥'!AL21</f>
        <v>138936216.36593938</v>
      </c>
      <c r="AN157" s="152">
        <f ca="1">'现金流表-晤桥'!AM21</f>
        <v>138936216.36593938</v>
      </c>
      <c r="AO157" s="152">
        <f ca="1">'现金流表-晤桥'!AN21</f>
        <v>106632872.0459394</v>
      </c>
      <c r="AP157" s="152">
        <f ca="1">'现金流表-晤桥'!AO21</f>
        <v>106632872.0459394</v>
      </c>
      <c r="AQ157" s="152">
        <f ca="1">'现金流表-晤桥'!AP21</f>
        <v>14865977.509212142</v>
      </c>
      <c r="AR157" s="152">
        <f ca="1">'现金流表-晤桥'!AQ21</f>
        <v>16099508.326666668</v>
      </c>
      <c r="AS157" s="152">
        <f ca="1">'现金流表-晤桥'!AR21</f>
        <v>16099508.326666668</v>
      </c>
      <c r="AT157" s="152">
        <f ca="1">'现金流表-晤桥'!AS21</f>
        <v>16099508.326666668</v>
      </c>
      <c r="AU157" s="152">
        <f ca="1">'现金流表-晤桥'!AT21</f>
        <v>16099508.326666668</v>
      </c>
      <c r="AV157" s="152">
        <f ca="1">'现金流表-晤桥'!AU21</f>
        <v>16099508.326666668</v>
      </c>
      <c r="AW157" s="152">
        <f ca="1">'现金流表-晤桥'!AV21</f>
        <v>16099508.326666668</v>
      </c>
      <c r="AX157" s="152">
        <f ca="1">'现金流表-晤桥'!AW21</f>
        <v>16099508.326666668</v>
      </c>
      <c r="AY157" s="152">
        <f ca="1">'现金流表-晤桥'!AX21</f>
        <v>-52163.833333333336</v>
      </c>
      <c r="AZ157" s="152">
        <f ca="1">'现金流表-晤桥'!AY21</f>
        <v>-52163.833333333336</v>
      </c>
      <c r="BA157" s="152">
        <f ca="1">'现金流表-晤桥'!AZ21</f>
        <v>-52163.833333333336</v>
      </c>
      <c r="BB157" s="152">
        <f ca="1">'现金流表-晤桥'!BA21</f>
        <v>-52163.833333333336</v>
      </c>
      <c r="BC157" s="152">
        <f ca="1">'现金流表-晤桥'!BB21</f>
        <v>-263941708.80646688</v>
      </c>
      <c r="BD157" s="152">
        <f ca="1">'现金流表-晤桥'!BC21</f>
        <v>0</v>
      </c>
      <c r="BE157" s="152">
        <f ca="1">'现金流表-晤桥'!BD21</f>
        <v>0</v>
      </c>
      <c r="BF157" s="152">
        <f ca="1">'现金流表-晤桥'!BE21</f>
        <v>0</v>
      </c>
      <c r="BG157" s="152">
        <f ca="1">'现金流表-晤桥'!BF21</f>
        <v>-217894347.56851643</v>
      </c>
      <c r="BH157" s="152">
        <f ca="1">'现金流表-晤桥'!BG21</f>
        <v>0</v>
      </c>
      <c r="BI157" s="152">
        <f ca="1">'现金流表-晤桥'!BH21</f>
        <v>0</v>
      </c>
      <c r="BJ157" s="152">
        <f ca="1">'现金流表-晤桥'!BI21</f>
        <v>0</v>
      </c>
      <c r="BK157" s="152">
        <f ca="1">'现金流表-晤桥'!BJ21</f>
        <v>0</v>
      </c>
      <c r="BL157" s="152">
        <f ca="1">'现金流表-晤桥'!BK21</f>
        <v>0</v>
      </c>
      <c r="BM157" s="152">
        <f ca="1">'现金流表-晤桥'!BL21</f>
        <v>0</v>
      </c>
      <c r="BN157" s="152">
        <f ca="1">'现金流表-晤桥'!BM21</f>
        <v>0</v>
      </c>
      <c r="BO157" s="152">
        <f ca="1">'现金流表-晤桥'!BN21</f>
        <v>0</v>
      </c>
      <c r="BP157" s="152">
        <f ca="1">'现金流表-晤桥'!BO21</f>
        <v>0</v>
      </c>
      <c r="BQ157" s="152">
        <f ca="1">'现金流表-晤桥'!BP21</f>
        <v>0</v>
      </c>
      <c r="BR157" s="152">
        <f ca="1">'现金流表-晤桥'!BQ21</f>
        <v>0</v>
      </c>
      <c r="BS157" s="152">
        <f ca="1">'现金流表-晤桥'!BR21</f>
        <v>0</v>
      </c>
      <c r="BT157" s="152">
        <f ca="1">'现金流表-晤桥'!BS21</f>
        <v>0</v>
      </c>
      <c r="BU157" s="152">
        <f ca="1">'现金流表-晤桥'!BT21</f>
        <v>0</v>
      </c>
      <c r="BV157" s="152">
        <f>'现金流表-晤桥'!BU21</f>
        <v>0</v>
      </c>
      <c r="BW157" s="152">
        <f>'现金流表-晤桥'!BV21</f>
        <v>0</v>
      </c>
      <c r="BX157" s="152">
        <f>'现金流表-晤桥'!BW21</f>
        <v>0</v>
      </c>
      <c r="BY157" s="152">
        <f>'现金流表-晤桥'!BX21</f>
        <v>0</v>
      </c>
      <c r="BZ157" s="152">
        <f>'现金流表-晤桥'!BY21</f>
        <v>0</v>
      </c>
      <c r="CA157" s="152">
        <f>'现金流表-晤桥'!BZ21</f>
        <v>0</v>
      </c>
      <c r="CB157" s="152">
        <f>'现金流表-晤桥'!CA21</f>
        <v>0</v>
      </c>
      <c r="CC157" s="152">
        <f>'现金流表-晤桥'!CB21</f>
        <v>0</v>
      </c>
      <c r="CD157" s="152">
        <f>'现金流表-晤桥'!CC21</f>
        <v>0</v>
      </c>
      <c r="CE157" s="152">
        <f>'现金流表-晤桥'!CD21</f>
        <v>0</v>
      </c>
      <c r="CF157" s="152">
        <f>'现金流表-晤桥'!CE21</f>
        <v>0</v>
      </c>
      <c r="CG157" s="152">
        <f>'现金流表-晤桥'!CF21</f>
        <v>0</v>
      </c>
      <c r="CH157" s="152">
        <f>'现金流表-晤桥'!CG21</f>
        <v>0</v>
      </c>
      <c r="CI157" s="152">
        <f>'现金流表-晤桥'!CH21</f>
        <v>0</v>
      </c>
      <c r="CJ157" s="152">
        <f>'现金流表-晤桥'!CI21</f>
        <v>0</v>
      </c>
      <c r="CK157" s="152">
        <f>'现金流表-晤桥'!CJ21</f>
        <v>0</v>
      </c>
      <c r="CL157" s="152">
        <f>'现金流表-晤桥'!CK21</f>
        <v>0</v>
      </c>
      <c r="CM157" s="152">
        <f>'现金流表-晤桥'!CL21</f>
        <v>0</v>
      </c>
      <c r="CN157" s="152">
        <f>'现金流表-晤桥'!CM21</f>
        <v>0</v>
      </c>
      <c r="CO157" s="152">
        <f>'现金流表-晤桥'!CN21</f>
        <v>0</v>
      </c>
      <c r="CP157" s="152">
        <f>'现金流表-晤桥'!CO21</f>
        <v>0</v>
      </c>
      <c r="CQ157" s="152">
        <f>'现金流表-晤桥'!CP21</f>
        <v>0</v>
      </c>
      <c r="CR157" s="152">
        <f>'现金流表-晤桥'!CQ21</f>
        <v>0</v>
      </c>
      <c r="CS157" s="152">
        <f>'现金流表-晤桥'!CR21</f>
        <v>0</v>
      </c>
      <c r="CT157" s="152">
        <f>'现金流表-晤桥'!CS21</f>
        <v>0</v>
      </c>
      <c r="CU157" s="152">
        <f>'现金流表-晤桥'!CT21</f>
        <v>0</v>
      </c>
      <c r="CV157" s="152">
        <f>'现金流表-晤桥'!CU21</f>
        <v>0</v>
      </c>
      <c r="CW157" s="152">
        <f>'现金流表-晤桥'!CV21</f>
        <v>0</v>
      </c>
      <c r="CX157" s="152">
        <f>'现金流表-晤桥'!CW21</f>
        <v>0</v>
      </c>
      <c r="CY157" s="152">
        <f>'现金流表-晤桥'!CX21</f>
        <v>0</v>
      </c>
      <c r="CZ157" s="152">
        <f>'现金流表-晤桥'!CY21</f>
        <v>0</v>
      </c>
      <c r="DA157" s="152">
        <f>'现金流表-晤桥'!CZ21</f>
        <v>0</v>
      </c>
      <c r="DB157" s="152">
        <f>'现金流表-晤桥'!DA21</f>
        <v>0</v>
      </c>
      <c r="DC157" s="152">
        <f>'现金流表-晤桥'!DB21</f>
        <v>0</v>
      </c>
      <c r="DD157" s="152">
        <f>'现金流表-晤桥'!DC21</f>
        <v>0</v>
      </c>
      <c r="DE157" s="152">
        <f>'现金流表-晤桥'!DD21</f>
        <v>0</v>
      </c>
      <c r="DF157" s="152">
        <f>'现金流表-晤桥'!DE21</f>
        <v>0</v>
      </c>
      <c r="DG157" s="152">
        <f>'现金流表-晤桥'!DF21</f>
        <v>0</v>
      </c>
      <c r="DH157" s="152">
        <f>'现金流表-晤桥'!DG21</f>
        <v>0</v>
      </c>
      <c r="DI157" s="152">
        <f>'现金流表-晤桥'!DH21</f>
        <v>0</v>
      </c>
      <c r="DJ157" s="152">
        <f>'现金流表-晤桥'!DI21</f>
        <v>0</v>
      </c>
      <c r="DK157" s="152">
        <f>'现金流表-晤桥'!DJ21</f>
        <v>0</v>
      </c>
      <c r="DL157" s="152">
        <f>'现金流表-晤桥'!DK21</f>
        <v>0</v>
      </c>
      <c r="DM157" s="152">
        <f>'现金流表-晤桥'!DL21</f>
        <v>0</v>
      </c>
      <c r="DN157" s="152">
        <f>'现金流表-晤桥'!DM21</f>
        <v>0</v>
      </c>
      <c r="DO157" s="152">
        <f>'现金流表-晤桥'!DN21</f>
        <v>0</v>
      </c>
      <c r="DP157" s="152">
        <f>'现金流表-晤桥'!DO21</f>
        <v>0</v>
      </c>
      <c r="DQ157" s="152">
        <f>'现金流表-晤桥'!DP21</f>
        <v>0</v>
      </c>
      <c r="DR157" s="152">
        <f>'现金流表-晤桥'!DQ21</f>
        <v>0</v>
      </c>
      <c r="DS157" s="152">
        <f>'现金流表-晤桥'!DR21</f>
        <v>0</v>
      </c>
      <c r="DT157" s="152">
        <f>'现金流表-晤桥'!DS21</f>
        <v>0</v>
      </c>
      <c r="DU157" s="152">
        <f>'现金流表-晤桥'!DT21</f>
        <v>0</v>
      </c>
      <c r="DV157" s="152">
        <f>'现金流表-晤桥'!DU21</f>
        <v>0</v>
      </c>
      <c r="DW157" s="152">
        <f>'现金流表-晤桥'!DV21</f>
        <v>0</v>
      </c>
      <c r="DX157" s="152">
        <f>'现金流表-晤桥'!DW21</f>
        <v>0</v>
      </c>
      <c r="DY157" s="152">
        <f>'现金流表-晤桥'!DX21</f>
        <v>0</v>
      </c>
      <c r="DZ157" s="152">
        <f>'现金流表-晤桥'!DY21</f>
        <v>0</v>
      </c>
      <c r="EA157" s="152">
        <f>'现金流表-晤桥'!DZ21</f>
        <v>0</v>
      </c>
      <c r="EB157" s="152">
        <f>'现金流表-晤桥'!EA21</f>
        <v>0</v>
      </c>
      <c r="EC157" s="152">
        <f>'现金流表-晤桥'!EB21</f>
        <v>0</v>
      </c>
      <c r="ED157" s="152">
        <f>'现金流表-晤桥'!EC21</f>
        <v>0</v>
      </c>
      <c r="EE157" s="152">
        <f>'现金流表-晤桥'!ED21</f>
        <v>0</v>
      </c>
      <c r="EF157" s="152">
        <f>'现金流表-晤桥'!EE21</f>
        <v>0</v>
      </c>
      <c r="EG157" s="152">
        <f>'现金流表-晤桥'!EF21</f>
        <v>0</v>
      </c>
      <c r="EH157" s="152">
        <f>'现金流表-晤桥'!EG21</f>
        <v>0</v>
      </c>
      <c r="EI157" s="152">
        <f>'现金流表-晤桥'!EH21</f>
        <v>0</v>
      </c>
      <c r="EJ157" s="152">
        <f>'现金流表-晤桥'!EI21</f>
        <v>0</v>
      </c>
      <c r="EK157" s="152">
        <f>'现金流表-晤桥'!EJ21</f>
        <v>0</v>
      </c>
    </row>
    <row r="158" spans="2:206">
      <c r="B158" s="106" t="s">
        <v>364</v>
      </c>
      <c r="E158" s="152">
        <f>-'现金流表-晤桥'!D27</f>
        <v>54248127.711661085</v>
      </c>
      <c r="F158" s="152">
        <f>-'现金流表-晤桥'!E27</f>
        <v>54248127.711661085</v>
      </c>
      <c r="G158" s="152">
        <f>-'现金流表-晤桥'!F27</f>
        <v>54248127.711661085</v>
      </c>
      <c r="H158" s="152">
        <f>-'现金流表-晤桥'!G27</f>
        <v>54248127.711661085</v>
      </c>
      <c r="I158" s="152">
        <f>-'现金流表-晤桥'!H27</f>
        <v>54248127.711661085</v>
      </c>
      <c r="J158" s="152">
        <f>-'现金流表-晤桥'!I27</f>
        <v>54248127.711661085</v>
      </c>
      <c r="K158" s="152">
        <f>-'现金流表-晤桥'!J27</f>
        <v>54248127.711661085</v>
      </c>
      <c r="L158" s="152">
        <f>-'现金流表-晤桥'!K27</f>
        <v>54248127.711661085</v>
      </c>
      <c r="M158" s="152">
        <f>-'现金流表-晤桥'!L27</f>
        <v>54248127.711661085</v>
      </c>
      <c r="N158" s="152">
        <f>-'现金流表-晤桥'!M27</f>
        <v>54248127.711661085</v>
      </c>
      <c r="O158" s="152">
        <f>-'现金流表-晤桥'!N27</f>
        <v>54248127.711661085</v>
      </c>
      <c r="P158" s="152">
        <f>-'现金流表-晤桥'!O27</f>
        <v>54248127.711661085</v>
      </c>
      <c r="Q158" s="152">
        <f>-'现金流表-晤桥'!P27</f>
        <v>54248127.711661085</v>
      </c>
      <c r="R158" s="152">
        <f>-'现金流表-晤桥'!Q27</f>
        <v>54248127.711661085</v>
      </c>
      <c r="S158" s="152">
        <f>-'现金流表-晤桥'!R27</f>
        <v>54248127.711661085</v>
      </c>
      <c r="T158" s="152">
        <f>-'现金流表-晤桥'!S27</f>
        <v>54248127.711661085</v>
      </c>
      <c r="U158" s="152">
        <f>-'现金流表-晤桥'!T27</f>
        <v>54248127.711661085</v>
      </c>
      <c r="V158" s="152">
        <f>-'现金流表-晤桥'!U27</f>
        <v>54248127.711661085</v>
      </c>
      <c r="W158" s="152">
        <f>-'现金流表-晤桥'!V27</f>
        <v>54248127.711661085</v>
      </c>
      <c r="X158" s="152">
        <f>-'现金流表-晤桥'!W27</f>
        <v>54248127.711661085</v>
      </c>
      <c r="Y158" s="152">
        <f>-'现金流表-晤桥'!X27</f>
        <v>0</v>
      </c>
      <c r="Z158" s="152">
        <f>-'现金流表-晤桥'!Y27</f>
        <v>0</v>
      </c>
      <c r="AA158" s="152">
        <f>-'现金流表-晤桥'!Z27</f>
        <v>0</v>
      </c>
      <c r="AB158" s="152">
        <f>-'现金流表-晤桥'!AA27</f>
        <v>0</v>
      </c>
      <c r="AC158" s="152">
        <f>-'现金流表-晤桥'!AB27</f>
        <v>0</v>
      </c>
      <c r="AD158" s="152">
        <f>-'现金流表-晤桥'!AC27</f>
        <v>0</v>
      </c>
      <c r="AE158" s="152">
        <f>-'现金流表-晤桥'!AD27</f>
        <v>0</v>
      </c>
      <c r="AF158" s="152">
        <f>-'现金流表-晤桥'!AE27</f>
        <v>0</v>
      </c>
      <c r="AG158" s="152">
        <f>-'现金流表-晤桥'!AF27</f>
        <v>0</v>
      </c>
      <c r="AH158" s="152">
        <f>-'现金流表-晤桥'!AG27</f>
        <v>0</v>
      </c>
      <c r="AI158" s="152">
        <f>-'现金流表-晤桥'!AH27</f>
        <v>0</v>
      </c>
      <c r="AJ158" s="152">
        <f>-'现金流表-晤桥'!AI27</f>
        <v>0</v>
      </c>
      <c r="AK158" s="152">
        <f>-'现金流表-晤桥'!AJ27</f>
        <v>0</v>
      </c>
      <c r="AL158" s="152">
        <f>-'现金流表-晤桥'!AK27</f>
        <v>0</v>
      </c>
      <c r="AM158" s="152">
        <f>-'现金流表-晤桥'!AL27</f>
        <v>0</v>
      </c>
      <c r="AN158" s="152">
        <f>-'现金流表-晤桥'!AM27</f>
        <v>0</v>
      </c>
      <c r="AO158" s="152">
        <f>-'现金流表-晤桥'!AN27</f>
        <v>0</v>
      </c>
      <c r="AP158" s="152">
        <f>-'现金流表-晤桥'!AO27</f>
        <v>0</v>
      </c>
      <c r="AQ158" s="152">
        <f>-'现金流表-晤桥'!AP27</f>
        <v>0</v>
      </c>
      <c r="AR158" s="152">
        <f>-'现金流表-晤桥'!AQ27</f>
        <v>0</v>
      </c>
      <c r="AS158" s="152">
        <f>-'现金流表-晤桥'!AR27</f>
        <v>0</v>
      </c>
      <c r="AT158" s="152">
        <f>-'现金流表-晤桥'!AS27</f>
        <v>0</v>
      </c>
      <c r="AU158" s="152">
        <f>-'现金流表-晤桥'!AT27</f>
        <v>0</v>
      </c>
      <c r="AV158" s="152">
        <f>-'现金流表-晤桥'!AU27</f>
        <v>0</v>
      </c>
      <c r="AW158" s="152">
        <f>-'现金流表-晤桥'!AV27</f>
        <v>0</v>
      </c>
      <c r="AX158" s="152">
        <f>-'现金流表-晤桥'!AW27</f>
        <v>0</v>
      </c>
      <c r="AY158" s="152">
        <f>-'现金流表-晤桥'!AX27</f>
        <v>0</v>
      </c>
      <c r="AZ158" s="152">
        <f>-'现金流表-晤桥'!AY27</f>
        <v>0</v>
      </c>
      <c r="BA158" s="152">
        <f>-'现金流表-晤桥'!AZ27</f>
        <v>0</v>
      </c>
      <c r="BB158" s="152">
        <f>-'现金流表-晤桥'!BA27</f>
        <v>0</v>
      </c>
      <c r="BC158" s="152">
        <f>-'现金流表-晤桥'!BB27</f>
        <v>0</v>
      </c>
      <c r="BD158" s="152">
        <f>-'现金流表-晤桥'!BC27</f>
        <v>0</v>
      </c>
      <c r="BE158" s="152">
        <f>-'现金流表-晤桥'!BD27</f>
        <v>0</v>
      </c>
      <c r="BF158" s="152">
        <f>-'现金流表-晤桥'!BE27</f>
        <v>0</v>
      </c>
      <c r="BG158" s="152">
        <f>-'现金流表-晤桥'!BF27</f>
        <v>0</v>
      </c>
      <c r="BH158" s="152">
        <f>-'现金流表-晤桥'!BG27</f>
        <v>0</v>
      </c>
      <c r="BI158" s="152">
        <f>-'现金流表-晤桥'!BH27</f>
        <v>0</v>
      </c>
      <c r="BJ158" s="152">
        <f>-'现金流表-晤桥'!BI27</f>
        <v>0</v>
      </c>
      <c r="BK158" s="152">
        <f>-'现金流表-晤桥'!BJ27</f>
        <v>0</v>
      </c>
      <c r="BL158" s="152">
        <f>-'现金流表-晤桥'!BK27</f>
        <v>0</v>
      </c>
      <c r="BM158" s="152">
        <f>-'现金流表-晤桥'!BL27</f>
        <v>0</v>
      </c>
      <c r="BN158" s="152">
        <f>-'现金流表-晤桥'!BM27</f>
        <v>0</v>
      </c>
      <c r="BO158" s="152">
        <f>-'现金流表-晤桥'!BN27</f>
        <v>0</v>
      </c>
      <c r="BP158" s="152">
        <f>-'现金流表-晤桥'!BO27</f>
        <v>0</v>
      </c>
      <c r="BQ158" s="152">
        <f>-'现金流表-晤桥'!BP27</f>
        <v>0</v>
      </c>
      <c r="BR158" s="152">
        <f>-'现金流表-晤桥'!BQ27</f>
        <v>0</v>
      </c>
      <c r="BS158" s="152">
        <f>-'现金流表-晤桥'!BR27</f>
        <v>0</v>
      </c>
      <c r="BT158" s="152">
        <f>-'现金流表-晤桥'!BS27</f>
        <v>0</v>
      </c>
      <c r="BU158" s="152">
        <f>-'现金流表-晤桥'!BT27</f>
        <v>0</v>
      </c>
      <c r="BV158" s="152">
        <f>-'现金流表-晤桥'!BU27</f>
        <v>0</v>
      </c>
      <c r="BW158" s="152">
        <f>-'现金流表-晤桥'!BV27</f>
        <v>0</v>
      </c>
      <c r="BX158" s="152">
        <f>-'现金流表-晤桥'!BW27</f>
        <v>0</v>
      </c>
      <c r="BY158" s="152">
        <f>-'现金流表-晤桥'!BX27</f>
        <v>0</v>
      </c>
      <c r="BZ158" s="152">
        <f>-'现金流表-晤桥'!BY27</f>
        <v>0</v>
      </c>
      <c r="CA158" s="152">
        <f>-'现金流表-晤桥'!BZ27</f>
        <v>0</v>
      </c>
      <c r="CB158" s="152">
        <f>-'现金流表-晤桥'!CA27</f>
        <v>0</v>
      </c>
      <c r="CC158" s="152">
        <f>-'现金流表-晤桥'!CB27</f>
        <v>0</v>
      </c>
      <c r="CD158" s="152">
        <f>-'现金流表-晤桥'!CC27</f>
        <v>0</v>
      </c>
      <c r="CE158" s="152">
        <f>-'现金流表-晤桥'!CD27</f>
        <v>0</v>
      </c>
      <c r="CF158" s="152">
        <f>-'现金流表-晤桥'!CE27</f>
        <v>0</v>
      </c>
      <c r="CG158" s="152">
        <f>-'现金流表-晤桥'!CF27</f>
        <v>0</v>
      </c>
      <c r="CH158" s="152">
        <f>-'现金流表-晤桥'!CG27</f>
        <v>0</v>
      </c>
      <c r="CI158" s="152">
        <f>-'现金流表-晤桥'!CH27</f>
        <v>0</v>
      </c>
      <c r="CJ158" s="152">
        <f>-'现金流表-晤桥'!CI27</f>
        <v>0</v>
      </c>
      <c r="CK158" s="152">
        <f>-'现金流表-晤桥'!CJ27</f>
        <v>0</v>
      </c>
      <c r="CL158" s="152">
        <f>-'现金流表-晤桥'!CK27</f>
        <v>0</v>
      </c>
      <c r="CM158" s="152">
        <f>-'现金流表-晤桥'!CL27</f>
        <v>0</v>
      </c>
      <c r="CN158" s="152">
        <f>-'现金流表-晤桥'!CM27</f>
        <v>0</v>
      </c>
      <c r="CO158" s="152">
        <f>-'现金流表-晤桥'!CN27</f>
        <v>0</v>
      </c>
      <c r="CP158" s="152">
        <f>-'现金流表-晤桥'!CO27</f>
        <v>0</v>
      </c>
      <c r="CQ158" s="152">
        <f>-'现金流表-晤桥'!CP27</f>
        <v>0</v>
      </c>
      <c r="CR158" s="152">
        <f>-'现金流表-晤桥'!CQ27</f>
        <v>0</v>
      </c>
      <c r="CS158" s="152">
        <f>-'现金流表-晤桥'!CR27</f>
        <v>0</v>
      </c>
      <c r="CT158" s="152">
        <f>-'现金流表-晤桥'!CS27</f>
        <v>0</v>
      </c>
      <c r="CU158" s="152">
        <f>-'现金流表-晤桥'!CT27</f>
        <v>0</v>
      </c>
      <c r="CV158" s="152">
        <f>-'现金流表-晤桥'!CU27</f>
        <v>0</v>
      </c>
      <c r="CW158" s="152">
        <f>-'现金流表-晤桥'!CV27</f>
        <v>0</v>
      </c>
      <c r="CX158" s="152">
        <f>-'现金流表-晤桥'!CW27</f>
        <v>0</v>
      </c>
      <c r="CY158" s="152">
        <f>-'现金流表-晤桥'!CX27</f>
        <v>0</v>
      </c>
      <c r="CZ158" s="152">
        <f>-'现金流表-晤桥'!CY27</f>
        <v>0</v>
      </c>
      <c r="DA158" s="152">
        <f>-'现金流表-晤桥'!CZ27</f>
        <v>0</v>
      </c>
      <c r="DB158" s="152">
        <f>-'现金流表-晤桥'!DA27</f>
        <v>0</v>
      </c>
      <c r="DC158" s="152">
        <f>-'现金流表-晤桥'!DB27</f>
        <v>0</v>
      </c>
      <c r="DD158" s="152">
        <f>-'现金流表-晤桥'!DC27</f>
        <v>0</v>
      </c>
      <c r="DE158" s="152">
        <f>-'现金流表-晤桥'!DD27</f>
        <v>0</v>
      </c>
      <c r="DF158" s="152">
        <f>-'现金流表-晤桥'!DE27</f>
        <v>0</v>
      </c>
      <c r="DG158" s="152">
        <f>-'现金流表-晤桥'!DF27</f>
        <v>0</v>
      </c>
      <c r="DH158" s="152">
        <f>-'现金流表-晤桥'!DG27</f>
        <v>0</v>
      </c>
      <c r="DI158" s="152">
        <f>-'现金流表-晤桥'!DH27</f>
        <v>0</v>
      </c>
      <c r="DJ158" s="152">
        <f>-'现金流表-晤桥'!DI27</f>
        <v>0</v>
      </c>
      <c r="DK158" s="152">
        <f>-'现金流表-晤桥'!DJ27</f>
        <v>0</v>
      </c>
      <c r="DL158" s="152">
        <f>-'现金流表-晤桥'!DK27</f>
        <v>0</v>
      </c>
      <c r="DM158" s="152">
        <f>-'现金流表-晤桥'!DL27</f>
        <v>0</v>
      </c>
      <c r="DN158" s="152">
        <f>-'现金流表-晤桥'!DM27</f>
        <v>0</v>
      </c>
      <c r="DO158" s="152">
        <f>-'现金流表-晤桥'!DN27</f>
        <v>0</v>
      </c>
      <c r="DP158" s="152">
        <f>-'现金流表-晤桥'!DO27</f>
        <v>0</v>
      </c>
      <c r="DQ158" s="152">
        <f>-'现金流表-晤桥'!DP27</f>
        <v>0</v>
      </c>
      <c r="DR158" s="152">
        <f>-'现金流表-晤桥'!DQ27</f>
        <v>0</v>
      </c>
      <c r="DS158" s="152">
        <f>-'现金流表-晤桥'!DR27</f>
        <v>0</v>
      </c>
      <c r="DT158" s="152">
        <f>-'现金流表-晤桥'!DS27</f>
        <v>0</v>
      </c>
      <c r="DU158" s="152">
        <f>-'现金流表-晤桥'!DT27</f>
        <v>0</v>
      </c>
      <c r="DV158" s="152">
        <f>-'现金流表-晤桥'!DU27</f>
        <v>0</v>
      </c>
      <c r="DW158" s="152">
        <f>-'现金流表-晤桥'!DV27</f>
        <v>0</v>
      </c>
      <c r="DX158" s="152">
        <f>-'现金流表-晤桥'!DW27</f>
        <v>0</v>
      </c>
      <c r="DY158" s="152">
        <f>-'现金流表-晤桥'!DX27</f>
        <v>0</v>
      </c>
      <c r="DZ158" s="152">
        <f>-'现金流表-晤桥'!DY27</f>
        <v>0</v>
      </c>
      <c r="EA158" s="152">
        <f>-'现金流表-晤桥'!DZ27</f>
        <v>0</v>
      </c>
      <c r="EB158" s="152">
        <f>-'现金流表-晤桥'!EA27</f>
        <v>0</v>
      </c>
      <c r="EC158" s="152">
        <f>-'现金流表-晤桥'!EB27</f>
        <v>0</v>
      </c>
      <c r="ED158" s="152">
        <f>-'现金流表-晤桥'!EC27</f>
        <v>0</v>
      </c>
      <c r="EE158" s="152">
        <f>-'现金流表-晤桥'!ED27</f>
        <v>0</v>
      </c>
      <c r="EF158" s="152">
        <f>-'现金流表-晤桥'!EE27</f>
        <v>0</v>
      </c>
      <c r="EG158" s="152">
        <f>-'现金流表-晤桥'!EF27</f>
        <v>0</v>
      </c>
      <c r="EH158" s="152">
        <f>-'现金流表-晤桥'!EG27</f>
        <v>0</v>
      </c>
      <c r="EI158" s="152">
        <f>-'现金流表-晤桥'!EH27</f>
        <v>0</v>
      </c>
      <c r="EJ158" s="152">
        <f>-'现金流表-晤桥'!EI27</f>
        <v>0</v>
      </c>
      <c r="EK158" s="152">
        <f>-'现金流表-晤桥'!EJ27</f>
        <v>0</v>
      </c>
    </row>
    <row r="159" spans="2:206" s="122" customFormat="1">
      <c r="B159" s="123" t="s">
        <v>365</v>
      </c>
      <c r="E159" s="124">
        <f t="shared" ref="E159:BP159" ca="1" si="50">E157-E158</f>
        <v>-54456783.044994421</v>
      </c>
      <c r="F159" s="124">
        <f t="shared" ca="1" si="50"/>
        <v>-54456783.044994421</v>
      </c>
      <c r="G159" s="124">
        <f t="shared" ca="1" si="50"/>
        <v>-54456783.044994421</v>
      </c>
      <c r="H159" s="124">
        <f t="shared" ca="1" si="50"/>
        <v>-54300291.544994421</v>
      </c>
      <c r="I159" s="124">
        <f t="shared" ca="1" si="50"/>
        <v>-49836910.490911022</v>
      </c>
      <c r="J159" s="124">
        <f t="shared" ca="1" si="50"/>
        <v>-49836910.490911022</v>
      </c>
      <c r="K159" s="124">
        <f t="shared" ca="1" si="50"/>
        <v>-37502906.296001934</v>
      </c>
      <c r="L159" s="124">
        <f t="shared" ca="1" si="50"/>
        <v>-37502906.296001934</v>
      </c>
      <c r="M159" s="124">
        <f t="shared" ca="1" si="50"/>
        <v>-500893.71127466112</v>
      </c>
      <c r="N159" s="124">
        <f t="shared" ca="1" si="50"/>
        <v>-500893.71127466112</v>
      </c>
      <c r="O159" s="124">
        <f t="shared" ca="1" si="50"/>
        <v>-500893.71127466112</v>
      </c>
      <c r="P159" s="124">
        <f t="shared" ca="1" si="50"/>
        <v>-500893.71127466112</v>
      </c>
      <c r="Q159" s="124">
        <f t="shared" ca="1" si="50"/>
        <v>-500893.71127466112</v>
      </c>
      <c r="R159" s="124">
        <f t="shared" ca="1" si="50"/>
        <v>-500893.71127466112</v>
      </c>
      <c r="S159" s="124">
        <f t="shared" ca="1" si="50"/>
        <v>-500844.61403397471</v>
      </c>
      <c r="T159" s="124">
        <f t="shared" ca="1" si="50"/>
        <v>5882784.5386703983</v>
      </c>
      <c r="U159" s="124">
        <f t="shared" ca="1" si="50"/>
        <v>12049922.310306758</v>
      </c>
      <c r="V159" s="124">
        <f t="shared" ca="1" si="50"/>
        <v>29551492.279761299</v>
      </c>
      <c r="W159" s="124">
        <f t="shared" ca="1" si="50"/>
        <v>29551899.302306771</v>
      </c>
      <c r="X159" s="124">
        <f t="shared" ca="1" si="50"/>
        <v>82056609.210670397</v>
      </c>
      <c r="Y159" s="124">
        <f t="shared" ca="1" si="50"/>
        <v>86204782.522331476</v>
      </c>
      <c r="Z159" s="124">
        <f t="shared" ca="1" si="50"/>
        <v>136304736.92233148</v>
      </c>
      <c r="AA159" s="124">
        <f t="shared" ca="1" si="50"/>
        <v>136304736.92233148</v>
      </c>
      <c r="AB159" s="124">
        <f t="shared" ca="1" si="50"/>
        <v>136304736.92233148</v>
      </c>
      <c r="AC159" s="124">
        <f t="shared" ca="1" si="50"/>
        <v>136304736.92233148</v>
      </c>
      <c r="AD159" s="124">
        <f t="shared" ca="1" si="50"/>
        <v>131554744.52233148</v>
      </c>
      <c r="AE159" s="124">
        <f t="shared" ca="1" si="50"/>
        <v>131555020.62329426</v>
      </c>
      <c r="AF159" s="124">
        <f t="shared" ca="1" si="50"/>
        <v>141251675.22646064</v>
      </c>
      <c r="AG159" s="124">
        <f t="shared" ca="1" si="50"/>
        <v>141252248.07300615</v>
      </c>
      <c r="AH159" s="124">
        <f t="shared" ca="1" si="50"/>
        <v>143719309.70791519</v>
      </c>
      <c r="AI159" s="124">
        <f t="shared" ca="1" si="50"/>
        <v>143720937.04755163</v>
      </c>
      <c r="AJ159" s="124">
        <f t="shared" ca="1" si="50"/>
        <v>150729353.55227882</v>
      </c>
      <c r="AK159" s="124">
        <f t="shared" ca="1" si="50"/>
        <v>150729353.55227882</v>
      </c>
      <c r="AL159" s="124">
        <f t="shared" ca="1" si="50"/>
        <v>150729353.55227882</v>
      </c>
      <c r="AM159" s="124">
        <f t="shared" ca="1" si="50"/>
        <v>138936216.36593938</v>
      </c>
      <c r="AN159" s="124">
        <f t="shared" ca="1" si="50"/>
        <v>138936216.36593938</v>
      </c>
      <c r="AO159" s="124">
        <f t="shared" ca="1" si="50"/>
        <v>106632872.0459394</v>
      </c>
      <c r="AP159" s="124">
        <f t="shared" ca="1" si="50"/>
        <v>106632872.0459394</v>
      </c>
      <c r="AQ159" s="124">
        <f t="shared" ca="1" si="50"/>
        <v>14865977.509212142</v>
      </c>
      <c r="AR159" s="124">
        <f t="shared" ca="1" si="50"/>
        <v>16099508.326666668</v>
      </c>
      <c r="AS159" s="124">
        <f t="shared" ca="1" si="50"/>
        <v>16099508.326666668</v>
      </c>
      <c r="AT159" s="124">
        <f t="shared" ca="1" si="50"/>
        <v>16099508.326666668</v>
      </c>
      <c r="AU159" s="124">
        <f t="shared" ca="1" si="50"/>
        <v>16099508.326666668</v>
      </c>
      <c r="AV159" s="124">
        <f t="shared" ca="1" si="50"/>
        <v>16099508.326666668</v>
      </c>
      <c r="AW159" s="124">
        <f t="shared" ca="1" si="50"/>
        <v>16099508.326666668</v>
      </c>
      <c r="AX159" s="124">
        <f t="shared" ca="1" si="50"/>
        <v>16099508.326666668</v>
      </c>
      <c r="AY159" s="124">
        <f t="shared" ca="1" si="50"/>
        <v>-52163.833333333336</v>
      </c>
      <c r="AZ159" s="124">
        <f t="shared" ca="1" si="50"/>
        <v>-52163.833333333336</v>
      </c>
      <c r="BA159" s="124">
        <f t="shared" ca="1" si="50"/>
        <v>-52163.833333333336</v>
      </c>
      <c r="BB159" s="124">
        <f t="shared" ca="1" si="50"/>
        <v>-52163.833333333336</v>
      </c>
      <c r="BC159" s="124">
        <f t="shared" ca="1" si="50"/>
        <v>-263941708.80646688</v>
      </c>
      <c r="BD159" s="124">
        <f t="shared" ca="1" si="50"/>
        <v>0</v>
      </c>
      <c r="BE159" s="124">
        <f t="shared" ca="1" si="50"/>
        <v>0</v>
      </c>
      <c r="BF159" s="124">
        <f t="shared" ca="1" si="50"/>
        <v>0</v>
      </c>
      <c r="BG159" s="124">
        <f t="shared" ca="1" si="50"/>
        <v>-217894347.56851643</v>
      </c>
      <c r="BH159" s="124">
        <f t="shared" ca="1" si="50"/>
        <v>0</v>
      </c>
      <c r="BI159" s="124">
        <f t="shared" ca="1" si="50"/>
        <v>0</v>
      </c>
      <c r="BJ159" s="124">
        <f t="shared" ca="1" si="50"/>
        <v>0</v>
      </c>
      <c r="BK159" s="124">
        <f t="shared" ca="1" si="50"/>
        <v>0</v>
      </c>
      <c r="BL159" s="124">
        <f t="shared" ca="1" si="50"/>
        <v>0</v>
      </c>
      <c r="BM159" s="124">
        <f t="shared" ca="1" si="50"/>
        <v>0</v>
      </c>
      <c r="BN159" s="124">
        <f t="shared" ca="1" si="50"/>
        <v>0</v>
      </c>
      <c r="BO159" s="124">
        <f t="shared" ca="1" si="50"/>
        <v>0</v>
      </c>
      <c r="BP159" s="124">
        <f t="shared" ca="1" si="50"/>
        <v>0</v>
      </c>
      <c r="BQ159" s="124">
        <f t="shared" ref="BQ159:EB159" ca="1" si="51">BQ157-BQ158</f>
        <v>0</v>
      </c>
      <c r="BR159" s="124">
        <f t="shared" ca="1" si="51"/>
        <v>0</v>
      </c>
      <c r="BS159" s="124">
        <f t="shared" ca="1" si="51"/>
        <v>0</v>
      </c>
      <c r="BT159" s="124">
        <f t="shared" ca="1" si="51"/>
        <v>0</v>
      </c>
      <c r="BU159" s="124">
        <f t="shared" ca="1" si="51"/>
        <v>0</v>
      </c>
      <c r="BV159" s="124">
        <f t="shared" si="51"/>
        <v>0</v>
      </c>
      <c r="BW159" s="124">
        <f t="shared" si="51"/>
        <v>0</v>
      </c>
      <c r="BX159" s="124">
        <f t="shared" si="51"/>
        <v>0</v>
      </c>
      <c r="BY159" s="124">
        <f t="shared" si="51"/>
        <v>0</v>
      </c>
      <c r="BZ159" s="124">
        <f t="shared" si="51"/>
        <v>0</v>
      </c>
      <c r="CA159" s="124">
        <f t="shared" si="51"/>
        <v>0</v>
      </c>
      <c r="CB159" s="124">
        <f t="shared" si="51"/>
        <v>0</v>
      </c>
      <c r="CC159" s="124">
        <f t="shared" si="51"/>
        <v>0</v>
      </c>
      <c r="CD159" s="124">
        <f t="shared" si="51"/>
        <v>0</v>
      </c>
      <c r="CE159" s="124">
        <f t="shared" si="51"/>
        <v>0</v>
      </c>
      <c r="CF159" s="124">
        <f t="shared" si="51"/>
        <v>0</v>
      </c>
      <c r="CG159" s="124">
        <f t="shared" si="51"/>
        <v>0</v>
      </c>
      <c r="CH159" s="124">
        <f t="shared" si="51"/>
        <v>0</v>
      </c>
      <c r="CI159" s="124">
        <f t="shared" si="51"/>
        <v>0</v>
      </c>
      <c r="CJ159" s="124">
        <f t="shared" si="51"/>
        <v>0</v>
      </c>
      <c r="CK159" s="124">
        <f t="shared" si="51"/>
        <v>0</v>
      </c>
      <c r="CL159" s="124">
        <f t="shared" si="51"/>
        <v>0</v>
      </c>
      <c r="CM159" s="124">
        <f t="shared" si="51"/>
        <v>0</v>
      </c>
      <c r="CN159" s="124">
        <f t="shared" si="51"/>
        <v>0</v>
      </c>
      <c r="CO159" s="124">
        <f t="shared" si="51"/>
        <v>0</v>
      </c>
      <c r="CP159" s="124">
        <f t="shared" si="51"/>
        <v>0</v>
      </c>
      <c r="CQ159" s="124">
        <f t="shared" si="51"/>
        <v>0</v>
      </c>
      <c r="CR159" s="124">
        <f t="shared" si="51"/>
        <v>0</v>
      </c>
      <c r="CS159" s="124">
        <f t="shared" si="51"/>
        <v>0</v>
      </c>
      <c r="CT159" s="124">
        <f t="shared" si="51"/>
        <v>0</v>
      </c>
      <c r="CU159" s="124">
        <f t="shared" si="51"/>
        <v>0</v>
      </c>
      <c r="CV159" s="124">
        <f t="shared" si="51"/>
        <v>0</v>
      </c>
      <c r="CW159" s="124">
        <f t="shared" si="51"/>
        <v>0</v>
      </c>
      <c r="CX159" s="124">
        <f t="shared" si="51"/>
        <v>0</v>
      </c>
      <c r="CY159" s="124">
        <f t="shared" si="51"/>
        <v>0</v>
      </c>
      <c r="CZ159" s="124">
        <f t="shared" si="51"/>
        <v>0</v>
      </c>
      <c r="DA159" s="124">
        <f t="shared" si="51"/>
        <v>0</v>
      </c>
      <c r="DB159" s="124">
        <f t="shared" si="51"/>
        <v>0</v>
      </c>
      <c r="DC159" s="124">
        <f t="shared" si="51"/>
        <v>0</v>
      </c>
      <c r="DD159" s="124">
        <f t="shared" si="51"/>
        <v>0</v>
      </c>
      <c r="DE159" s="124">
        <f t="shared" si="51"/>
        <v>0</v>
      </c>
      <c r="DF159" s="124">
        <f t="shared" si="51"/>
        <v>0</v>
      </c>
      <c r="DG159" s="124">
        <f t="shared" si="51"/>
        <v>0</v>
      </c>
      <c r="DH159" s="124">
        <f t="shared" si="51"/>
        <v>0</v>
      </c>
      <c r="DI159" s="124">
        <f t="shared" si="51"/>
        <v>0</v>
      </c>
      <c r="DJ159" s="124">
        <f t="shared" si="51"/>
        <v>0</v>
      </c>
      <c r="DK159" s="124">
        <f t="shared" si="51"/>
        <v>0</v>
      </c>
      <c r="DL159" s="124">
        <f t="shared" si="51"/>
        <v>0</v>
      </c>
      <c r="DM159" s="124">
        <f t="shared" si="51"/>
        <v>0</v>
      </c>
      <c r="DN159" s="124">
        <f t="shared" si="51"/>
        <v>0</v>
      </c>
      <c r="DO159" s="124">
        <f t="shared" si="51"/>
        <v>0</v>
      </c>
      <c r="DP159" s="124">
        <f t="shared" si="51"/>
        <v>0</v>
      </c>
      <c r="DQ159" s="124">
        <f t="shared" si="51"/>
        <v>0</v>
      </c>
      <c r="DR159" s="124">
        <f t="shared" si="51"/>
        <v>0</v>
      </c>
      <c r="DS159" s="124">
        <f t="shared" si="51"/>
        <v>0</v>
      </c>
      <c r="DT159" s="124">
        <f t="shared" si="51"/>
        <v>0</v>
      </c>
      <c r="DU159" s="124">
        <f t="shared" si="51"/>
        <v>0</v>
      </c>
      <c r="DV159" s="124">
        <f t="shared" si="51"/>
        <v>0</v>
      </c>
      <c r="DW159" s="124">
        <f t="shared" si="51"/>
        <v>0</v>
      </c>
      <c r="DX159" s="124">
        <f t="shared" si="51"/>
        <v>0</v>
      </c>
      <c r="DY159" s="124">
        <f t="shared" si="51"/>
        <v>0</v>
      </c>
      <c r="DZ159" s="124">
        <f t="shared" si="51"/>
        <v>0</v>
      </c>
      <c r="EA159" s="124">
        <f t="shared" si="51"/>
        <v>0</v>
      </c>
      <c r="EB159" s="124">
        <f t="shared" si="51"/>
        <v>0</v>
      </c>
      <c r="EC159" s="124">
        <f t="shared" ref="EC159:EK159" si="52">EC157-EC158</f>
        <v>0</v>
      </c>
      <c r="ED159" s="124">
        <f t="shared" si="52"/>
        <v>0</v>
      </c>
      <c r="EE159" s="124">
        <f t="shared" si="52"/>
        <v>0</v>
      </c>
      <c r="EF159" s="124">
        <f t="shared" si="52"/>
        <v>0</v>
      </c>
      <c r="EG159" s="124">
        <f t="shared" si="52"/>
        <v>0</v>
      </c>
      <c r="EH159" s="124">
        <f t="shared" si="52"/>
        <v>0</v>
      </c>
      <c r="EI159" s="124">
        <f t="shared" si="52"/>
        <v>0</v>
      </c>
      <c r="EJ159" s="124">
        <f t="shared" si="52"/>
        <v>0</v>
      </c>
      <c r="EK159" s="124">
        <f t="shared" si="52"/>
        <v>0</v>
      </c>
    </row>
    <row r="160" spans="2:206">
      <c r="B160" s="106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</row>
    <row r="161" spans="1:141">
      <c r="B161" s="141" t="s">
        <v>366</v>
      </c>
      <c r="E161" s="136">
        <f>E64</f>
        <v>0</v>
      </c>
      <c r="F161" s="136">
        <f t="shared" ref="F161:BQ161" si="53">F64</f>
        <v>0</v>
      </c>
      <c r="G161" s="136">
        <f t="shared" si="53"/>
        <v>0</v>
      </c>
      <c r="H161" s="136">
        <f t="shared" si="53"/>
        <v>0</v>
      </c>
      <c r="I161" s="136">
        <f t="shared" si="53"/>
        <v>0</v>
      </c>
      <c r="J161" s="136">
        <f t="shared" si="53"/>
        <v>0</v>
      </c>
      <c r="K161" s="136">
        <f t="shared" si="53"/>
        <v>0</v>
      </c>
      <c r="L161" s="136">
        <f t="shared" si="53"/>
        <v>0</v>
      </c>
      <c r="M161" s="136">
        <f t="shared" si="53"/>
        <v>0</v>
      </c>
      <c r="N161" s="136">
        <f t="shared" si="53"/>
        <v>0</v>
      </c>
      <c r="O161" s="136">
        <f t="shared" si="53"/>
        <v>0</v>
      </c>
      <c r="P161" s="136">
        <f t="shared" si="53"/>
        <v>0</v>
      </c>
      <c r="Q161" s="136">
        <f t="shared" si="53"/>
        <v>0</v>
      </c>
      <c r="R161" s="136">
        <f t="shared" si="53"/>
        <v>0</v>
      </c>
      <c r="S161" s="136">
        <f t="shared" si="53"/>
        <v>0</v>
      </c>
      <c r="T161" s="136">
        <f t="shared" si="53"/>
        <v>0</v>
      </c>
      <c r="U161" s="136">
        <f t="shared" si="53"/>
        <v>0</v>
      </c>
      <c r="V161" s="136">
        <f t="shared" si="53"/>
        <v>0</v>
      </c>
      <c r="W161" s="136">
        <f t="shared" si="53"/>
        <v>0</v>
      </c>
      <c r="X161" s="136">
        <f t="shared" si="53"/>
        <v>0</v>
      </c>
      <c r="Y161" s="136">
        <f t="shared" si="53"/>
        <v>0</v>
      </c>
      <c r="Z161" s="136">
        <f t="shared" si="53"/>
        <v>0</v>
      </c>
      <c r="AA161" s="136">
        <f t="shared" si="53"/>
        <v>0</v>
      </c>
      <c r="AB161" s="136">
        <f t="shared" si="53"/>
        <v>0</v>
      </c>
      <c r="AC161" s="136">
        <f t="shared" si="53"/>
        <v>0</v>
      </c>
      <c r="AD161" s="136">
        <f t="shared" si="53"/>
        <v>0</v>
      </c>
      <c r="AE161" s="136">
        <f t="shared" si="53"/>
        <v>0</v>
      </c>
      <c r="AF161" s="136">
        <f t="shared" si="53"/>
        <v>0</v>
      </c>
      <c r="AG161" s="136">
        <f t="shared" si="53"/>
        <v>0</v>
      </c>
      <c r="AH161" s="136">
        <f t="shared" si="53"/>
        <v>0</v>
      </c>
      <c r="AI161" s="136">
        <f t="shared" si="53"/>
        <v>0</v>
      </c>
      <c r="AJ161" s="136">
        <f t="shared" si="53"/>
        <v>0</v>
      </c>
      <c r="AK161" s="136">
        <f t="shared" si="53"/>
        <v>0</v>
      </c>
      <c r="AL161" s="136">
        <f t="shared" si="53"/>
        <v>0</v>
      </c>
      <c r="AM161" s="136">
        <f t="shared" si="53"/>
        <v>0</v>
      </c>
      <c r="AN161" s="136">
        <f t="shared" si="53"/>
        <v>0</v>
      </c>
      <c r="AO161" s="136">
        <f t="shared" si="53"/>
        <v>0</v>
      </c>
      <c r="AP161" s="136">
        <f t="shared" si="53"/>
        <v>0</v>
      </c>
      <c r="AQ161" s="136">
        <f t="shared" si="53"/>
        <v>0</v>
      </c>
      <c r="AR161" s="136">
        <f t="shared" si="53"/>
        <v>0</v>
      </c>
      <c r="AS161" s="136">
        <f t="shared" si="53"/>
        <v>0</v>
      </c>
      <c r="AT161" s="136">
        <f t="shared" si="53"/>
        <v>0</v>
      </c>
      <c r="AU161" s="136">
        <f t="shared" si="53"/>
        <v>0</v>
      </c>
      <c r="AV161" s="136">
        <f t="shared" si="53"/>
        <v>0</v>
      </c>
      <c r="AW161" s="136">
        <f t="shared" si="53"/>
        <v>0</v>
      </c>
      <c r="AX161" s="136">
        <f t="shared" si="53"/>
        <v>0</v>
      </c>
      <c r="AY161" s="136">
        <f t="shared" si="53"/>
        <v>0</v>
      </c>
      <c r="AZ161" s="136">
        <f t="shared" si="53"/>
        <v>0</v>
      </c>
      <c r="BA161" s="136">
        <f t="shared" si="53"/>
        <v>0</v>
      </c>
      <c r="BB161" s="136">
        <f t="shared" si="53"/>
        <v>0</v>
      </c>
      <c r="BC161" s="136">
        <f t="shared" si="53"/>
        <v>0</v>
      </c>
      <c r="BD161" s="136">
        <f t="shared" si="53"/>
        <v>0</v>
      </c>
      <c r="BE161" s="136">
        <f t="shared" si="53"/>
        <v>0</v>
      </c>
      <c r="BF161" s="136">
        <f t="shared" si="53"/>
        <v>0</v>
      </c>
      <c r="BG161" s="136">
        <f t="shared" si="53"/>
        <v>0</v>
      </c>
      <c r="BH161" s="136">
        <f t="shared" si="53"/>
        <v>0</v>
      </c>
      <c r="BI161" s="136">
        <f t="shared" si="53"/>
        <v>0</v>
      </c>
      <c r="BJ161" s="136">
        <f t="shared" si="53"/>
        <v>0</v>
      </c>
      <c r="BK161" s="136">
        <f t="shared" si="53"/>
        <v>0</v>
      </c>
      <c r="BL161" s="136">
        <f t="shared" si="53"/>
        <v>0</v>
      </c>
      <c r="BM161" s="136">
        <f t="shared" si="53"/>
        <v>0</v>
      </c>
      <c r="BN161" s="136">
        <f t="shared" si="53"/>
        <v>0</v>
      </c>
      <c r="BO161" s="136">
        <f t="shared" si="53"/>
        <v>0</v>
      </c>
      <c r="BP161" s="136">
        <f t="shared" si="53"/>
        <v>0</v>
      </c>
      <c r="BQ161" s="136">
        <f t="shared" si="53"/>
        <v>0</v>
      </c>
      <c r="BR161" s="136">
        <f t="shared" ref="BR161:EC161" si="54">BR64</f>
        <v>0</v>
      </c>
      <c r="BS161" s="136">
        <f t="shared" si="54"/>
        <v>0</v>
      </c>
      <c r="BT161" s="136">
        <f t="shared" si="54"/>
        <v>0</v>
      </c>
      <c r="BU161" s="136">
        <f t="shared" si="54"/>
        <v>0</v>
      </c>
      <c r="BV161" s="136">
        <f t="shared" si="54"/>
        <v>0</v>
      </c>
      <c r="BW161" s="136">
        <f t="shared" si="54"/>
        <v>0</v>
      </c>
      <c r="BX161" s="136">
        <f t="shared" si="54"/>
        <v>0</v>
      </c>
      <c r="BY161" s="136">
        <f t="shared" si="54"/>
        <v>0</v>
      </c>
      <c r="BZ161" s="136">
        <f t="shared" si="54"/>
        <v>0</v>
      </c>
      <c r="CA161" s="136">
        <f t="shared" si="54"/>
        <v>0</v>
      </c>
      <c r="CB161" s="136">
        <f t="shared" si="54"/>
        <v>0</v>
      </c>
      <c r="CC161" s="136">
        <f t="shared" si="54"/>
        <v>0</v>
      </c>
      <c r="CD161" s="136">
        <f t="shared" si="54"/>
        <v>0</v>
      </c>
      <c r="CE161" s="136">
        <f t="shared" si="54"/>
        <v>0</v>
      </c>
      <c r="CF161" s="136">
        <f t="shared" si="54"/>
        <v>0</v>
      </c>
      <c r="CG161" s="136">
        <f t="shared" si="54"/>
        <v>0</v>
      </c>
      <c r="CH161" s="136">
        <f t="shared" si="54"/>
        <v>0</v>
      </c>
      <c r="CI161" s="136">
        <f t="shared" si="54"/>
        <v>0</v>
      </c>
      <c r="CJ161" s="136">
        <f t="shared" si="54"/>
        <v>0</v>
      </c>
      <c r="CK161" s="136">
        <f t="shared" si="54"/>
        <v>0</v>
      </c>
      <c r="CL161" s="136">
        <f t="shared" si="54"/>
        <v>0</v>
      </c>
      <c r="CM161" s="136">
        <f t="shared" si="54"/>
        <v>0</v>
      </c>
      <c r="CN161" s="136">
        <f t="shared" si="54"/>
        <v>0</v>
      </c>
      <c r="CO161" s="136">
        <f t="shared" si="54"/>
        <v>0</v>
      </c>
      <c r="CP161" s="136">
        <f t="shared" si="54"/>
        <v>0</v>
      </c>
      <c r="CQ161" s="136">
        <f t="shared" si="54"/>
        <v>0</v>
      </c>
      <c r="CR161" s="136">
        <f t="shared" si="54"/>
        <v>0</v>
      </c>
      <c r="CS161" s="136">
        <f t="shared" si="54"/>
        <v>0</v>
      </c>
      <c r="CT161" s="136">
        <f t="shared" si="54"/>
        <v>0</v>
      </c>
      <c r="CU161" s="136">
        <f t="shared" si="54"/>
        <v>0</v>
      </c>
      <c r="CV161" s="136">
        <f t="shared" si="54"/>
        <v>0</v>
      </c>
      <c r="CW161" s="136">
        <f t="shared" si="54"/>
        <v>0</v>
      </c>
      <c r="CX161" s="136">
        <f t="shared" si="54"/>
        <v>0</v>
      </c>
      <c r="CY161" s="136">
        <f t="shared" si="54"/>
        <v>0</v>
      </c>
      <c r="CZ161" s="136">
        <f t="shared" si="54"/>
        <v>0</v>
      </c>
      <c r="DA161" s="136">
        <f t="shared" si="54"/>
        <v>0</v>
      </c>
      <c r="DB161" s="136">
        <f t="shared" si="54"/>
        <v>0</v>
      </c>
      <c r="DC161" s="136">
        <f t="shared" si="54"/>
        <v>0</v>
      </c>
      <c r="DD161" s="136">
        <f t="shared" si="54"/>
        <v>0</v>
      </c>
      <c r="DE161" s="136">
        <f t="shared" si="54"/>
        <v>0</v>
      </c>
      <c r="DF161" s="136">
        <f t="shared" si="54"/>
        <v>0</v>
      </c>
      <c r="DG161" s="136">
        <f t="shared" si="54"/>
        <v>0</v>
      </c>
      <c r="DH161" s="136">
        <f t="shared" si="54"/>
        <v>0</v>
      </c>
      <c r="DI161" s="136">
        <f t="shared" si="54"/>
        <v>0</v>
      </c>
      <c r="DJ161" s="136">
        <f t="shared" si="54"/>
        <v>0</v>
      </c>
      <c r="DK161" s="136">
        <f t="shared" si="54"/>
        <v>0</v>
      </c>
      <c r="DL161" s="136">
        <f t="shared" si="54"/>
        <v>0</v>
      </c>
      <c r="DM161" s="136">
        <f t="shared" si="54"/>
        <v>0</v>
      </c>
      <c r="DN161" s="136">
        <f t="shared" si="54"/>
        <v>0</v>
      </c>
      <c r="DO161" s="136">
        <f t="shared" si="54"/>
        <v>0</v>
      </c>
      <c r="DP161" s="136">
        <f t="shared" si="54"/>
        <v>0</v>
      </c>
      <c r="DQ161" s="136">
        <f t="shared" si="54"/>
        <v>0</v>
      </c>
      <c r="DR161" s="136">
        <f t="shared" si="54"/>
        <v>0</v>
      </c>
      <c r="DS161" s="136">
        <f t="shared" si="54"/>
        <v>0</v>
      </c>
      <c r="DT161" s="136">
        <f t="shared" si="54"/>
        <v>0</v>
      </c>
      <c r="DU161" s="136">
        <f t="shared" si="54"/>
        <v>0</v>
      </c>
      <c r="DV161" s="136">
        <f t="shared" si="54"/>
        <v>0</v>
      </c>
      <c r="DW161" s="136">
        <f t="shared" si="54"/>
        <v>0</v>
      </c>
      <c r="DX161" s="136">
        <f t="shared" si="54"/>
        <v>0</v>
      </c>
      <c r="DY161" s="136">
        <f t="shared" si="54"/>
        <v>0</v>
      </c>
      <c r="DZ161" s="136">
        <f t="shared" si="54"/>
        <v>0</v>
      </c>
      <c r="EA161" s="136">
        <f t="shared" si="54"/>
        <v>0</v>
      </c>
      <c r="EB161" s="136">
        <f t="shared" si="54"/>
        <v>0</v>
      </c>
      <c r="EC161" s="136">
        <f t="shared" si="54"/>
        <v>0</v>
      </c>
      <c r="ED161" s="136">
        <f t="shared" ref="ED161:EK161" si="55">ED64</f>
        <v>0</v>
      </c>
      <c r="EE161" s="136">
        <f t="shared" si="55"/>
        <v>0</v>
      </c>
      <c r="EF161" s="136">
        <f t="shared" si="55"/>
        <v>0</v>
      </c>
      <c r="EG161" s="136">
        <f t="shared" si="55"/>
        <v>0</v>
      </c>
      <c r="EH161" s="136">
        <f t="shared" si="55"/>
        <v>0</v>
      </c>
      <c r="EI161" s="136">
        <f t="shared" si="55"/>
        <v>0</v>
      </c>
      <c r="EJ161" s="136">
        <f t="shared" si="55"/>
        <v>0</v>
      </c>
      <c r="EK161" s="136">
        <f t="shared" si="55"/>
        <v>0</v>
      </c>
    </row>
    <row r="162" spans="1:141">
      <c r="B162" s="141" t="s">
        <v>367</v>
      </c>
      <c r="E162" s="136">
        <f t="shared" ref="E162:BP162" ca="1" si="56">E168</f>
        <v>113451.63134373839</v>
      </c>
      <c r="F162" s="136">
        <f t="shared" ca="1" si="56"/>
        <v>227375.97781807568</v>
      </c>
      <c r="G162" s="136">
        <f t="shared" ca="1" si="56"/>
        <v>341775.00906938937</v>
      </c>
      <c r="H162" s="136">
        <f t="shared" ca="1" si="56"/>
        <v>456324.67899258359</v>
      </c>
      <c r="I162" s="136">
        <f t="shared" ca="1" si="56"/>
        <v>562052.92867778393</v>
      </c>
      <c r="J162" s="136">
        <f t="shared" ca="1" si="56"/>
        <v>668221.71273667272</v>
      </c>
      <c r="K162" s="136">
        <f t="shared" ca="1" si="56"/>
        <v>749137.02465641277</v>
      </c>
      <c r="L162" s="136">
        <f t="shared" ca="1" si="56"/>
        <v>830389.48370915186</v>
      </c>
      <c r="M162" s="136">
        <f t="shared" ca="1" si="56"/>
        <v>834892.96845642896</v>
      </c>
      <c r="N162" s="136">
        <f t="shared" ca="1" si="56"/>
        <v>839415.21772348636</v>
      </c>
      <c r="O162" s="136">
        <f t="shared" ca="1" si="56"/>
        <v>843956.30969582312</v>
      </c>
      <c r="P162" s="136">
        <f t="shared" ca="1" si="56"/>
        <v>848516.32288471132</v>
      </c>
      <c r="Q162" s="136">
        <f t="shared" ca="1" si="56"/>
        <v>853095.33612855326</v>
      </c>
      <c r="R162" s="136">
        <f t="shared" ca="1" si="56"/>
        <v>857693.42859424429</v>
      </c>
      <c r="S162" s="136">
        <f t="shared" ca="1" si="56"/>
        <v>862310.57749262452</v>
      </c>
      <c r="T162" s="136">
        <f t="shared" ca="1" si="56"/>
        <v>865903.53823217715</v>
      </c>
      <c r="U162" s="136">
        <f t="shared" ca="1" si="56"/>
        <v>844999.86739701789</v>
      </c>
      <c r="V162" s="136">
        <f t="shared" ca="1" si="56"/>
        <v>798312.69055156072</v>
      </c>
      <c r="W162" s="136">
        <f t="shared" ca="1" si="56"/>
        <v>678507.77559651993</v>
      </c>
      <c r="X162" s="136">
        <f t="shared" ca="1" si="56"/>
        <v>558201.97756856063</v>
      </c>
      <c r="Y162" s="136">
        <f t="shared" ca="1" si="56"/>
        <v>218625.28076396961</v>
      </c>
      <c r="Z162" s="136">
        <f t="shared" ca="1" si="56"/>
        <v>0</v>
      </c>
      <c r="AA162" s="136">
        <f t="shared" ca="1" si="56"/>
        <v>0</v>
      </c>
      <c r="AB162" s="136">
        <f t="shared" ca="1" si="56"/>
        <v>0</v>
      </c>
      <c r="AC162" s="136">
        <f t="shared" ca="1" si="56"/>
        <v>0</v>
      </c>
      <c r="AD162" s="136">
        <f t="shared" ca="1" si="56"/>
        <v>0</v>
      </c>
      <c r="AE162" s="136">
        <f t="shared" ca="1" si="56"/>
        <v>0</v>
      </c>
      <c r="AF162" s="136">
        <f t="shared" ca="1" si="56"/>
        <v>0</v>
      </c>
      <c r="AG162" s="136">
        <f t="shared" ca="1" si="56"/>
        <v>0</v>
      </c>
      <c r="AH162" s="136">
        <f t="shared" ca="1" si="56"/>
        <v>0</v>
      </c>
      <c r="AI162" s="136">
        <f t="shared" ca="1" si="56"/>
        <v>0</v>
      </c>
      <c r="AJ162" s="136">
        <f t="shared" ca="1" si="56"/>
        <v>0</v>
      </c>
      <c r="AK162" s="136">
        <f t="shared" ca="1" si="56"/>
        <v>0</v>
      </c>
      <c r="AL162" s="136">
        <f t="shared" ca="1" si="56"/>
        <v>0</v>
      </c>
      <c r="AM162" s="136">
        <f t="shared" ca="1" si="56"/>
        <v>0</v>
      </c>
      <c r="AN162" s="136">
        <f t="shared" ca="1" si="56"/>
        <v>0</v>
      </c>
      <c r="AO162" s="136">
        <f t="shared" ca="1" si="56"/>
        <v>0</v>
      </c>
      <c r="AP162" s="136">
        <f t="shared" ca="1" si="56"/>
        <v>0</v>
      </c>
      <c r="AQ162" s="136">
        <f t="shared" ca="1" si="56"/>
        <v>0</v>
      </c>
      <c r="AR162" s="136">
        <f t="shared" ca="1" si="56"/>
        <v>0</v>
      </c>
      <c r="AS162" s="136">
        <f t="shared" ca="1" si="56"/>
        <v>0</v>
      </c>
      <c r="AT162" s="136">
        <f t="shared" ca="1" si="56"/>
        <v>0</v>
      </c>
      <c r="AU162" s="136">
        <f t="shared" ca="1" si="56"/>
        <v>0</v>
      </c>
      <c r="AV162" s="136">
        <f t="shared" ca="1" si="56"/>
        <v>0</v>
      </c>
      <c r="AW162" s="136">
        <f t="shared" ca="1" si="56"/>
        <v>0</v>
      </c>
      <c r="AX162" s="136">
        <f t="shared" ca="1" si="56"/>
        <v>0</v>
      </c>
      <c r="AY162" s="136">
        <f t="shared" ca="1" si="56"/>
        <v>108.67465277777779</v>
      </c>
      <c r="AZ162" s="136">
        <f t="shared" ca="1" si="56"/>
        <v>217.80211660875423</v>
      </c>
      <c r="BA162" s="136">
        <f t="shared" ca="1" si="56"/>
        <v>327.38427820569166</v>
      </c>
      <c r="BB162" s="136">
        <f t="shared" ca="1" si="56"/>
        <v>437.42303214262034</v>
      </c>
      <c r="BC162" s="136">
        <f t="shared" ca="1" si="56"/>
        <v>550317.80564158258</v>
      </c>
      <c r="BD162" s="136">
        <f t="shared" ca="1" si="56"/>
        <v>552610.79649842239</v>
      </c>
      <c r="BE162" s="136">
        <f t="shared" ca="1" si="56"/>
        <v>554913.34148383245</v>
      </c>
      <c r="BF162" s="136">
        <f t="shared" ca="1" si="56"/>
        <v>557225.48040668166</v>
      </c>
      <c r="BG162" s="136">
        <f t="shared" ca="1" si="56"/>
        <v>1013493.8106761188</v>
      </c>
      <c r="BH162" s="136">
        <f t="shared" ca="1" si="56"/>
        <v>1017716.7015539361</v>
      </c>
      <c r="BI162" s="136">
        <f t="shared" ca="1" si="56"/>
        <v>1021957.1878104109</v>
      </c>
      <c r="BJ162" s="136">
        <f t="shared" ca="1" si="56"/>
        <v>1026215.342759621</v>
      </c>
      <c r="BK162" s="136">
        <f t="shared" ca="1" si="56"/>
        <v>1030491.2400211194</v>
      </c>
      <c r="BL162" s="136">
        <f t="shared" ca="1" si="56"/>
        <v>1034784.9535212073</v>
      </c>
      <c r="BM162" s="136">
        <f t="shared" ca="1" si="56"/>
        <v>1039096.5574942124</v>
      </c>
      <c r="BN162" s="136">
        <f t="shared" ca="1" si="56"/>
        <v>1043426.1264837715</v>
      </c>
      <c r="BO162" s="136">
        <f t="shared" ca="1" si="56"/>
        <v>1047773.7353441207</v>
      </c>
      <c r="BP162" s="136">
        <f t="shared" ca="1" si="56"/>
        <v>1052139.4592413877</v>
      </c>
      <c r="BQ162" s="136">
        <f t="shared" ref="BQ162:EB162" ca="1" si="57">BQ168</f>
        <v>1056523.3736548936</v>
      </c>
      <c r="BR162" s="136">
        <f t="shared" ca="1" si="57"/>
        <v>1060925.5543784555</v>
      </c>
      <c r="BS162" s="136">
        <f t="shared" ca="1" si="57"/>
        <v>1065346.0775216992</v>
      </c>
      <c r="BT162" s="136">
        <f t="shared" ca="1" si="57"/>
        <v>1069785.019511373</v>
      </c>
      <c r="BU162" s="136">
        <f t="shared" ca="1" si="57"/>
        <v>1074242.4570926703</v>
      </c>
      <c r="BV162" s="136">
        <f t="shared" ca="1" si="57"/>
        <v>1078718.4673305564</v>
      </c>
      <c r="BW162" s="136">
        <f t="shared" ca="1" si="57"/>
        <v>1083213.1276111004</v>
      </c>
      <c r="BX162" s="136">
        <f t="shared" ca="1" si="57"/>
        <v>1087726.5156428132</v>
      </c>
      <c r="BY162" s="136">
        <f t="shared" ca="1" si="57"/>
        <v>1092258.7094579916</v>
      </c>
      <c r="BZ162" s="136">
        <f t="shared" ca="1" si="57"/>
        <v>1096809.7874140667</v>
      </c>
      <c r="CA162" s="136">
        <f t="shared" ca="1" si="57"/>
        <v>1101379.8281949586</v>
      </c>
      <c r="CB162" s="136">
        <f t="shared" ca="1" si="57"/>
        <v>1105968.9108124375</v>
      </c>
      <c r="CC162" s="136">
        <f t="shared" ca="1" si="57"/>
        <v>1110577.1146074894</v>
      </c>
      <c r="CD162" s="136">
        <f t="shared" ca="1" si="57"/>
        <v>1115204.5192516875</v>
      </c>
      <c r="CE162" s="136">
        <f t="shared" ca="1" si="57"/>
        <v>1119851.2047485695</v>
      </c>
      <c r="CF162" s="136">
        <f t="shared" ca="1" si="57"/>
        <v>1124517.2514350216</v>
      </c>
      <c r="CG162" s="136">
        <f t="shared" ca="1" si="57"/>
        <v>1129202.7399826676</v>
      </c>
      <c r="CH162" s="136">
        <f t="shared" ca="1" si="57"/>
        <v>1133907.7513992621</v>
      </c>
      <c r="CI162" s="136">
        <f t="shared" ca="1" si="57"/>
        <v>1138632.3670300923</v>
      </c>
      <c r="CJ162" s="136">
        <f t="shared" ca="1" si="57"/>
        <v>1143376.6685593843</v>
      </c>
      <c r="CK162" s="136">
        <f t="shared" ca="1" si="57"/>
        <v>1148140.7380117152</v>
      </c>
      <c r="CL162" s="136">
        <f t="shared" ca="1" si="57"/>
        <v>1152924.6577534305</v>
      </c>
      <c r="CM162" s="136">
        <f t="shared" ca="1" si="57"/>
        <v>1157728.5104940701</v>
      </c>
      <c r="CN162" s="136">
        <f t="shared" si="57"/>
        <v>0</v>
      </c>
      <c r="CO162" s="136">
        <f t="shared" si="57"/>
        <v>0</v>
      </c>
      <c r="CP162" s="136">
        <f t="shared" si="57"/>
        <v>0</v>
      </c>
      <c r="CQ162" s="136">
        <f t="shared" si="57"/>
        <v>0</v>
      </c>
      <c r="CR162" s="136">
        <f t="shared" si="57"/>
        <v>0</v>
      </c>
      <c r="CS162" s="136">
        <f t="shared" si="57"/>
        <v>0</v>
      </c>
      <c r="CT162" s="136">
        <f t="shared" si="57"/>
        <v>0</v>
      </c>
      <c r="CU162" s="136">
        <f t="shared" si="57"/>
        <v>0</v>
      </c>
      <c r="CV162" s="136">
        <f t="shared" si="57"/>
        <v>0</v>
      </c>
      <c r="CW162" s="136">
        <f t="shared" si="57"/>
        <v>0</v>
      </c>
      <c r="CX162" s="136">
        <f t="shared" si="57"/>
        <v>0</v>
      </c>
      <c r="CY162" s="136">
        <f t="shared" si="57"/>
        <v>0</v>
      </c>
      <c r="CZ162" s="136">
        <f t="shared" si="57"/>
        <v>0</v>
      </c>
      <c r="DA162" s="136">
        <f t="shared" si="57"/>
        <v>0</v>
      </c>
      <c r="DB162" s="136">
        <f t="shared" si="57"/>
        <v>0</v>
      </c>
      <c r="DC162" s="136">
        <f t="shared" si="57"/>
        <v>0</v>
      </c>
      <c r="DD162" s="136">
        <f t="shared" si="57"/>
        <v>0</v>
      </c>
      <c r="DE162" s="136">
        <f t="shared" si="57"/>
        <v>0</v>
      </c>
      <c r="DF162" s="136">
        <f t="shared" si="57"/>
        <v>0</v>
      </c>
      <c r="DG162" s="136">
        <f t="shared" si="57"/>
        <v>0</v>
      </c>
      <c r="DH162" s="136">
        <f t="shared" si="57"/>
        <v>0</v>
      </c>
      <c r="DI162" s="136">
        <f t="shared" si="57"/>
        <v>0</v>
      </c>
      <c r="DJ162" s="136">
        <f t="shared" si="57"/>
        <v>0</v>
      </c>
      <c r="DK162" s="136">
        <f t="shared" si="57"/>
        <v>0</v>
      </c>
      <c r="DL162" s="136">
        <f t="shared" si="57"/>
        <v>0</v>
      </c>
      <c r="DM162" s="136">
        <f t="shared" si="57"/>
        <v>0</v>
      </c>
      <c r="DN162" s="136">
        <f t="shared" si="57"/>
        <v>0</v>
      </c>
      <c r="DO162" s="136">
        <f t="shared" si="57"/>
        <v>0</v>
      </c>
      <c r="DP162" s="136">
        <f t="shared" si="57"/>
        <v>0</v>
      </c>
      <c r="DQ162" s="136">
        <f t="shared" si="57"/>
        <v>0</v>
      </c>
      <c r="DR162" s="136">
        <f t="shared" si="57"/>
        <v>0</v>
      </c>
      <c r="DS162" s="136">
        <f t="shared" si="57"/>
        <v>0</v>
      </c>
      <c r="DT162" s="136">
        <f t="shared" si="57"/>
        <v>0</v>
      </c>
      <c r="DU162" s="136">
        <f t="shared" si="57"/>
        <v>0</v>
      </c>
      <c r="DV162" s="136">
        <f t="shared" si="57"/>
        <v>0</v>
      </c>
      <c r="DW162" s="136">
        <f t="shared" si="57"/>
        <v>0</v>
      </c>
      <c r="DX162" s="136">
        <f t="shared" si="57"/>
        <v>0</v>
      </c>
      <c r="DY162" s="136">
        <f t="shared" si="57"/>
        <v>0</v>
      </c>
      <c r="DZ162" s="136">
        <f t="shared" si="57"/>
        <v>0</v>
      </c>
      <c r="EA162" s="136">
        <f t="shared" si="57"/>
        <v>0</v>
      </c>
      <c r="EB162" s="136">
        <f t="shared" si="57"/>
        <v>0</v>
      </c>
      <c r="EC162" s="136">
        <f t="shared" ref="EC162:EK162" si="58">EC168</f>
        <v>0</v>
      </c>
      <c r="ED162" s="136">
        <f t="shared" si="58"/>
        <v>0</v>
      </c>
      <c r="EE162" s="136">
        <f t="shared" si="58"/>
        <v>0</v>
      </c>
      <c r="EF162" s="136">
        <f t="shared" si="58"/>
        <v>0</v>
      </c>
      <c r="EG162" s="136">
        <f t="shared" si="58"/>
        <v>0</v>
      </c>
      <c r="EH162" s="136">
        <f t="shared" si="58"/>
        <v>0</v>
      </c>
      <c r="EI162" s="136">
        <f t="shared" si="58"/>
        <v>0</v>
      </c>
      <c r="EJ162" s="136">
        <f t="shared" si="58"/>
        <v>0</v>
      </c>
      <c r="EK162" s="136">
        <f t="shared" si="58"/>
        <v>0</v>
      </c>
    </row>
    <row r="163" spans="1:141">
      <c r="B163" s="141" t="s">
        <v>368</v>
      </c>
      <c r="E163" s="136">
        <f t="shared" ref="E163:BP163" ca="1" si="59">E178</f>
        <v>113451.63134373839</v>
      </c>
      <c r="F163" s="136">
        <f t="shared" ca="1" si="59"/>
        <v>226903.26268747679</v>
      </c>
      <c r="G163" s="136">
        <f t="shared" ca="1" si="59"/>
        <v>340354.89403121517</v>
      </c>
      <c r="H163" s="136">
        <f t="shared" ca="1" si="59"/>
        <v>453480.50141662016</v>
      </c>
      <c r="I163" s="136">
        <f t="shared" ca="1" si="59"/>
        <v>557307.39827268489</v>
      </c>
      <c r="J163" s="136">
        <f t="shared" ca="1" si="59"/>
        <v>661134.29512874945</v>
      </c>
      <c r="K163" s="136">
        <f t="shared" ca="1" si="59"/>
        <v>739265.34991208685</v>
      </c>
      <c r="L163" s="136">
        <f t="shared" ca="1" si="59"/>
        <v>817396.40469542413</v>
      </c>
      <c r="M163" s="136">
        <f t="shared" ca="1" si="59"/>
        <v>818439.93326057971</v>
      </c>
      <c r="N163" s="136">
        <f t="shared" ca="1" si="59"/>
        <v>819483.46182573528</v>
      </c>
      <c r="O163" s="136">
        <f t="shared" ca="1" si="59"/>
        <v>820526.99039089086</v>
      </c>
      <c r="P163" s="136">
        <f t="shared" ca="1" si="59"/>
        <v>821570.51895604644</v>
      </c>
      <c r="Q163" s="136">
        <f t="shared" ca="1" si="59"/>
        <v>822614.04752120201</v>
      </c>
      <c r="R163" s="136">
        <f t="shared" ca="1" si="59"/>
        <v>823657.5760863577</v>
      </c>
      <c r="S163" s="136">
        <f t="shared" ca="1" si="59"/>
        <v>824701.0023655952</v>
      </c>
      <c r="T163" s="136">
        <f t="shared" ca="1" si="59"/>
        <v>824701.0023655952</v>
      </c>
      <c r="U163" s="136">
        <f t="shared" ca="1" si="59"/>
        <v>800189.40012113517</v>
      </c>
      <c r="V163" s="136">
        <f t="shared" ca="1" si="59"/>
        <v>749981.39049485698</v>
      </c>
      <c r="W163" s="136">
        <f t="shared" ca="1" si="59"/>
        <v>626850.17266251822</v>
      </c>
      <c r="X163" s="136">
        <f t="shared" ca="1" si="59"/>
        <v>503717.25890290667</v>
      </c>
      <c r="Y163" s="136">
        <f t="shared" ca="1" si="59"/>
        <v>161814.72052511331</v>
      </c>
      <c r="Z163" s="136">
        <f t="shared" ca="1" si="59"/>
        <v>0</v>
      </c>
      <c r="AA163" s="136">
        <f t="shared" ca="1" si="59"/>
        <v>0</v>
      </c>
      <c r="AB163" s="136">
        <f t="shared" ca="1" si="59"/>
        <v>0</v>
      </c>
      <c r="AC163" s="136">
        <f t="shared" ca="1" si="59"/>
        <v>0</v>
      </c>
      <c r="AD163" s="136">
        <f t="shared" ca="1" si="59"/>
        <v>0</v>
      </c>
      <c r="AE163" s="136">
        <f t="shared" ca="1" si="59"/>
        <v>0</v>
      </c>
      <c r="AF163" s="136">
        <f t="shared" ca="1" si="59"/>
        <v>0</v>
      </c>
      <c r="AG163" s="136">
        <f t="shared" ca="1" si="59"/>
        <v>0</v>
      </c>
      <c r="AH163" s="136">
        <f t="shared" ca="1" si="59"/>
        <v>0</v>
      </c>
      <c r="AI163" s="136">
        <f t="shared" ca="1" si="59"/>
        <v>0</v>
      </c>
      <c r="AJ163" s="136">
        <f t="shared" ca="1" si="59"/>
        <v>0</v>
      </c>
      <c r="AK163" s="136">
        <f t="shared" ca="1" si="59"/>
        <v>0</v>
      </c>
      <c r="AL163" s="136">
        <f t="shared" ca="1" si="59"/>
        <v>0</v>
      </c>
      <c r="AM163" s="136">
        <f t="shared" ca="1" si="59"/>
        <v>0</v>
      </c>
      <c r="AN163" s="136">
        <f t="shared" ca="1" si="59"/>
        <v>0</v>
      </c>
      <c r="AO163" s="136">
        <f t="shared" ca="1" si="59"/>
        <v>0</v>
      </c>
      <c r="AP163" s="136">
        <f t="shared" ca="1" si="59"/>
        <v>0</v>
      </c>
      <c r="AQ163" s="136">
        <f t="shared" ca="1" si="59"/>
        <v>0</v>
      </c>
      <c r="AR163" s="136">
        <f t="shared" ca="1" si="59"/>
        <v>0</v>
      </c>
      <c r="AS163" s="136">
        <f t="shared" ca="1" si="59"/>
        <v>0</v>
      </c>
      <c r="AT163" s="136">
        <f t="shared" ca="1" si="59"/>
        <v>0</v>
      </c>
      <c r="AU163" s="136">
        <f t="shared" ca="1" si="59"/>
        <v>0</v>
      </c>
      <c r="AV163" s="136">
        <f t="shared" ca="1" si="59"/>
        <v>0</v>
      </c>
      <c r="AW163" s="136">
        <f t="shared" ca="1" si="59"/>
        <v>0</v>
      </c>
      <c r="AX163" s="136">
        <f t="shared" ca="1" si="59"/>
        <v>0</v>
      </c>
      <c r="AY163" s="136">
        <f t="shared" ca="1" si="59"/>
        <v>108.67465277777779</v>
      </c>
      <c r="AZ163" s="136">
        <f t="shared" ca="1" si="59"/>
        <v>217.34930555555559</v>
      </c>
      <c r="BA163" s="136">
        <f t="shared" ca="1" si="59"/>
        <v>326.02395833333338</v>
      </c>
      <c r="BB163" s="136">
        <f t="shared" ca="1" si="59"/>
        <v>434.69861111111118</v>
      </c>
      <c r="BC163" s="136">
        <f t="shared" ca="1" si="59"/>
        <v>550313.25862458383</v>
      </c>
      <c r="BD163" s="136">
        <f t="shared" ca="1" si="59"/>
        <v>550313.25862458383</v>
      </c>
      <c r="BE163" s="136">
        <f t="shared" ca="1" si="59"/>
        <v>550313.25862458383</v>
      </c>
      <c r="BF163" s="136">
        <f t="shared" ca="1" si="59"/>
        <v>550313.25862458383</v>
      </c>
      <c r="BG163" s="136">
        <f t="shared" ca="1" si="59"/>
        <v>1004259.8160589932</v>
      </c>
      <c r="BH163" s="136">
        <f t="shared" ca="1" si="59"/>
        <v>1004259.8160589932</v>
      </c>
      <c r="BI163" s="136">
        <f t="shared" ca="1" si="59"/>
        <v>1004259.8160589932</v>
      </c>
      <c r="BJ163" s="136">
        <f t="shared" ca="1" si="59"/>
        <v>1004259.8160589932</v>
      </c>
      <c r="BK163" s="136">
        <f t="shared" ca="1" si="59"/>
        <v>1004259.8160589932</v>
      </c>
      <c r="BL163" s="136">
        <f t="shared" ca="1" si="59"/>
        <v>1004259.8160589932</v>
      </c>
      <c r="BM163" s="136">
        <f t="shared" ca="1" si="59"/>
        <v>1004259.8160589932</v>
      </c>
      <c r="BN163" s="136">
        <f t="shared" ca="1" si="59"/>
        <v>1004259.8160589932</v>
      </c>
      <c r="BO163" s="136">
        <f t="shared" ca="1" si="59"/>
        <v>1004259.8160589932</v>
      </c>
      <c r="BP163" s="136">
        <f t="shared" ca="1" si="59"/>
        <v>1004259.8160589932</v>
      </c>
      <c r="BQ163" s="136">
        <f t="shared" ref="BQ163:EB163" ca="1" si="60">BQ178</f>
        <v>1004259.8160589932</v>
      </c>
      <c r="BR163" s="136">
        <f t="shared" ca="1" si="60"/>
        <v>1004259.8160589932</v>
      </c>
      <c r="BS163" s="136">
        <f t="shared" ca="1" si="60"/>
        <v>1004259.8160589932</v>
      </c>
      <c r="BT163" s="136">
        <f t="shared" ca="1" si="60"/>
        <v>1004259.8160589932</v>
      </c>
      <c r="BU163" s="136">
        <f t="shared" ca="1" si="60"/>
        <v>1004259.8160589932</v>
      </c>
      <c r="BV163" s="136">
        <f t="shared" ca="1" si="60"/>
        <v>1004259.8160589932</v>
      </c>
      <c r="BW163" s="136">
        <f t="shared" ca="1" si="60"/>
        <v>1004259.8160589932</v>
      </c>
      <c r="BX163" s="136">
        <f t="shared" ca="1" si="60"/>
        <v>1004259.8160589932</v>
      </c>
      <c r="BY163" s="136">
        <f t="shared" ca="1" si="60"/>
        <v>1004259.8160589932</v>
      </c>
      <c r="BZ163" s="136">
        <f t="shared" ca="1" si="60"/>
        <v>1004259.8160589932</v>
      </c>
      <c r="CA163" s="136">
        <f t="shared" ca="1" si="60"/>
        <v>1004259.8160589932</v>
      </c>
      <c r="CB163" s="136">
        <f t="shared" ca="1" si="60"/>
        <v>1004259.8160589932</v>
      </c>
      <c r="CC163" s="136">
        <f t="shared" ca="1" si="60"/>
        <v>1004259.8160589932</v>
      </c>
      <c r="CD163" s="136">
        <f t="shared" ca="1" si="60"/>
        <v>1004259.8160589932</v>
      </c>
      <c r="CE163" s="136">
        <f t="shared" ca="1" si="60"/>
        <v>1004259.8160589932</v>
      </c>
      <c r="CF163" s="136">
        <f t="shared" ca="1" si="60"/>
        <v>1004259.8160589932</v>
      </c>
      <c r="CG163" s="136">
        <f t="shared" ca="1" si="60"/>
        <v>1004259.8160589932</v>
      </c>
      <c r="CH163" s="136">
        <f t="shared" ca="1" si="60"/>
        <v>1004259.8160589932</v>
      </c>
      <c r="CI163" s="136">
        <f t="shared" ca="1" si="60"/>
        <v>1004259.8160589932</v>
      </c>
      <c r="CJ163" s="136">
        <f t="shared" ca="1" si="60"/>
        <v>1004259.8160589932</v>
      </c>
      <c r="CK163" s="136">
        <f t="shared" ca="1" si="60"/>
        <v>1004259.8160589932</v>
      </c>
      <c r="CL163" s="136">
        <f t="shared" ca="1" si="60"/>
        <v>1004259.8160589932</v>
      </c>
      <c r="CM163" s="136">
        <f t="shared" ca="1" si="60"/>
        <v>1004259.8160589932</v>
      </c>
      <c r="CN163" s="136">
        <f t="shared" ca="1" si="60"/>
        <v>0</v>
      </c>
      <c r="CO163" s="136">
        <f t="shared" ca="1" si="60"/>
        <v>0</v>
      </c>
      <c r="CP163" s="136">
        <f t="shared" ca="1" si="60"/>
        <v>0</v>
      </c>
      <c r="CQ163" s="136">
        <f t="shared" ca="1" si="60"/>
        <v>0</v>
      </c>
      <c r="CR163" s="136">
        <f t="shared" ca="1" si="60"/>
        <v>0</v>
      </c>
      <c r="CS163" s="136">
        <f t="shared" ca="1" si="60"/>
        <v>0</v>
      </c>
      <c r="CT163" s="136">
        <f t="shared" ca="1" si="60"/>
        <v>0</v>
      </c>
      <c r="CU163" s="136">
        <f t="shared" ca="1" si="60"/>
        <v>0</v>
      </c>
      <c r="CV163" s="136">
        <f t="shared" ca="1" si="60"/>
        <v>0</v>
      </c>
      <c r="CW163" s="136">
        <f t="shared" ca="1" si="60"/>
        <v>0</v>
      </c>
      <c r="CX163" s="136">
        <f t="shared" ca="1" si="60"/>
        <v>0</v>
      </c>
      <c r="CY163" s="136">
        <f t="shared" ca="1" si="60"/>
        <v>0</v>
      </c>
      <c r="CZ163" s="136">
        <f t="shared" ca="1" si="60"/>
        <v>0</v>
      </c>
      <c r="DA163" s="136">
        <f t="shared" ca="1" si="60"/>
        <v>0</v>
      </c>
      <c r="DB163" s="136">
        <f t="shared" ca="1" si="60"/>
        <v>0</v>
      </c>
      <c r="DC163" s="136">
        <f t="shared" ca="1" si="60"/>
        <v>0</v>
      </c>
      <c r="DD163" s="136">
        <f t="shared" ca="1" si="60"/>
        <v>0</v>
      </c>
      <c r="DE163" s="136">
        <f t="shared" ca="1" si="60"/>
        <v>0</v>
      </c>
      <c r="DF163" s="136">
        <f t="shared" ca="1" si="60"/>
        <v>0</v>
      </c>
      <c r="DG163" s="136">
        <f t="shared" ca="1" si="60"/>
        <v>0</v>
      </c>
      <c r="DH163" s="136">
        <f t="shared" ca="1" si="60"/>
        <v>0</v>
      </c>
      <c r="DI163" s="136">
        <f t="shared" ca="1" si="60"/>
        <v>0</v>
      </c>
      <c r="DJ163" s="136">
        <f t="shared" ca="1" si="60"/>
        <v>0</v>
      </c>
      <c r="DK163" s="136">
        <f t="shared" ca="1" si="60"/>
        <v>0</v>
      </c>
      <c r="DL163" s="136">
        <f t="shared" ca="1" si="60"/>
        <v>0</v>
      </c>
      <c r="DM163" s="136">
        <f t="shared" ca="1" si="60"/>
        <v>0</v>
      </c>
      <c r="DN163" s="136">
        <f t="shared" ca="1" si="60"/>
        <v>0</v>
      </c>
      <c r="DO163" s="136">
        <f t="shared" ca="1" si="60"/>
        <v>0</v>
      </c>
      <c r="DP163" s="136">
        <f t="shared" ca="1" si="60"/>
        <v>0</v>
      </c>
      <c r="DQ163" s="136">
        <f t="shared" ca="1" si="60"/>
        <v>0</v>
      </c>
      <c r="DR163" s="136">
        <f t="shared" ca="1" si="60"/>
        <v>0</v>
      </c>
      <c r="DS163" s="136">
        <f t="shared" ca="1" si="60"/>
        <v>0</v>
      </c>
      <c r="DT163" s="136">
        <f t="shared" ca="1" si="60"/>
        <v>0</v>
      </c>
      <c r="DU163" s="136">
        <f t="shared" ca="1" si="60"/>
        <v>0</v>
      </c>
      <c r="DV163" s="136">
        <f t="shared" ca="1" si="60"/>
        <v>0</v>
      </c>
      <c r="DW163" s="136">
        <f t="shared" ca="1" si="60"/>
        <v>0</v>
      </c>
      <c r="DX163" s="136">
        <f t="shared" ca="1" si="60"/>
        <v>0</v>
      </c>
      <c r="DY163" s="136">
        <f t="shared" ca="1" si="60"/>
        <v>0</v>
      </c>
      <c r="DZ163" s="136">
        <f t="shared" ca="1" si="60"/>
        <v>0</v>
      </c>
      <c r="EA163" s="136">
        <f t="shared" ca="1" si="60"/>
        <v>0</v>
      </c>
      <c r="EB163" s="136">
        <f t="shared" ca="1" si="60"/>
        <v>0</v>
      </c>
      <c r="EC163" s="136">
        <f t="shared" ref="EC163:EK163" ca="1" si="61">EC178</f>
        <v>0</v>
      </c>
      <c r="ED163" s="136">
        <f t="shared" ca="1" si="61"/>
        <v>0</v>
      </c>
      <c r="EE163" s="136">
        <f t="shared" ca="1" si="61"/>
        <v>0</v>
      </c>
      <c r="EF163" s="136">
        <f t="shared" ca="1" si="61"/>
        <v>0</v>
      </c>
      <c r="EG163" s="136">
        <f t="shared" ca="1" si="61"/>
        <v>0</v>
      </c>
      <c r="EH163" s="136">
        <f t="shared" ca="1" si="61"/>
        <v>0</v>
      </c>
      <c r="EI163" s="136">
        <f t="shared" ca="1" si="61"/>
        <v>0</v>
      </c>
      <c r="EJ163" s="136">
        <f t="shared" ca="1" si="61"/>
        <v>0</v>
      </c>
      <c r="EK163" s="136">
        <f t="shared" ca="1" si="61"/>
        <v>0</v>
      </c>
    </row>
    <row r="164" spans="1:141">
      <c r="B164" s="141" t="s">
        <v>369</v>
      </c>
      <c r="E164" s="109">
        <f t="shared" ref="E164:BP164" ca="1" si="62">E159-E161-E162</f>
        <v>-54570234.676338159</v>
      </c>
      <c r="F164" s="109">
        <f t="shared" ca="1" si="62"/>
        <v>-54684159.022812501</v>
      </c>
      <c r="G164" s="109">
        <f t="shared" ca="1" si="62"/>
        <v>-54798558.054063812</v>
      </c>
      <c r="H164" s="109">
        <f t="shared" ca="1" si="62"/>
        <v>-54756616.223987006</v>
      </c>
      <c r="I164" s="109">
        <f t="shared" ca="1" si="62"/>
        <v>-50398963.419588804</v>
      </c>
      <c r="J164" s="109">
        <f t="shared" ca="1" si="62"/>
        <v>-50505132.203647695</v>
      </c>
      <c r="K164" s="109">
        <f t="shared" ca="1" si="62"/>
        <v>-38252043.320658349</v>
      </c>
      <c r="L164" s="109">
        <f t="shared" ca="1" si="62"/>
        <v>-38333295.779711083</v>
      </c>
      <c r="M164" s="109">
        <f t="shared" ca="1" si="62"/>
        <v>-1335786.6797310901</v>
      </c>
      <c r="N164" s="109">
        <f t="shared" ca="1" si="62"/>
        <v>-1340308.9289981476</v>
      </c>
      <c r="O164" s="109">
        <f t="shared" ca="1" si="62"/>
        <v>-1344850.0209704842</v>
      </c>
      <c r="P164" s="109">
        <f t="shared" ca="1" si="62"/>
        <v>-1349410.0341593726</v>
      </c>
      <c r="Q164" s="109">
        <f t="shared" ca="1" si="62"/>
        <v>-1353989.0474032145</v>
      </c>
      <c r="R164" s="109">
        <f t="shared" ca="1" si="62"/>
        <v>-1358587.1398689053</v>
      </c>
      <c r="S164" s="109">
        <f t="shared" ca="1" si="62"/>
        <v>-1363155.1915265992</v>
      </c>
      <c r="T164" s="109">
        <f t="shared" ca="1" si="62"/>
        <v>5016881.0004382208</v>
      </c>
      <c r="U164" s="109">
        <f t="shared" ca="1" si="62"/>
        <v>11204922.44290974</v>
      </c>
      <c r="V164" s="109">
        <f t="shared" ca="1" si="62"/>
        <v>28753179.589209739</v>
      </c>
      <c r="W164" s="109">
        <f t="shared" ca="1" si="62"/>
        <v>28873391.526710249</v>
      </c>
      <c r="X164" s="109">
        <f t="shared" ca="1" si="62"/>
        <v>81498407.23310183</v>
      </c>
      <c r="Y164" s="109">
        <f t="shared" ca="1" si="62"/>
        <v>85986157.241567507</v>
      </c>
      <c r="Z164" s="109">
        <f t="shared" ca="1" si="62"/>
        <v>136304736.92233148</v>
      </c>
      <c r="AA164" s="109">
        <f t="shared" ca="1" si="62"/>
        <v>136304736.92233148</v>
      </c>
      <c r="AB164" s="109">
        <f t="shared" ca="1" si="62"/>
        <v>136304736.92233148</v>
      </c>
      <c r="AC164" s="109">
        <f t="shared" ca="1" si="62"/>
        <v>136304736.92233148</v>
      </c>
      <c r="AD164" s="109">
        <f t="shared" ca="1" si="62"/>
        <v>131554744.52233148</v>
      </c>
      <c r="AE164" s="109">
        <f t="shared" ca="1" si="62"/>
        <v>131555020.62329426</v>
      </c>
      <c r="AF164" s="109">
        <f t="shared" ca="1" si="62"/>
        <v>141251675.22646064</v>
      </c>
      <c r="AG164" s="109">
        <f t="shared" ca="1" si="62"/>
        <v>141252248.07300615</v>
      </c>
      <c r="AH164" s="109">
        <f t="shared" ca="1" si="62"/>
        <v>143719309.70791519</v>
      </c>
      <c r="AI164" s="109">
        <f t="shared" ca="1" si="62"/>
        <v>143720937.04755163</v>
      </c>
      <c r="AJ164" s="109">
        <f t="shared" ca="1" si="62"/>
        <v>150729353.55227882</v>
      </c>
      <c r="AK164" s="109">
        <f t="shared" ca="1" si="62"/>
        <v>150729353.55227882</v>
      </c>
      <c r="AL164" s="109">
        <f t="shared" ca="1" si="62"/>
        <v>150729353.55227882</v>
      </c>
      <c r="AM164" s="109">
        <f t="shared" ca="1" si="62"/>
        <v>138936216.36593938</v>
      </c>
      <c r="AN164" s="109">
        <f t="shared" ca="1" si="62"/>
        <v>138936216.36593938</v>
      </c>
      <c r="AO164" s="109">
        <f t="shared" ca="1" si="62"/>
        <v>106632872.0459394</v>
      </c>
      <c r="AP164" s="109">
        <f t="shared" ca="1" si="62"/>
        <v>106632872.0459394</v>
      </c>
      <c r="AQ164" s="109">
        <f t="shared" ca="1" si="62"/>
        <v>14865977.509212142</v>
      </c>
      <c r="AR164" s="109">
        <f t="shared" ca="1" si="62"/>
        <v>16099508.326666668</v>
      </c>
      <c r="AS164" s="109">
        <f t="shared" ca="1" si="62"/>
        <v>16099508.326666668</v>
      </c>
      <c r="AT164" s="109">
        <f t="shared" ca="1" si="62"/>
        <v>16099508.326666668</v>
      </c>
      <c r="AU164" s="109">
        <f t="shared" ca="1" si="62"/>
        <v>16099508.326666668</v>
      </c>
      <c r="AV164" s="109">
        <f t="shared" ca="1" si="62"/>
        <v>16099508.326666668</v>
      </c>
      <c r="AW164" s="109">
        <f t="shared" ca="1" si="62"/>
        <v>16099508.326666668</v>
      </c>
      <c r="AX164" s="109">
        <f t="shared" ca="1" si="62"/>
        <v>16099508.326666668</v>
      </c>
      <c r="AY164" s="109">
        <f t="shared" ca="1" si="62"/>
        <v>-52272.507986111115</v>
      </c>
      <c r="AZ164" s="109">
        <f t="shared" ca="1" si="62"/>
        <v>-52381.635449942092</v>
      </c>
      <c r="BA164" s="109">
        <f t="shared" ca="1" si="62"/>
        <v>-52491.217611539025</v>
      </c>
      <c r="BB164" s="109">
        <f t="shared" ca="1" si="62"/>
        <v>-52601.256365475958</v>
      </c>
      <c r="BC164" s="109">
        <f t="shared" ca="1" si="62"/>
        <v>-264492026.61210847</v>
      </c>
      <c r="BD164" s="109">
        <f t="shared" ca="1" si="62"/>
        <v>-552610.79649842239</v>
      </c>
      <c r="BE164" s="109">
        <f t="shared" ca="1" si="62"/>
        <v>-554913.34148383245</v>
      </c>
      <c r="BF164" s="109">
        <f t="shared" ca="1" si="62"/>
        <v>-557225.48040668166</v>
      </c>
      <c r="BG164" s="109">
        <f t="shared" ca="1" si="62"/>
        <v>-218907841.37919256</v>
      </c>
      <c r="BH164" s="109">
        <f t="shared" ca="1" si="62"/>
        <v>-1017716.7015539361</v>
      </c>
      <c r="BI164" s="109">
        <f t="shared" ca="1" si="62"/>
        <v>-1021957.1878104109</v>
      </c>
      <c r="BJ164" s="109">
        <f t="shared" ca="1" si="62"/>
        <v>-1026215.342759621</v>
      </c>
      <c r="BK164" s="109">
        <f t="shared" ca="1" si="62"/>
        <v>-1030491.2400211194</v>
      </c>
      <c r="BL164" s="109">
        <f t="shared" ca="1" si="62"/>
        <v>-1034784.9535212073</v>
      </c>
      <c r="BM164" s="109">
        <f t="shared" ca="1" si="62"/>
        <v>-1039096.5574942124</v>
      </c>
      <c r="BN164" s="109">
        <f t="shared" ca="1" si="62"/>
        <v>-1043426.1264837715</v>
      </c>
      <c r="BO164" s="109">
        <f t="shared" ca="1" si="62"/>
        <v>-1047773.7353441207</v>
      </c>
      <c r="BP164" s="109">
        <f t="shared" ca="1" si="62"/>
        <v>-1052139.4592413877</v>
      </c>
      <c r="BQ164" s="109">
        <f t="shared" ref="BQ164:EB164" ca="1" si="63">BQ159-BQ161-BQ162</f>
        <v>-1056523.3736548936</v>
      </c>
      <c r="BR164" s="109">
        <f t="shared" ca="1" si="63"/>
        <v>-1060925.5543784555</v>
      </c>
      <c r="BS164" s="109">
        <f t="shared" ca="1" si="63"/>
        <v>-1065346.0775216992</v>
      </c>
      <c r="BT164" s="109">
        <f t="shared" ca="1" si="63"/>
        <v>-1069785.019511373</v>
      </c>
      <c r="BU164" s="109">
        <f t="shared" ca="1" si="63"/>
        <v>-1074242.4570926703</v>
      </c>
      <c r="BV164" s="109">
        <f t="shared" ca="1" si="63"/>
        <v>-1078718.4673305564</v>
      </c>
      <c r="BW164" s="109">
        <f t="shared" ca="1" si="63"/>
        <v>-1083213.1276111004</v>
      </c>
      <c r="BX164" s="109">
        <f t="shared" ca="1" si="63"/>
        <v>-1087726.5156428132</v>
      </c>
      <c r="BY164" s="109">
        <f t="shared" ca="1" si="63"/>
        <v>-1092258.7094579916</v>
      </c>
      <c r="BZ164" s="109">
        <f t="shared" ca="1" si="63"/>
        <v>-1096809.7874140667</v>
      </c>
      <c r="CA164" s="109">
        <f t="shared" ca="1" si="63"/>
        <v>-1101379.8281949586</v>
      </c>
      <c r="CB164" s="109">
        <f t="shared" ca="1" si="63"/>
        <v>-1105968.9108124375</v>
      </c>
      <c r="CC164" s="109">
        <f t="shared" ca="1" si="63"/>
        <v>-1110577.1146074894</v>
      </c>
      <c r="CD164" s="109">
        <f t="shared" ca="1" si="63"/>
        <v>-1115204.5192516875</v>
      </c>
      <c r="CE164" s="109">
        <f t="shared" ca="1" si="63"/>
        <v>-1119851.2047485695</v>
      </c>
      <c r="CF164" s="109">
        <f t="shared" ca="1" si="63"/>
        <v>-1124517.2514350216</v>
      </c>
      <c r="CG164" s="109">
        <f t="shared" ca="1" si="63"/>
        <v>-1129202.7399826676</v>
      </c>
      <c r="CH164" s="109">
        <f t="shared" ca="1" si="63"/>
        <v>-1133907.7513992621</v>
      </c>
      <c r="CI164" s="109">
        <f t="shared" ca="1" si="63"/>
        <v>-1138632.3670300923</v>
      </c>
      <c r="CJ164" s="109">
        <f t="shared" ca="1" si="63"/>
        <v>-1143376.6685593843</v>
      </c>
      <c r="CK164" s="109">
        <f t="shared" ca="1" si="63"/>
        <v>-1148140.7380117152</v>
      </c>
      <c r="CL164" s="109">
        <f t="shared" ca="1" si="63"/>
        <v>-1152924.6577534305</v>
      </c>
      <c r="CM164" s="109">
        <f t="shared" ca="1" si="63"/>
        <v>-1157728.5104940701</v>
      </c>
      <c r="CN164" s="109">
        <f t="shared" si="63"/>
        <v>0</v>
      </c>
      <c r="CO164" s="109">
        <f t="shared" si="63"/>
        <v>0</v>
      </c>
      <c r="CP164" s="109">
        <f t="shared" si="63"/>
        <v>0</v>
      </c>
      <c r="CQ164" s="109">
        <f t="shared" si="63"/>
        <v>0</v>
      </c>
      <c r="CR164" s="109">
        <f t="shared" si="63"/>
        <v>0</v>
      </c>
      <c r="CS164" s="109">
        <f t="shared" si="63"/>
        <v>0</v>
      </c>
      <c r="CT164" s="109">
        <f t="shared" si="63"/>
        <v>0</v>
      </c>
      <c r="CU164" s="109">
        <f t="shared" si="63"/>
        <v>0</v>
      </c>
      <c r="CV164" s="109">
        <f t="shared" si="63"/>
        <v>0</v>
      </c>
      <c r="CW164" s="109">
        <f t="shared" si="63"/>
        <v>0</v>
      </c>
      <c r="CX164" s="109">
        <f t="shared" si="63"/>
        <v>0</v>
      </c>
      <c r="CY164" s="109">
        <f t="shared" si="63"/>
        <v>0</v>
      </c>
      <c r="CZ164" s="109">
        <f t="shared" si="63"/>
        <v>0</v>
      </c>
      <c r="DA164" s="109">
        <f t="shared" si="63"/>
        <v>0</v>
      </c>
      <c r="DB164" s="109">
        <f t="shared" si="63"/>
        <v>0</v>
      </c>
      <c r="DC164" s="109">
        <f t="shared" si="63"/>
        <v>0</v>
      </c>
      <c r="DD164" s="109">
        <f t="shared" si="63"/>
        <v>0</v>
      </c>
      <c r="DE164" s="109">
        <f t="shared" si="63"/>
        <v>0</v>
      </c>
      <c r="DF164" s="109">
        <f t="shared" si="63"/>
        <v>0</v>
      </c>
      <c r="DG164" s="109">
        <f t="shared" si="63"/>
        <v>0</v>
      </c>
      <c r="DH164" s="109">
        <f t="shared" si="63"/>
        <v>0</v>
      </c>
      <c r="DI164" s="109">
        <f t="shared" si="63"/>
        <v>0</v>
      </c>
      <c r="DJ164" s="109">
        <f t="shared" si="63"/>
        <v>0</v>
      </c>
      <c r="DK164" s="109">
        <f t="shared" si="63"/>
        <v>0</v>
      </c>
      <c r="DL164" s="109">
        <f t="shared" si="63"/>
        <v>0</v>
      </c>
      <c r="DM164" s="109">
        <f t="shared" si="63"/>
        <v>0</v>
      </c>
      <c r="DN164" s="109">
        <f t="shared" si="63"/>
        <v>0</v>
      </c>
      <c r="DO164" s="109">
        <f t="shared" si="63"/>
        <v>0</v>
      </c>
      <c r="DP164" s="109">
        <f t="shared" si="63"/>
        <v>0</v>
      </c>
      <c r="DQ164" s="109">
        <f t="shared" si="63"/>
        <v>0</v>
      </c>
      <c r="DR164" s="109">
        <f t="shared" si="63"/>
        <v>0</v>
      </c>
      <c r="DS164" s="109">
        <f t="shared" si="63"/>
        <v>0</v>
      </c>
      <c r="DT164" s="109">
        <f t="shared" si="63"/>
        <v>0</v>
      </c>
      <c r="DU164" s="109">
        <f t="shared" si="63"/>
        <v>0</v>
      </c>
      <c r="DV164" s="109">
        <f t="shared" si="63"/>
        <v>0</v>
      </c>
      <c r="DW164" s="109">
        <f t="shared" si="63"/>
        <v>0</v>
      </c>
      <c r="DX164" s="109">
        <f t="shared" si="63"/>
        <v>0</v>
      </c>
      <c r="DY164" s="109">
        <f t="shared" si="63"/>
        <v>0</v>
      </c>
      <c r="DZ164" s="109">
        <f t="shared" si="63"/>
        <v>0</v>
      </c>
      <c r="EA164" s="109">
        <f t="shared" si="63"/>
        <v>0</v>
      </c>
      <c r="EB164" s="109">
        <f t="shared" si="63"/>
        <v>0</v>
      </c>
      <c r="EC164" s="109">
        <f t="shared" ref="EC164:EK164" si="64">EC159-EC161-EC162</f>
        <v>0</v>
      </c>
      <c r="ED164" s="109">
        <f t="shared" si="64"/>
        <v>0</v>
      </c>
      <c r="EE164" s="109">
        <f t="shared" si="64"/>
        <v>0</v>
      </c>
      <c r="EF164" s="109">
        <f t="shared" si="64"/>
        <v>0</v>
      </c>
      <c r="EG164" s="109">
        <f t="shared" si="64"/>
        <v>0</v>
      </c>
      <c r="EH164" s="109">
        <f t="shared" si="64"/>
        <v>0</v>
      </c>
      <c r="EI164" s="109">
        <f t="shared" si="64"/>
        <v>0</v>
      </c>
      <c r="EJ164" s="109">
        <f t="shared" si="64"/>
        <v>0</v>
      </c>
      <c r="EK164" s="109">
        <f t="shared" si="64"/>
        <v>0</v>
      </c>
    </row>
    <row r="165" spans="1:141"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6"/>
      <c r="BN165" s="136"/>
      <c r="BO165" s="136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  <c r="CS165" s="136"/>
      <c r="CT165" s="136"/>
      <c r="CU165" s="136"/>
      <c r="CV165" s="136"/>
      <c r="CW165" s="136"/>
      <c r="CX165" s="136"/>
      <c r="CY165" s="136"/>
      <c r="CZ165" s="136"/>
      <c r="DA165" s="136"/>
      <c r="DB165" s="136"/>
      <c r="DC165" s="136"/>
      <c r="DD165" s="136"/>
      <c r="DE165" s="136"/>
      <c r="DF165" s="136"/>
      <c r="DG165" s="136"/>
      <c r="DH165" s="136"/>
      <c r="DI165" s="136"/>
      <c r="DJ165" s="136"/>
      <c r="DK165" s="136"/>
      <c r="DL165" s="136"/>
      <c r="DM165" s="136"/>
      <c r="DN165" s="136"/>
      <c r="DO165" s="136"/>
      <c r="DP165" s="136"/>
      <c r="DQ165" s="136"/>
      <c r="DR165" s="136"/>
      <c r="DS165" s="136"/>
      <c r="DT165" s="136"/>
      <c r="DU165" s="136"/>
      <c r="DV165" s="136"/>
      <c r="DW165" s="136"/>
      <c r="DX165" s="136"/>
      <c r="DY165" s="136"/>
      <c r="DZ165" s="136"/>
      <c r="EA165" s="136"/>
      <c r="EB165" s="136"/>
      <c r="EC165" s="136"/>
      <c r="ED165" s="136"/>
      <c r="EE165" s="136"/>
      <c r="EF165" s="136"/>
      <c r="EG165" s="136"/>
      <c r="EH165" s="136"/>
      <c r="EI165" s="136"/>
      <c r="EJ165" s="136"/>
      <c r="EK165" s="136"/>
    </row>
    <row r="166" spans="1:141" s="110" customFormat="1">
      <c r="B166" s="111" t="s">
        <v>296</v>
      </c>
    </row>
    <row r="167" spans="1:141">
      <c r="A167" s="105" t="s">
        <v>299</v>
      </c>
      <c r="B167" s="125" t="s">
        <v>296</v>
      </c>
      <c r="C167" s="125"/>
      <c r="D167" s="125"/>
      <c r="E167" s="139">
        <f ca="1">IF(OR(E156&lt;'Capital Structure'!$K$7,E156&gt;'Capital Structure'!$L$7),0,IF(E159&lt;0,IF(D173&gt;0,MIN(ABS(E159)*'Capital Structure'!$M$13,D173),0),0))</f>
        <v>27228391.522497211</v>
      </c>
      <c r="F167" s="139">
        <f ca="1">IF(OR(F156&lt;'Capital Structure'!$K$7,F156&gt;'Capital Structure'!$L$7),0,IF(F159&lt;0,IF(E173&gt;0,MIN(ABS(F159)*'Capital Structure'!$M$13,E173),0),0))</f>
        <v>27228391.522497211</v>
      </c>
      <c r="G167" s="139">
        <f ca="1">IF(OR(G156&lt;'Capital Structure'!$K$7,G156&gt;'Capital Structure'!$L$7),0,IF(G159&lt;0,IF(F173&gt;0,MIN(ABS(G159)*'Capital Structure'!$M$13,F173),0),0))</f>
        <v>27228391.522497211</v>
      </c>
      <c r="H167" s="139">
        <f ca="1">IF(OR(H156&lt;'Capital Structure'!$K$7,H156&gt;'Capital Structure'!$L$7),0,IF(H159&lt;0,IF(G173&gt;0,MIN(ABS(H159)*'Capital Structure'!$M$13,G173),0),0))</f>
        <v>27150145.772497211</v>
      </c>
      <c r="I167" s="139">
        <f ca="1">IF(OR(I156&lt;'Capital Structure'!$K$7,I156&gt;'Capital Structure'!$L$7),0,IF(I159&lt;0,IF(H173&gt;0,MIN(ABS(I159)*'Capital Structure'!$M$13,H173),0),0))</f>
        <v>24918455.245455511</v>
      </c>
      <c r="J167" s="139">
        <f ca="1">IF(OR(J156&lt;'Capital Structure'!$K$7,J156&gt;'Capital Structure'!$L$7),0,IF(J159&lt;0,IF(I173&gt;0,MIN(ABS(J159)*'Capital Structure'!$M$13,I173),0),0))</f>
        <v>24918455.245455511</v>
      </c>
      <c r="K167" s="139">
        <f ca="1">IF(OR(K156&lt;'Capital Structure'!$K$7,K156&gt;'Capital Structure'!$L$7),0,IF(K159&lt;0,IF(J173&gt;0,MIN(ABS(K159)*'Capital Structure'!$M$13,J173),0),0))</f>
        <v>18751453.148000967</v>
      </c>
      <c r="L167" s="139">
        <f ca="1">IF(OR(L156&lt;'Capital Structure'!$K$7,L156&gt;'Capital Structure'!$L$7),0,IF(L159&lt;0,IF(K173&gt;0,MIN(ABS(L159)*'Capital Structure'!$M$13,K173),0),0))</f>
        <v>18751453.148000967</v>
      </c>
      <c r="M167" s="139">
        <f ca="1">IF(OR(M156&lt;'Capital Structure'!$K$7,M156&gt;'Capital Structure'!$L$7),0,IF(M159&lt;0,IF(L173&gt;0,MIN(ABS(M159)*'Capital Structure'!$M$13,L173),0),0))</f>
        <v>250446.85563733056</v>
      </c>
      <c r="N167" s="139">
        <f ca="1">IF(OR(N156&lt;'Capital Structure'!$K$7,N156&gt;'Capital Structure'!$L$7),0,IF(N159&lt;0,IF(M173&gt;0,MIN(ABS(N159)*'Capital Structure'!$M$13,M173),0),0))</f>
        <v>250446.85563733056</v>
      </c>
      <c r="O167" s="139">
        <f ca="1">IF(OR(O156&lt;'Capital Structure'!$K$7,O156&gt;'Capital Structure'!$L$7),0,IF(O159&lt;0,IF(N173&gt;0,MIN(ABS(O159)*'Capital Structure'!$M$13,N173),0),0))</f>
        <v>250446.85563733056</v>
      </c>
      <c r="P167" s="139">
        <f ca="1">IF(OR(P156&lt;'Capital Structure'!$K$7,P156&gt;'Capital Structure'!$L$7),0,IF(P159&lt;0,IF(O173&gt;0,MIN(ABS(P159)*'Capital Structure'!$M$13,O173),0),0))</f>
        <v>250446.85563733056</v>
      </c>
      <c r="Q167" s="139">
        <f ca="1">IF(OR(Q156&lt;'Capital Structure'!$K$7,Q156&gt;'Capital Structure'!$L$7),0,IF(Q159&lt;0,IF(P173&gt;0,MIN(ABS(Q159)*'Capital Structure'!$M$13,P173),0),0))</f>
        <v>250446.85563733056</v>
      </c>
      <c r="R167" s="139">
        <f ca="1">IF(OR(R156&lt;'Capital Structure'!$K$7,R156&gt;'Capital Structure'!$L$7),0,IF(R159&lt;0,IF(Q173&gt;0,MIN(ABS(R159)*'Capital Structure'!$M$13,Q173),0),0))</f>
        <v>250446.85563733056</v>
      </c>
      <c r="S167" s="139">
        <f ca="1">IF(OR(S156&lt;'Capital Structure'!$K$7,S156&gt;'Capital Structure'!$L$7),0,IF(S159&lt;0,IF(R173&gt;0,MIN(ABS(S159)*'Capital Structure'!$M$13,R173),0),0))</f>
        <v>250422.30701698735</v>
      </c>
      <c r="T167" s="139">
        <f ca="1">IF(OR(T156&lt;'Capital Structure'!$K$7,T156&gt;'Capital Structure'!$L$7),0,IF(T159&lt;0,IF(S173&gt;0,MIN(ABS(T159)*'Capital Structure'!$M$13,S173),0),0))</f>
        <v>0</v>
      </c>
      <c r="U167" s="139">
        <f ca="1">IF(OR(U156&lt;'Capital Structure'!$K$7,U156&gt;'Capital Structure'!$L$7),0,IF(U159&lt;0,IF(T173&gt;0,MIN(ABS(U159)*'Capital Structure'!$M$13,T173),0),0))</f>
        <v>0</v>
      </c>
      <c r="V167" s="139">
        <f ca="1">IF(OR(V156&lt;'Capital Structure'!$K$7,V156&gt;'Capital Structure'!$L$7),0,IF(V159&lt;0,IF(U173&gt;0,MIN(ABS(V159)*'Capital Structure'!$M$13,U173),0),0))</f>
        <v>0</v>
      </c>
      <c r="W167" s="139">
        <f ca="1">IF(OR(W156&lt;'Capital Structure'!$K$7,W156&gt;'Capital Structure'!$L$7),0,IF(W159&lt;0,IF(V173&gt;0,MIN(ABS(W159)*'Capital Structure'!$M$13,V173),0),0))</f>
        <v>0</v>
      </c>
      <c r="X167" s="139">
        <f ca="1">IF(OR(X156&lt;'Capital Structure'!$K$7,X156&gt;'Capital Structure'!$L$7),0,IF(X159&lt;0,IF(W173&gt;0,MIN(ABS(X159)*'Capital Structure'!$M$13,W173),0),0))</f>
        <v>0</v>
      </c>
      <c r="Y167" s="139">
        <f ca="1">IF(OR(Y156&lt;'Capital Structure'!$K$7,Y156&gt;'Capital Structure'!$L$7),0,IF(Y159&lt;0,IF(X173&gt;0,MIN(ABS(Y159)*'Capital Structure'!$M$13,X173),0),0))</f>
        <v>0</v>
      </c>
      <c r="Z167" s="139">
        <f ca="1">IF(OR(Z156&lt;'Capital Structure'!$K$7,Z156&gt;'Capital Structure'!$L$7),0,IF(Z159&lt;0,IF(Y173&gt;0,MIN(ABS(Z159)*'Capital Structure'!$M$13,Y173),0),0))</f>
        <v>0</v>
      </c>
      <c r="AA167" s="139">
        <f ca="1">IF(OR(AA156&lt;'Capital Structure'!$K$7,AA156&gt;'Capital Structure'!$L$7),0,IF(AA159&lt;0,IF(Z173&gt;0,MIN(ABS(AA159)*'Capital Structure'!$M$13,Z173),0),0))</f>
        <v>0</v>
      </c>
      <c r="AB167" s="139">
        <f ca="1">IF(OR(AB156&lt;'Capital Structure'!$K$7,AB156&gt;'Capital Structure'!$L$7),0,IF(AB159&lt;0,IF(AA173&gt;0,MIN(ABS(AB159)*'Capital Structure'!$M$13,AA173),0),0))</f>
        <v>0</v>
      </c>
      <c r="AC167" s="139">
        <f ca="1">IF(OR(AC156&lt;'Capital Structure'!$K$7,AC156&gt;'Capital Structure'!$L$7),0,IF(AC159&lt;0,IF(AB173&gt;0,MIN(ABS(AC159)*'Capital Structure'!$M$13,AB173),0),0))</f>
        <v>0</v>
      </c>
      <c r="AD167" s="139">
        <f ca="1">IF(OR(AD156&lt;'Capital Structure'!$K$7,AD156&gt;'Capital Structure'!$L$7),0,IF(AD159&lt;0,IF(AC173&gt;0,MIN(ABS(AD159)*'Capital Structure'!$M$13,AC173),0),0))</f>
        <v>0</v>
      </c>
      <c r="AE167" s="139">
        <f ca="1">IF(OR(AE156&lt;'Capital Structure'!$K$7,AE156&gt;'Capital Structure'!$L$7),0,IF(AE159&lt;0,IF(AD173&gt;0,MIN(ABS(AE159)*'Capital Structure'!$M$13,AD173),0),0))</f>
        <v>0</v>
      </c>
      <c r="AF167" s="139">
        <f ca="1">IF(OR(AF156&lt;'Capital Structure'!$K$7,AF156&gt;'Capital Structure'!$L$7),0,IF(AF159&lt;0,IF(AE173&gt;0,MIN(ABS(AF159)*'Capital Structure'!$M$13,AE173),0),0))</f>
        <v>0</v>
      </c>
      <c r="AG167" s="139">
        <f ca="1">IF(OR(AG156&lt;'Capital Structure'!$K$7,AG156&gt;'Capital Structure'!$L$7),0,IF(AG159&lt;0,IF(AF173&gt;0,MIN(ABS(AG159)*'Capital Structure'!$M$13,AF173),0),0))</f>
        <v>0</v>
      </c>
      <c r="AH167" s="139">
        <f ca="1">IF(OR(AH156&lt;'Capital Structure'!$K$7,AH156&gt;'Capital Structure'!$L$7),0,IF(AH159&lt;0,IF(AG173&gt;0,MIN(ABS(AH159)*'Capital Structure'!$M$13,AG173),0),0))</f>
        <v>0</v>
      </c>
      <c r="AI167" s="139">
        <f ca="1">IF(OR(AI156&lt;'Capital Structure'!$K$7,AI156&gt;'Capital Structure'!$L$7),0,IF(AI159&lt;0,IF(AH173&gt;0,MIN(ABS(AI159)*'Capital Structure'!$M$13,AH173),0),0))</f>
        <v>0</v>
      </c>
      <c r="AJ167" s="139">
        <f ca="1">IF(OR(AJ156&lt;'Capital Structure'!$K$7,AJ156&gt;'Capital Structure'!$L$7),0,IF(AJ159&lt;0,IF(AI173&gt;0,MIN(ABS(AJ159)*'Capital Structure'!$M$13,AI173),0),0))</f>
        <v>0</v>
      </c>
      <c r="AK167" s="139">
        <f ca="1">IF(OR(AK156&lt;'Capital Structure'!$K$7,AK156&gt;'Capital Structure'!$L$7),0,IF(AK159&lt;0,IF(AJ173&gt;0,MIN(ABS(AK159)*'Capital Structure'!$M$13,AJ173),0),0))</f>
        <v>0</v>
      </c>
      <c r="AL167" s="139">
        <f ca="1">IF(OR(AL156&lt;'Capital Structure'!$K$7,AL156&gt;'Capital Structure'!$L$7),0,IF(AL159&lt;0,IF(AK173&gt;0,MIN(ABS(AL159)*'Capital Structure'!$M$13,AK173),0),0))</f>
        <v>0</v>
      </c>
      <c r="AM167" s="139">
        <f ca="1">IF(OR(AM156&lt;'Capital Structure'!$K$7,AM156&gt;'Capital Structure'!$L$7),0,IF(AM159&lt;0,IF(AL173&gt;0,MIN(ABS(AM159)*'Capital Structure'!$M$13,AL173),0),0))</f>
        <v>0</v>
      </c>
      <c r="AN167" s="139">
        <f ca="1">IF(OR(AN156&lt;'Capital Structure'!$K$7,AN156&gt;'Capital Structure'!$L$7),0,IF(AN159&lt;0,IF(AM173&gt;0,MIN(ABS(AN159)*'Capital Structure'!$M$13,AM173),0),0))</f>
        <v>0</v>
      </c>
      <c r="AO167" s="139">
        <f ca="1">IF(OR(AO156&lt;'Capital Structure'!$K$7,AO156&gt;'Capital Structure'!$L$7),0,IF(AO159&lt;0,IF(AN173&gt;0,MIN(ABS(AO159)*'Capital Structure'!$M$13,AN173),0),0))</f>
        <v>0</v>
      </c>
      <c r="AP167" s="139">
        <f ca="1">IF(OR(AP156&lt;'Capital Structure'!$K$7,AP156&gt;'Capital Structure'!$L$7),0,IF(AP159&lt;0,IF(AO173&gt;0,MIN(ABS(AP159)*'Capital Structure'!$M$13,AO173),0),0))</f>
        <v>0</v>
      </c>
      <c r="AQ167" s="139">
        <f ca="1">IF(OR(AQ156&lt;'Capital Structure'!$K$7,AQ156&gt;'Capital Structure'!$L$7),0,IF(AQ159&lt;0,IF(AP173&gt;0,MIN(ABS(AQ159)*'Capital Structure'!$M$13,AP173),0),0))</f>
        <v>0</v>
      </c>
      <c r="AR167" s="139">
        <f ca="1">IF(OR(AR156&lt;'Capital Structure'!$K$7,AR156&gt;'Capital Structure'!$L$7),0,IF(AR159&lt;0,IF(AQ173&gt;0,MIN(ABS(AR159)*'Capital Structure'!$M$13,AQ173),0),0))</f>
        <v>0</v>
      </c>
      <c r="AS167" s="139">
        <f ca="1">IF(OR(AS156&lt;'Capital Structure'!$K$7,AS156&gt;'Capital Structure'!$L$7),0,IF(AS159&lt;0,IF(AR173&gt;0,MIN(ABS(AS159)*'Capital Structure'!$M$13,AR173),0),0))</f>
        <v>0</v>
      </c>
      <c r="AT167" s="139">
        <f ca="1">IF(OR(AT156&lt;'Capital Structure'!$K$7,AT156&gt;'Capital Structure'!$L$7),0,IF(AT159&lt;0,IF(AS173&gt;0,MIN(ABS(AT159)*'Capital Structure'!$M$13,AS173),0),0))</f>
        <v>0</v>
      </c>
      <c r="AU167" s="139">
        <f ca="1">IF(OR(AU156&lt;'Capital Structure'!$K$7,AU156&gt;'Capital Structure'!$L$7),0,IF(AU159&lt;0,IF(AT173&gt;0,MIN(ABS(AU159)*'Capital Structure'!$M$13,AT173),0),0))</f>
        <v>0</v>
      </c>
      <c r="AV167" s="139">
        <f ca="1">IF(OR(AV156&lt;'Capital Structure'!$K$7,AV156&gt;'Capital Structure'!$L$7),0,IF(AV159&lt;0,IF(AU173&gt;0,MIN(ABS(AV159)*'Capital Structure'!$M$13,AU173),0),0))</f>
        <v>0</v>
      </c>
      <c r="AW167" s="139">
        <f ca="1">IF(OR(AW156&lt;'Capital Structure'!$K$7,AW156&gt;'Capital Structure'!$L$7),0,IF(AW159&lt;0,IF(AV173&gt;0,MIN(ABS(AW159)*'Capital Structure'!$M$13,AV173),0),0))</f>
        <v>0</v>
      </c>
      <c r="AX167" s="139">
        <f ca="1">IF(OR(AX156&lt;'Capital Structure'!$K$7,AX156&gt;'Capital Structure'!$L$7),0,IF(AX159&lt;0,IF(AW173&gt;0,MIN(ABS(AX159)*'Capital Structure'!$M$13,AW173),0),0))</f>
        <v>0</v>
      </c>
      <c r="AY167" s="139">
        <f ca="1">IF(OR(AY156&lt;'Capital Structure'!$K$7,AY156&gt;'Capital Structure'!$L$7),0,IF(AY159&lt;0,IF(AX173&gt;0,MIN(ABS(AY159)*'Capital Structure'!$M$13,AX173),0),0))</f>
        <v>26081.916666666668</v>
      </c>
      <c r="AZ167" s="139">
        <f ca="1">IF(OR(AZ156&lt;'Capital Structure'!$K$7,AZ156&gt;'Capital Structure'!$L$7),0,IF(AZ159&lt;0,IF(AY173&gt;0,MIN(ABS(AZ159)*'Capital Structure'!$M$13,AY173),0),0))</f>
        <v>26081.916666666668</v>
      </c>
      <c r="BA167" s="139">
        <f ca="1">IF(OR(BA156&lt;'Capital Structure'!$K$7,BA156&gt;'Capital Structure'!$L$7),0,IF(BA159&lt;0,IF(AZ173&gt;0,MIN(ABS(BA159)*'Capital Structure'!$M$13,AZ173),0),0))</f>
        <v>26081.916666666668</v>
      </c>
      <c r="BB167" s="139">
        <f ca="1">IF(OR(BB156&lt;'Capital Structure'!$K$7,BB156&gt;'Capital Structure'!$L$7),0,IF(BB159&lt;0,IF(BA173&gt;0,MIN(ABS(BB159)*'Capital Structure'!$M$13,BA173),0),0))</f>
        <v>26081.916666666668</v>
      </c>
      <c r="BC167" s="139">
        <f ca="1">IF(OR(BC156&lt;'Capital Structure'!$K$7,BC156&gt;'Capital Structure'!$L$7),0,IF(BC159&lt;0,IF(BB173&gt;0,MIN(ABS(BC159)*'Capital Structure'!$M$13,BB173),0),0))</f>
        <v>131970854.40323344</v>
      </c>
      <c r="BD167" s="139">
        <f ca="1">IF(OR(BD156&lt;'Capital Structure'!$K$7,BD156&gt;'Capital Structure'!$L$7),0,IF(BD159&lt;0,IF(BC173&gt;0,MIN(ABS(BD159)*'Capital Structure'!$M$13,BC173),0),0))</f>
        <v>0</v>
      </c>
      <c r="BE167" s="139">
        <f ca="1">IF(OR(BE156&lt;'Capital Structure'!$K$7,BE156&gt;'Capital Structure'!$L$7),0,IF(BE159&lt;0,IF(BD173&gt;0,MIN(ABS(BE159)*'Capital Structure'!$M$13,BD173),0),0))</f>
        <v>0</v>
      </c>
      <c r="BF167" s="139">
        <f ca="1">IF(OR(BF156&lt;'Capital Structure'!$K$7,BF156&gt;'Capital Structure'!$L$7),0,IF(BF159&lt;0,IF(BE173&gt;0,MIN(ABS(BF159)*'Capital Structure'!$M$13,BE173),0),0))</f>
        <v>0</v>
      </c>
      <c r="BG167" s="139">
        <f ca="1">IF(OR(BG156&lt;'Capital Structure'!$K$7,BG156&gt;'Capital Structure'!$L$7),0,IF(BG159&lt;0,IF(BF173&gt;0,MIN(ABS(BG159)*'Capital Structure'!$M$13,BF173),0),0))</f>
        <v>108947173.78425822</v>
      </c>
      <c r="BH167" s="139">
        <f ca="1">IF(OR(BH156&lt;'Capital Structure'!$K$7,BH156&gt;'Capital Structure'!$L$7),0,IF(BH159&lt;0,IF(BG173&gt;0,MIN(ABS(BH159)*'Capital Structure'!$M$13,BG173),0),0))</f>
        <v>0</v>
      </c>
      <c r="BI167" s="139">
        <f ca="1">IF(OR(BI156&lt;'Capital Structure'!$K$7,BI156&gt;'Capital Structure'!$L$7),0,IF(BI159&lt;0,IF(BH173&gt;0,MIN(ABS(BI159)*'Capital Structure'!$M$13,BH173),0),0))</f>
        <v>0</v>
      </c>
      <c r="BJ167" s="139">
        <f ca="1">IF(OR(BJ156&lt;'Capital Structure'!$K$7,BJ156&gt;'Capital Structure'!$L$7),0,IF(BJ159&lt;0,IF(BI173&gt;0,MIN(ABS(BJ159)*'Capital Structure'!$M$13,BI173),0),0))</f>
        <v>0</v>
      </c>
      <c r="BK167" s="139">
        <f ca="1">IF(OR(BK156&lt;'Capital Structure'!$K$7,BK156&gt;'Capital Structure'!$L$7),0,IF(BK159&lt;0,IF(BJ173&gt;0,MIN(ABS(BK159)*'Capital Structure'!$M$13,BJ173),0),0))</f>
        <v>0</v>
      </c>
      <c r="BL167" s="139">
        <f ca="1">IF(OR(BL156&lt;'Capital Structure'!$K$7,BL156&gt;'Capital Structure'!$L$7),0,IF(BL159&lt;0,IF(BK173&gt;0,MIN(ABS(BL159)*'Capital Structure'!$M$13,BK173),0),0))</f>
        <v>0</v>
      </c>
      <c r="BM167" s="139">
        <f ca="1">IF(OR(BM156&lt;'Capital Structure'!$K$7,BM156&gt;'Capital Structure'!$L$7),0,IF(BM159&lt;0,IF(BL173&gt;0,MIN(ABS(BM159)*'Capital Structure'!$M$13,BL173),0),0))</f>
        <v>0</v>
      </c>
      <c r="BN167" s="139">
        <f ca="1">IF(OR(BN156&lt;'Capital Structure'!$K$7,BN156&gt;'Capital Structure'!$L$7),0,IF(BN159&lt;0,IF(BM173&gt;0,MIN(ABS(BN159)*'Capital Structure'!$M$13,BM173),0),0))</f>
        <v>0</v>
      </c>
      <c r="BO167" s="139">
        <f ca="1">IF(OR(BO156&lt;'Capital Structure'!$K$7,BO156&gt;'Capital Structure'!$L$7),0,IF(BO159&lt;0,IF(BN173&gt;0,MIN(ABS(BO159)*'Capital Structure'!$M$13,BN173),0),0))</f>
        <v>0</v>
      </c>
      <c r="BP167" s="139">
        <f ca="1">IF(OR(BP156&lt;'Capital Structure'!$K$7,BP156&gt;'Capital Structure'!$L$7),0,IF(BP159&lt;0,IF(BO173&gt;0,MIN(ABS(BP159)*'Capital Structure'!$M$13,BO173),0),0))</f>
        <v>0</v>
      </c>
      <c r="BQ167" s="139">
        <f ca="1">IF(OR(BQ156&lt;'Capital Structure'!$K$7,BQ156&gt;'Capital Structure'!$L$7),0,IF(BQ159&lt;0,IF(BP173&gt;0,MIN(ABS(BQ159)*'Capital Structure'!$M$13,BP173),0),0))</f>
        <v>0</v>
      </c>
      <c r="BR167" s="139">
        <f ca="1">IF(OR(BR156&lt;'Capital Structure'!$K$7,BR156&gt;'Capital Structure'!$L$7),0,IF(BR159&lt;0,IF(BQ173&gt;0,MIN(ABS(BR159)*'Capital Structure'!$M$13,BQ173),0),0))</f>
        <v>0</v>
      </c>
      <c r="BS167" s="139">
        <f ca="1">IF(OR(BS156&lt;'Capital Structure'!$K$7,BS156&gt;'Capital Structure'!$L$7),0,IF(BS159&lt;0,IF(BR173&gt;0,MIN(ABS(BS159)*'Capital Structure'!$M$13,BR173),0),0))</f>
        <v>0</v>
      </c>
      <c r="BT167" s="139">
        <f ca="1">IF(OR(BT156&lt;'Capital Structure'!$K$7,BT156&gt;'Capital Structure'!$L$7),0,IF(BT159&lt;0,IF(BS173&gt;0,MIN(ABS(BT159)*'Capital Structure'!$M$13,BS173),0),0))</f>
        <v>0</v>
      </c>
      <c r="BU167" s="139">
        <f ca="1">IF(OR(BU156&lt;'Capital Structure'!$K$7,BU156&gt;'Capital Structure'!$L$7),0,IF(BU159&lt;0,IF(BT173&gt;0,MIN(ABS(BU159)*'Capital Structure'!$M$13,BT173),0),0))</f>
        <v>0</v>
      </c>
      <c r="BV167" s="139">
        <f>IF(OR(BV156&lt;'Capital Structure'!$K$7,BV156&gt;'Capital Structure'!$L$7),0,IF(BV159&lt;0,IF(BU173&gt;0,MIN(ABS(BV159)*'Capital Structure'!$M$13,BU173),0),0))</f>
        <v>0</v>
      </c>
      <c r="BW167" s="139">
        <f>IF(OR(BW156&lt;'Capital Structure'!$K$7,BW156&gt;'Capital Structure'!$L$7),0,IF(BW159&lt;0,IF(BV173&gt;0,MIN(ABS(BW159)*'Capital Structure'!$M$13,BV173),0),0))</f>
        <v>0</v>
      </c>
      <c r="BX167" s="139">
        <f>IF(OR(BX156&lt;'Capital Structure'!$K$7,BX156&gt;'Capital Structure'!$L$7),0,IF(BX159&lt;0,IF(BW173&gt;0,MIN(ABS(BX159)*'Capital Structure'!$M$13,BW173),0),0))</f>
        <v>0</v>
      </c>
      <c r="BY167" s="139">
        <f>IF(OR(BY156&lt;'Capital Structure'!$K$7,BY156&gt;'Capital Structure'!$L$7),0,IF(BY159&lt;0,IF(BX173&gt;0,MIN(ABS(BY159)*'Capital Structure'!$M$13,BX173),0),0))</f>
        <v>0</v>
      </c>
      <c r="BZ167" s="139">
        <f>IF(OR(BZ156&lt;'Capital Structure'!$K$7,BZ156&gt;'Capital Structure'!$L$7),0,IF(BZ159&lt;0,IF(BY173&gt;0,MIN(ABS(BZ159)*'Capital Structure'!$M$13,BY173),0),0))</f>
        <v>0</v>
      </c>
      <c r="CA167" s="139">
        <f>IF(OR(CA156&lt;'Capital Structure'!$K$7,CA156&gt;'Capital Structure'!$L$7),0,IF(CA159&lt;0,IF(BZ173&gt;0,MIN(ABS(CA159)*'Capital Structure'!$M$13,BZ173),0),0))</f>
        <v>0</v>
      </c>
      <c r="CB167" s="139">
        <f>IF(OR(CB156&lt;'Capital Structure'!$K$7,CB156&gt;'Capital Structure'!$L$7),0,IF(CB159&lt;0,IF(CA173&gt;0,MIN(ABS(CB159)*'Capital Structure'!$M$13,CA173),0),0))</f>
        <v>0</v>
      </c>
      <c r="CC167" s="139">
        <f>IF(OR(CC156&lt;'Capital Structure'!$K$7,CC156&gt;'Capital Structure'!$L$7),0,IF(CC159&lt;0,IF(CB173&gt;0,MIN(ABS(CC159)*'Capital Structure'!$M$13,CB173),0),0))</f>
        <v>0</v>
      </c>
      <c r="CD167" s="139">
        <f>IF(OR(CD156&lt;'Capital Structure'!$K$7,CD156&gt;'Capital Structure'!$L$7),0,IF(CD159&lt;0,IF(CC173&gt;0,MIN(ABS(CD159)*'Capital Structure'!$M$13,CC173),0),0))</f>
        <v>0</v>
      </c>
      <c r="CE167" s="139">
        <f>IF(OR(CE156&lt;'Capital Structure'!$K$7,CE156&gt;'Capital Structure'!$L$7),0,IF(CE159&lt;0,IF(CD173&gt;0,MIN(ABS(CE159)*'Capital Structure'!$M$13,CD173),0),0))</f>
        <v>0</v>
      </c>
      <c r="CF167" s="139">
        <f>IF(OR(CF156&lt;'Capital Structure'!$K$7,CF156&gt;'Capital Structure'!$L$7),0,IF(CF159&lt;0,IF(CE173&gt;0,MIN(ABS(CF159)*'Capital Structure'!$M$13,CE173),0),0))</f>
        <v>0</v>
      </c>
      <c r="CG167" s="139">
        <f>IF(OR(CG156&lt;'Capital Structure'!$K$7,CG156&gt;'Capital Structure'!$L$7),0,IF(CG159&lt;0,IF(CF173&gt;0,MIN(ABS(CG159)*'Capital Structure'!$M$13,CF173),0),0))</f>
        <v>0</v>
      </c>
      <c r="CH167" s="139">
        <f>IF(OR(CH156&lt;'Capital Structure'!$K$7,CH156&gt;'Capital Structure'!$L$7),0,IF(CH159&lt;0,IF(CG173&gt;0,MIN(ABS(CH159)*'Capital Structure'!$M$13,CG173),0),0))</f>
        <v>0</v>
      </c>
      <c r="CI167" s="139">
        <f>IF(OR(CI156&lt;'Capital Structure'!$K$7,CI156&gt;'Capital Structure'!$L$7),0,IF(CI159&lt;0,IF(CH173&gt;0,MIN(ABS(CI159)*'Capital Structure'!$M$13,CH173),0),0))</f>
        <v>0</v>
      </c>
      <c r="CJ167" s="139">
        <f>IF(OR(CJ156&lt;'Capital Structure'!$K$7,CJ156&gt;'Capital Structure'!$L$7),0,IF(CJ159&lt;0,IF(CI173&gt;0,MIN(ABS(CJ159)*'Capital Structure'!$M$13,CI173),0),0))</f>
        <v>0</v>
      </c>
      <c r="CK167" s="139">
        <f>IF(OR(CK156&lt;'Capital Structure'!$K$7,CK156&gt;'Capital Structure'!$L$7),0,IF(CK159&lt;0,IF(CJ173&gt;0,MIN(ABS(CK159)*'Capital Structure'!$M$13,CJ173),0),0))</f>
        <v>0</v>
      </c>
      <c r="CL167" s="139">
        <f>IF(OR(CL156&lt;'Capital Structure'!$K$7,CL156&gt;'Capital Structure'!$L$7),0,IF(CL159&lt;0,IF(CK173&gt;0,MIN(ABS(CL159)*'Capital Structure'!$M$13,CK173),0),0))</f>
        <v>0</v>
      </c>
      <c r="CM167" s="139">
        <f>IF(OR(CM156&lt;'Capital Structure'!$K$7,CM156&gt;'Capital Structure'!$L$7),0,IF(CM159&lt;0,IF(CL173&gt;0,MIN(ABS(CM159)*'Capital Structure'!$M$13,CL173),0),0))</f>
        <v>0</v>
      </c>
      <c r="CN167" s="139">
        <f>IF(OR(CN156&lt;'Capital Structure'!$K$7,CN156&gt;'Capital Structure'!$L$7),0,IF(CN159&lt;0,IF(CM173&gt;0,MIN(ABS(CN159)*'Capital Structure'!$M$13,CM173),0),0))</f>
        <v>0</v>
      </c>
      <c r="CO167" s="139">
        <f>IF(OR(CO156&lt;'Capital Structure'!$K$7,CO156&gt;'Capital Structure'!$L$7),0,IF(CO159&lt;0,IF(CN173&gt;0,MIN(ABS(CO159)*'Capital Structure'!$M$13,CN173),0),0))</f>
        <v>0</v>
      </c>
      <c r="CP167" s="139">
        <f>IF(OR(CP156&lt;'Capital Structure'!$K$7,CP156&gt;'Capital Structure'!$L$7),0,IF(CP159&lt;0,IF(CO173&gt;0,MIN(ABS(CP159)*'Capital Structure'!$M$13,CO173),0),0))</f>
        <v>0</v>
      </c>
      <c r="CQ167" s="139">
        <f>IF(OR(CQ156&lt;'Capital Structure'!$K$7,CQ156&gt;'Capital Structure'!$L$7),0,IF(CQ159&lt;0,IF(CP173&gt;0,MIN(ABS(CQ159)*'Capital Structure'!$M$13,CP173),0),0))</f>
        <v>0</v>
      </c>
      <c r="CR167" s="139">
        <f>IF(OR(CR156&lt;'Capital Structure'!$K$7,CR156&gt;'Capital Structure'!$L$7),0,IF(CR159&lt;0,IF(CQ173&gt;0,MIN(ABS(CR159)*'Capital Structure'!$M$13,CQ173),0),0))</f>
        <v>0</v>
      </c>
      <c r="CS167" s="139">
        <f>IF(OR(CS156&lt;'Capital Structure'!$K$7,CS156&gt;'Capital Structure'!$L$7),0,IF(CS159&lt;0,IF(CR173&gt;0,MIN(ABS(CS159)*'Capital Structure'!$M$13,CR173),0),0))</f>
        <v>0</v>
      </c>
      <c r="CT167" s="139">
        <f>IF(OR(CT156&lt;'Capital Structure'!$K$7,CT156&gt;'Capital Structure'!$L$7),0,IF(CT159&lt;0,IF(CS173&gt;0,MIN(ABS(CT159)*'Capital Structure'!$M$13,CS173),0),0))</f>
        <v>0</v>
      </c>
      <c r="CU167" s="139">
        <f>IF(OR(CU156&lt;'Capital Structure'!$K$7,CU156&gt;'Capital Structure'!$L$7),0,IF(CU159&lt;0,IF(CT173&gt;0,MIN(ABS(CU159)*'Capital Structure'!$M$13,CT173),0),0))</f>
        <v>0</v>
      </c>
      <c r="CV167" s="139">
        <f>IF(OR(CV156&lt;'Capital Structure'!$K$7,CV156&gt;'Capital Structure'!$L$7),0,IF(CV159&lt;0,IF(CU173&gt;0,MIN(ABS(CV159)*'Capital Structure'!$M$13,CU173),0),0))</f>
        <v>0</v>
      </c>
      <c r="CW167" s="139">
        <f>IF(OR(CW156&lt;'Capital Structure'!$K$7,CW156&gt;'Capital Structure'!$L$7),0,IF(CW159&lt;0,IF(CV173&gt;0,MIN(ABS(CW159)*'Capital Structure'!$M$13,CV173),0),0))</f>
        <v>0</v>
      </c>
      <c r="CX167" s="139">
        <f>IF(OR(CX156&lt;'Capital Structure'!$K$7,CX156&gt;'Capital Structure'!$L$7),0,IF(CX159&lt;0,IF(CW173&gt;0,MIN(ABS(CX159)*'Capital Structure'!$M$13,CW173),0),0))</f>
        <v>0</v>
      </c>
      <c r="CY167" s="139">
        <f>IF(OR(CY156&lt;'Capital Structure'!$K$7,CY156&gt;'Capital Structure'!$L$7),0,IF(CY159&lt;0,IF(CX173&gt;0,MIN(ABS(CY159)*'Capital Structure'!$M$13,CX173),0),0))</f>
        <v>0</v>
      </c>
      <c r="CZ167" s="139">
        <f>IF(OR(CZ156&lt;'Capital Structure'!$K$7,CZ156&gt;'Capital Structure'!$L$7),0,IF(CZ159&lt;0,IF(CY173&gt;0,MIN(ABS(CZ159)*'Capital Structure'!$M$13,CY173),0),0))</f>
        <v>0</v>
      </c>
      <c r="DA167" s="139">
        <f>IF(OR(DA156&lt;'Capital Structure'!$K$7,DA156&gt;'Capital Structure'!$L$7),0,IF(DA159&lt;0,IF(CZ173&gt;0,MIN(ABS(DA159)*'Capital Structure'!$M$13,CZ173),0),0))</f>
        <v>0</v>
      </c>
      <c r="DB167" s="139">
        <f>IF(OR(DB156&lt;'Capital Structure'!$K$7,DB156&gt;'Capital Structure'!$L$7),0,IF(DB159&lt;0,IF(DA173&gt;0,MIN(ABS(DB159)*'Capital Structure'!$M$13,DA173),0),0))</f>
        <v>0</v>
      </c>
      <c r="DC167" s="139">
        <f>IF(OR(DC156&lt;'Capital Structure'!$K$7,DC156&gt;'Capital Structure'!$L$7),0,IF(DC159&lt;0,IF(DB173&gt;0,MIN(ABS(DC159)*'Capital Structure'!$M$13,DB173),0),0))</f>
        <v>0</v>
      </c>
      <c r="DD167" s="139">
        <f>IF(OR(DD156&lt;'Capital Structure'!$K$7,DD156&gt;'Capital Structure'!$L$7),0,IF(DD159&lt;0,IF(DC173&gt;0,MIN(ABS(DD159)*'Capital Structure'!$M$13,DC173),0),0))</f>
        <v>0</v>
      </c>
      <c r="DE167" s="139">
        <f>IF(OR(DE156&lt;'Capital Structure'!$K$7,DE156&gt;'Capital Structure'!$L$7),0,IF(DE159&lt;0,IF(DD173&gt;0,MIN(ABS(DE159)*'Capital Structure'!$M$13,DD173),0),0))</f>
        <v>0</v>
      </c>
      <c r="DF167" s="139">
        <f>IF(OR(DF156&lt;'Capital Structure'!$K$7,DF156&gt;'Capital Structure'!$L$7),0,IF(DF159&lt;0,IF(DE173&gt;0,MIN(ABS(DF159)*'Capital Structure'!$M$13,DE173),0),0))</f>
        <v>0</v>
      </c>
      <c r="DG167" s="139">
        <f>IF(OR(DG156&lt;'Capital Structure'!$K$7,DG156&gt;'Capital Structure'!$L$7),0,IF(DG159&lt;0,IF(DF173&gt;0,MIN(ABS(DG159)*'Capital Structure'!$M$13,DF173),0),0))</f>
        <v>0</v>
      </c>
      <c r="DH167" s="139">
        <f>IF(OR(DH156&lt;'Capital Structure'!$K$7,DH156&gt;'Capital Structure'!$L$7),0,IF(DH159&lt;0,IF(DG173&gt;0,MIN(ABS(DH159)*'Capital Structure'!$M$13,DG173),0),0))</f>
        <v>0</v>
      </c>
      <c r="DI167" s="139">
        <f>IF(OR(DI156&lt;'Capital Structure'!$K$7,DI156&gt;'Capital Structure'!$L$7),0,IF(DI159&lt;0,IF(DH173&gt;0,MIN(ABS(DI159)*'Capital Structure'!$M$13,DH173),0),0))</f>
        <v>0</v>
      </c>
      <c r="DJ167" s="139">
        <f>IF(OR(DJ156&lt;'Capital Structure'!$K$7,DJ156&gt;'Capital Structure'!$L$7),0,IF(DJ159&lt;0,IF(DI173&gt;0,MIN(ABS(DJ159)*'Capital Structure'!$M$13,DI173),0),0))</f>
        <v>0</v>
      </c>
      <c r="DK167" s="139">
        <f>IF(OR(DK156&lt;'Capital Structure'!$K$7,DK156&gt;'Capital Structure'!$L$7),0,IF(DK159&lt;0,IF(DJ173&gt;0,MIN(ABS(DK159)*'Capital Structure'!$M$13,DJ173),0),0))</f>
        <v>0</v>
      </c>
      <c r="DL167" s="139">
        <f>IF(OR(DL156&lt;'Capital Structure'!$K$7,DL156&gt;'Capital Structure'!$L$7),0,IF(DL159&lt;0,IF(DK173&gt;0,MIN(ABS(DL159)*'Capital Structure'!$M$13,DK173),0),0))</f>
        <v>0</v>
      </c>
      <c r="DM167" s="139">
        <f>IF(OR(DM156&lt;'Capital Structure'!$K$7,DM156&gt;'Capital Structure'!$L$7),0,IF(DM159&lt;0,IF(DL173&gt;0,MIN(ABS(DM159)*'Capital Structure'!$M$13,DL173),0),0))</f>
        <v>0</v>
      </c>
      <c r="DN167" s="139">
        <f>IF(OR(DN156&lt;'Capital Structure'!$K$7,DN156&gt;'Capital Structure'!$L$7),0,IF(DN159&lt;0,IF(DM173&gt;0,MIN(ABS(DN159)*'Capital Structure'!$M$13,DM173),0),0))</f>
        <v>0</v>
      </c>
      <c r="DO167" s="139">
        <f>IF(OR(DO156&lt;'Capital Structure'!$K$7,DO156&gt;'Capital Structure'!$L$7),0,IF(DO159&lt;0,IF(DN173&gt;0,MIN(ABS(DO159)*'Capital Structure'!$M$13,DN173),0),0))</f>
        <v>0</v>
      </c>
      <c r="DP167" s="139">
        <f>IF(OR(DP156&lt;'Capital Structure'!$K$7,DP156&gt;'Capital Structure'!$L$7),0,IF(DP159&lt;0,IF(DO173&gt;0,MIN(ABS(DP159)*'Capital Structure'!$M$13,DO173),0),0))</f>
        <v>0</v>
      </c>
      <c r="DQ167" s="139">
        <f>IF(OR(DQ156&lt;'Capital Structure'!$K$7,DQ156&gt;'Capital Structure'!$L$7),0,IF(DQ159&lt;0,IF(DP173&gt;0,MIN(ABS(DQ159)*'Capital Structure'!$M$13,DP173),0),0))</f>
        <v>0</v>
      </c>
      <c r="DR167" s="139">
        <f>IF(OR(DR156&lt;'Capital Structure'!$K$7,DR156&gt;'Capital Structure'!$L$7),0,IF(DR159&lt;0,IF(DQ173&gt;0,MIN(ABS(DR159)*'Capital Structure'!$M$13,DQ173),0),0))</f>
        <v>0</v>
      </c>
      <c r="DS167" s="139">
        <f>IF(OR(DS156&lt;'Capital Structure'!$K$7,DS156&gt;'Capital Structure'!$L$7),0,IF(DS159&lt;0,IF(DR173&gt;0,MIN(ABS(DS159)*'Capital Structure'!$M$13,DR173),0),0))</f>
        <v>0</v>
      </c>
      <c r="DT167" s="139">
        <f>IF(OR(DT156&lt;'Capital Structure'!$K$7,DT156&gt;'Capital Structure'!$L$7),0,IF(DT159&lt;0,IF(DS173&gt;0,MIN(ABS(DT159)*'Capital Structure'!$M$13,DS173),0),0))</f>
        <v>0</v>
      </c>
      <c r="DU167" s="139">
        <f>IF(OR(DU156&lt;'Capital Structure'!$K$7,DU156&gt;'Capital Structure'!$L$7),0,IF(DU159&lt;0,IF(DT173&gt;0,MIN(ABS(DU159)*'Capital Structure'!$M$13,DT173),0),0))</f>
        <v>0</v>
      </c>
      <c r="DV167" s="139">
        <f>IF(OR(DV156&lt;'Capital Structure'!$K$7,DV156&gt;'Capital Structure'!$L$7),0,IF(DV159&lt;0,IF(DU173&gt;0,MIN(ABS(DV159)*'Capital Structure'!$M$13,DU173),0),0))</f>
        <v>0</v>
      </c>
      <c r="DW167" s="139">
        <f>IF(OR(DW156&lt;'Capital Structure'!$K$7,DW156&gt;'Capital Structure'!$L$7),0,IF(DW159&lt;0,IF(DV173&gt;0,MIN(ABS(DW159)*'Capital Structure'!$M$13,DV173),0),0))</f>
        <v>0</v>
      </c>
      <c r="DX167" s="139">
        <f>IF(OR(DX156&lt;'Capital Structure'!$K$7,DX156&gt;'Capital Structure'!$L$7),0,IF(DX159&lt;0,IF(DW173&gt;0,MIN(ABS(DX159)*'Capital Structure'!$M$13,DW173),0),0))</f>
        <v>0</v>
      </c>
      <c r="DY167" s="139">
        <f>IF(OR(DY156&lt;'Capital Structure'!$K$7,DY156&gt;'Capital Structure'!$L$7),0,IF(DY159&lt;0,IF(DX173&gt;0,MIN(ABS(DY159)*'Capital Structure'!$M$13,DX173),0),0))</f>
        <v>0</v>
      </c>
      <c r="DZ167" s="139">
        <f>IF(OR(DZ156&lt;'Capital Structure'!$K$7,DZ156&gt;'Capital Structure'!$L$7),0,IF(DZ159&lt;0,IF(DY173&gt;0,MIN(ABS(DZ159)*'Capital Structure'!$M$13,DY173),0),0))</f>
        <v>0</v>
      </c>
      <c r="EA167" s="139">
        <f>IF(OR(EA156&lt;'Capital Structure'!$K$7,EA156&gt;'Capital Structure'!$L$7),0,IF(EA159&lt;0,IF(DZ173&gt;0,MIN(ABS(EA159)*'Capital Structure'!$M$13,DZ173),0),0))</f>
        <v>0</v>
      </c>
      <c r="EB167" s="139">
        <f>IF(OR(EB156&lt;'Capital Structure'!$K$7,EB156&gt;'Capital Structure'!$L$7),0,IF(EB159&lt;0,IF(EA173&gt;0,MIN(ABS(EB159)*'Capital Structure'!$M$13,EA173),0),0))</f>
        <v>0</v>
      </c>
      <c r="EC167" s="139">
        <f>IF(OR(EC156&lt;'Capital Structure'!$K$7,EC156&gt;'Capital Structure'!$L$7),0,IF(EC159&lt;0,IF(EB173&gt;0,MIN(ABS(EC159)*'Capital Structure'!$M$13,EB173),0),0))</f>
        <v>0</v>
      </c>
      <c r="ED167" s="139">
        <f>IF(OR(ED156&lt;'Capital Structure'!$K$7,ED156&gt;'Capital Structure'!$L$7),0,IF(ED159&lt;0,IF(EC173&gt;0,MIN(ABS(ED159)*'Capital Structure'!$M$13,EC173),0),0))</f>
        <v>0</v>
      </c>
      <c r="EE167" s="139">
        <f>IF(OR(EE156&lt;'Capital Structure'!$K$7,EE156&gt;'Capital Structure'!$L$7),0,IF(EE159&lt;0,IF(ED173&gt;0,MIN(ABS(EE159)*'Capital Structure'!$M$13,ED173),0),0))</f>
        <v>0</v>
      </c>
      <c r="EF167" s="139">
        <f>IF(OR(EF156&lt;'Capital Structure'!$K$7,EF156&gt;'Capital Structure'!$L$7),0,IF(EF159&lt;0,IF(EE173&gt;0,MIN(ABS(EF159)*'Capital Structure'!$M$13,EE173),0),0))</f>
        <v>0</v>
      </c>
      <c r="EG167" s="139">
        <f>IF(OR(EG156&lt;'Capital Structure'!$K$7,EG156&gt;'Capital Structure'!$L$7),0,IF(EG159&lt;0,IF(EF173&gt;0,MIN(ABS(EG159)*'Capital Structure'!$M$13,EF173),0),0))</f>
        <v>0</v>
      </c>
      <c r="EH167" s="139">
        <f>IF(OR(EH156&lt;'Capital Structure'!$K$7,EH156&gt;'Capital Structure'!$L$7),0,IF(EH159&lt;0,IF(EG173&gt;0,MIN(ABS(EH159)*'Capital Structure'!$M$13,EG173),0),0))</f>
        <v>0</v>
      </c>
      <c r="EI167" s="139">
        <f>IF(OR(EI156&lt;'Capital Structure'!$K$7,EI156&gt;'Capital Structure'!$L$7),0,IF(EI159&lt;0,IF(EH173&gt;0,MIN(ABS(EI159)*'Capital Structure'!$M$13,EH173),0),0))</f>
        <v>0</v>
      </c>
      <c r="EJ167" s="139">
        <f>IF(OR(EJ156&lt;'Capital Structure'!$K$7,EJ156&gt;'Capital Structure'!$L$7),0,IF(EJ159&lt;0,IF(EI173&gt;0,MIN(ABS(EJ159)*'Capital Structure'!$M$13,EI173),0),0))</f>
        <v>0</v>
      </c>
      <c r="EK167" s="139">
        <f>IF(OR(EK156&lt;'Capital Structure'!$K$7,EK156&gt;'Capital Structure'!$L$7),0,IF(EK159&lt;0,IF(EJ173&gt;0,MIN(ABS(EK159)*'Capital Structure'!$M$13,EJ173),0),0))</f>
        <v>0</v>
      </c>
    </row>
    <row r="168" spans="1:141" s="126" customFormat="1">
      <c r="B168" s="126" t="s">
        <v>370</v>
      </c>
      <c r="E168" s="153">
        <f ca="1">IF(OR(E156&lt;'Capital Structure'!$K$7,E156&gt;'Capital Structure'!$L$7),0,MAX((D171+E167+D172)*'Capital Structure'!$M$15/12,0))</f>
        <v>113451.63134373839</v>
      </c>
      <c r="F168" s="153">
        <f ca="1">IF(OR(F156&lt;'Capital Structure'!$K$7,F156&gt;'Capital Structure'!$L$7),0,MAX((E171+F167+E172)*'Capital Structure'!$M$15/12,0))</f>
        <v>227375.97781807568</v>
      </c>
      <c r="G168" s="153">
        <f ca="1">IF(OR(G156&lt;'Capital Structure'!$K$7,G156&gt;'Capital Structure'!$L$7),0,MAX((F171+G167+F172)*'Capital Structure'!$M$15/12,0))</f>
        <v>341775.00906938937</v>
      </c>
      <c r="H168" s="153">
        <f ca="1">IF(OR(H156&lt;'Capital Structure'!$K$7,H156&gt;'Capital Structure'!$L$7),0,MAX((G171+H167+G172)*'Capital Structure'!$M$15/12,0))</f>
        <v>456324.67899258359</v>
      </c>
      <c r="I168" s="153">
        <f ca="1">IF(OR(I156&lt;'Capital Structure'!$K$7,I156&gt;'Capital Structure'!$L$7),0,MAX((H171+I167+H172)*'Capital Structure'!$M$15/12,0))</f>
        <v>562052.92867778393</v>
      </c>
      <c r="J168" s="153">
        <f ca="1">IF(OR(J156&lt;'Capital Structure'!$K$7,J156&gt;'Capital Structure'!$L$7),0,MAX((I171+J167+I172)*'Capital Structure'!$M$15/12,0))</f>
        <v>668221.71273667272</v>
      </c>
      <c r="K168" s="153">
        <f ca="1">IF(OR(K156&lt;'Capital Structure'!$K$7,K156&gt;'Capital Structure'!$L$7),0,MAX((J171+K167+J172)*'Capital Structure'!$M$15/12,0))</f>
        <v>749137.02465641277</v>
      </c>
      <c r="L168" s="153">
        <f ca="1">IF(OR(L156&lt;'Capital Structure'!$K$7,L156&gt;'Capital Structure'!$L$7),0,MAX((K171+L167+K172)*'Capital Structure'!$M$15/12,0))</f>
        <v>830389.48370915186</v>
      </c>
      <c r="M168" s="153">
        <f ca="1">IF(OR(M156&lt;'Capital Structure'!$K$7,M156&gt;'Capital Structure'!$L$7),0,MAX((L171+M167+L172)*'Capital Structure'!$M$15/12,0))</f>
        <v>834892.96845642896</v>
      </c>
      <c r="N168" s="153">
        <f ca="1">IF(OR(N156&lt;'Capital Structure'!$K$7,N156&gt;'Capital Structure'!$L$7),0,MAX((M171+N167+M172)*'Capital Structure'!$M$15/12,0))</f>
        <v>839415.21772348636</v>
      </c>
      <c r="O168" s="153">
        <f ca="1">IF(OR(O156&lt;'Capital Structure'!$K$7,O156&gt;'Capital Structure'!$L$7),0,MAX((N171+O167+N172)*'Capital Structure'!$M$15/12,0))</f>
        <v>843956.30969582312</v>
      </c>
      <c r="P168" s="153">
        <f ca="1">IF(OR(P156&lt;'Capital Structure'!$K$7,P156&gt;'Capital Structure'!$L$7),0,MAX((O171+P167+O172)*'Capital Structure'!$M$15/12,0))</f>
        <v>848516.32288471132</v>
      </c>
      <c r="Q168" s="153">
        <f ca="1">IF(OR(Q156&lt;'Capital Structure'!$K$7,Q156&gt;'Capital Structure'!$L$7),0,MAX((P171+Q167+P172)*'Capital Structure'!$M$15/12,0))</f>
        <v>853095.33612855326</v>
      </c>
      <c r="R168" s="153">
        <f ca="1">IF(OR(R156&lt;'Capital Structure'!$K$7,R156&gt;'Capital Structure'!$L$7),0,MAX((Q171+R167+Q172)*'Capital Structure'!$M$15/12,0))</f>
        <v>857693.42859424429</v>
      </c>
      <c r="S168" s="153">
        <f ca="1">IF(OR(S156&lt;'Capital Structure'!$K$7,S156&gt;'Capital Structure'!$L$7),0,MAX((R171+S167+R172)*'Capital Structure'!$M$15/12,0))</f>
        <v>862310.57749262452</v>
      </c>
      <c r="T168" s="153">
        <f ca="1">IF(OR(T156&lt;'Capital Structure'!$K$7,T156&gt;'Capital Structure'!$L$7),0,MAX((S171+T167+S172)*'Capital Structure'!$M$15/12,0))</f>
        <v>865903.53823217715</v>
      </c>
      <c r="U168" s="153">
        <f ca="1">IF(OR(U156&lt;'Capital Structure'!$K$7,U156&gt;'Capital Structure'!$L$7),0,MAX((T171+U167+T172)*'Capital Structure'!$M$15/12,0))</f>
        <v>844999.86739701789</v>
      </c>
      <c r="V168" s="153">
        <f ca="1">IF(OR(V156&lt;'Capital Structure'!$K$7,V156&gt;'Capital Structure'!$L$7),0,MAX((U171+V167+U172)*'Capital Structure'!$M$15/12,0))</f>
        <v>798312.69055156072</v>
      </c>
      <c r="W168" s="153">
        <f ca="1">IF(OR(W156&lt;'Capital Structure'!$K$7,W156&gt;'Capital Structure'!$L$7),0,MAX((V171+W167+V172)*'Capital Structure'!$M$15/12,0))</f>
        <v>678507.77559651993</v>
      </c>
      <c r="X168" s="153">
        <f ca="1">IF(OR(X156&lt;'Capital Structure'!$K$7,X156&gt;'Capital Structure'!$L$7),0,MAX((W171+X167+W172)*'Capital Structure'!$M$15/12,0))</f>
        <v>558201.97756856063</v>
      </c>
      <c r="Y168" s="153">
        <f ca="1">IF(OR(Y156&lt;'Capital Structure'!$K$7,Y156&gt;'Capital Structure'!$L$7),0,MAX((X171+Y167+X172)*'Capital Structure'!$M$15/12,0))</f>
        <v>218625.28076396961</v>
      </c>
      <c r="Z168" s="153">
        <f ca="1">IF(OR(Z156&lt;'Capital Structure'!$K$7,Z156&gt;'Capital Structure'!$L$7),0,MAX((Y171+Z167+Y172)*'Capital Structure'!$M$15/12,0))</f>
        <v>0</v>
      </c>
      <c r="AA168" s="153">
        <f ca="1">IF(OR(AA156&lt;'Capital Structure'!$K$7,AA156&gt;'Capital Structure'!$L$7),0,MAX((Z171+AA167+Z172)*'Capital Structure'!$M$15/12,0))</f>
        <v>0</v>
      </c>
      <c r="AB168" s="153">
        <f ca="1">IF(OR(AB156&lt;'Capital Structure'!$K$7,AB156&gt;'Capital Structure'!$L$7),0,MAX((AA171+AB167+AA172)*'Capital Structure'!$M$15/12,0))</f>
        <v>0</v>
      </c>
      <c r="AC168" s="153">
        <f ca="1">IF(OR(AC156&lt;'Capital Structure'!$K$7,AC156&gt;'Capital Structure'!$L$7),0,MAX((AB171+AC167+AB172)*'Capital Structure'!$M$15/12,0))</f>
        <v>0</v>
      </c>
      <c r="AD168" s="153">
        <f ca="1">IF(OR(AD156&lt;'Capital Structure'!$K$7,AD156&gt;'Capital Structure'!$L$7),0,MAX((AC171+AD167+AC172)*'Capital Structure'!$M$15/12,0))</f>
        <v>0</v>
      </c>
      <c r="AE168" s="153">
        <f ca="1">IF(OR(AE156&lt;'Capital Structure'!$K$7,AE156&gt;'Capital Structure'!$L$7),0,MAX((AD171+AE167+AD172)*'Capital Structure'!$M$15/12,0))</f>
        <v>0</v>
      </c>
      <c r="AF168" s="153">
        <f ca="1">IF(OR(AF156&lt;'Capital Structure'!$K$7,AF156&gt;'Capital Structure'!$L$7),0,MAX((AE171+AF167+AE172)*'Capital Structure'!$M$15/12,0))</f>
        <v>0</v>
      </c>
      <c r="AG168" s="153">
        <f ca="1">IF(OR(AG156&lt;'Capital Structure'!$K$7,AG156&gt;'Capital Structure'!$L$7),0,MAX((AF171+AG167+AF172)*'Capital Structure'!$M$15/12,0))</f>
        <v>0</v>
      </c>
      <c r="AH168" s="153">
        <f ca="1">IF(OR(AH156&lt;'Capital Structure'!$K$7,AH156&gt;'Capital Structure'!$L$7),0,MAX((AG171+AH167+AG172)*'Capital Structure'!$M$15/12,0))</f>
        <v>0</v>
      </c>
      <c r="AI168" s="153">
        <f ca="1">IF(OR(AI156&lt;'Capital Structure'!$K$7,AI156&gt;'Capital Structure'!$L$7),0,MAX((AH171+AI167+AH172)*'Capital Structure'!$M$15/12,0))</f>
        <v>0</v>
      </c>
      <c r="AJ168" s="153">
        <f ca="1">IF(OR(AJ156&lt;'Capital Structure'!$K$7,AJ156&gt;'Capital Structure'!$L$7),0,MAX((AI171+AJ167+AI172)*'Capital Structure'!$M$15/12,0))</f>
        <v>0</v>
      </c>
      <c r="AK168" s="153">
        <f ca="1">IF(OR(AK156&lt;'Capital Structure'!$K$7,AK156&gt;'Capital Structure'!$L$7),0,MAX((AJ171+AK167+AJ172)*'Capital Structure'!$M$15/12,0))</f>
        <v>0</v>
      </c>
      <c r="AL168" s="153">
        <f ca="1">IF(OR(AL156&lt;'Capital Structure'!$K$7,AL156&gt;'Capital Structure'!$L$7),0,MAX((AK171+AL167+AK172)*'Capital Structure'!$M$15/12,0))</f>
        <v>0</v>
      </c>
      <c r="AM168" s="153">
        <f ca="1">IF(OR(AM156&lt;'Capital Structure'!$K$7,AM156&gt;'Capital Structure'!$L$7),0,MAX((AL171+AM167+AL172)*'Capital Structure'!$M$15/12,0))</f>
        <v>0</v>
      </c>
      <c r="AN168" s="153">
        <f ca="1">IF(OR(AN156&lt;'Capital Structure'!$K$7,AN156&gt;'Capital Structure'!$L$7),0,MAX((AM171+AN167+AM172)*'Capital Structure'!$M$15/12,0))</f>
        <v>0</v>
      </c>
      <c r="AO168" s="153">
        <f ca="1">IF(OR(AO156&lt;'Capital Structure'!$K$7,AO156&gt;'Capital Structure'!$L$7),0,MAX((AN171+AO167+AN172)*'Capital Structure'!$M$15/12,0))</f>
        <v>0</v>
      </c>
      <c r="AP168" s="153">
        <f ca="1">IF(OR(AP156&lt;'Capital Structure'!$K$7,AP156&gt;'Capital Structure'!$L$7),0,MAX((AO171+AP167+AO172)*'Capital Structure'!$M$15/12,0))</f>
        <v>0</v>
      </c>
      <c r="AQ168" s="153">
        <f ca="1">IF(OR(AQ156&lt;'Capital Structure'!$K$7,AQ156&gt;'Capital Structure'!$L$7),0,MAX((AP171+AQ167+AP172)*'Capital Structure'!$M$15/12,0))</f>
        <v>0</v>
      </c>
      <c r="AR168" s="153">
        <f ca="1">IF(OR(AR156&lt;'Capital Structure'!$K$7,AR156&gt;'Capital Structure'!$L$7),0,MAX((AQ171+AR167+AQ172)*'Capital Structure'!$M$15/12,0))</f>
        <v>0</v>
      </c>
      <c r="AS168" s="153">
        <f ca="1">IF(OR(AS156&lt;'Capital Structure'!$K$7,AS156&gt;'Capital Structure'!$L$7),0,MAX((AR171+AS167+AR172)*'Capital Structure'!$M$15/12,0))</f>
        <v>0</v>
      </c>
      <c r="AT168" s="153">
        <f ca="1">IF(OR(AT156&lt;'Capital Structure'!$K$7,AT156&gt;'Capital Structure'!$L$7),0,MAX((AS171+AT167+AS172)*'Capital Structure'!$M$15/12,0))</f>
        <v>0</v>
      </c>
      <c r="AU168" s="153">
        <f ca="1">IF(OR(AU156&lt;'Capital Structure'!$K$7,AU156&gt;'Capital Structure'!$L$7),0,MAX((AT171+AU167+AT172)*'Capital Structure'!$M$15/12,0))</f>
        <v>0</v>
      </c>
      <c r="AV168" s="153">
        <f ca="1">IF(OR(AV156&lt;'Capital Structure'!$K$7,AV156&gt;'Capital Structure'!$L$7),0,MAX((AU171+AV167+AU172)*'Capital Structure'!$M$15/12,0))</f>
        <v>0</v>
      </c>
      <c r="AW168" s="153">
        <f ca="1">IF(OR(AW156&lt;'Capital Structure'!$K$7,AW156&gt;'Capital Structure'!$L$7),0,MAX((AV171+AW167+AV172)*'Capital Structure'!$M$15/12,0))</f>
        <v>0</v>
      </c>
      <c r="AX168" s="153">
        <f ca="1">IF(OR(AX156&lt;'Capital Structure'!$K$7,AX156&gt;'Capital Structure'!$L$7),0,MAX((AW171+AX167+AW172)*'Capital Structure'!$M$15/12,0))</f>
        <v>0</v>
      </c>
      <c r="AY168" s="153">
        <f ca="1">IF(OR(AY156&lt;'Capital Structure'!$K$7,AY156&gt;'Capital Structure'!$L$7),0,MAX((AX171+AY167+AX172)*'Capital Structure'!$M$15/12,0))</f>
        <v>108.67465277777779</v>
      </c>
      <c r="AZ168" s="153">
        <f ca="1">IF(OR(AZ156&lt;'Capital Structure'!$K$7,AZ156&gt;'Capital Structure'!$L$7),0,MAX((AY171+AZ167+AY172)*'Capital Structure'!$M$15/12,0))</f>
        <v>217.80211660875423</v>
      </c>
      <c r="BA168" s="153">
        <f ca="1">IF(OR(BA156&lt;'Capital Structure'!$K$7,BA156&gt;'Capital Structure'!$L$7),0,MAX((AZ171+BA167+AZ172)*'Capital Structure'!$M$15/12,0))</f>
        <v>327.38427820569166</v>
      </c>
      <c r="BB168" s="153">
        <f ca="1">IF(OR(BB156&lt;'Capital Structure'!$K$7,BB156&gt;'Capital Structure'!$L$7),0,MAX((BA171+BB167+BA172)*'Capital Structure'!$M$15/12,0))</f>
        <v>437.42303214262034</v>
      </c>
      <c r="BC168" s="153">
        <f ca="1">IF(OR(BC156&lt;'Capital Structure'!$K$7,BC156&gt;'Capital Structure'!$L$7),0,MAX((BB171+BC167+BB172)*'Capital Structure'!$M$15/12,0))</f>
        <v>550317.80564158258</v>
      </c>
      <c r="BD168" s="153">
        <f ca="1">IF(OR(BD156&lt;'Capital Structure'!$K$7,BD156&gt;'Capital Structure'!$L$7),0,MAX((BC171+BD167+BC172)*'Capital Structure'!$M$15/12,0))</f>
        <v>552610.79649842239</v>
      </c>
      <c r="BE168" s="153">
        <f ca="1">IF(OR(BE156&lt;'Capital Structure'!$K$7,BE156&gt;'Capital Structure'!$L$7),0,MAX((BD171+BE167+BD172)*'Capital Structure'!$M$15/12,0))</f>
        <v>554913.34148383245</v>
      </c>
      <c r="BF168" s="153">
        <f ca="1">IF(OR(BF156&lt;'Capital Structure'!$K$7,BF156&gt;'Capital Structure'!$L$7),0,MAX((BE171+BF167+BE172)*'Capital Structure'!$M$15/12,0))</f>
        <v>557225.48040668166</v>
      </c>
      <c r="BG168" s="153">
        <f ca="1">IF(OR(BG156&lt;'Capital Structure'!$K$7,BG156&gt;'Capital Structure'!$L$7),0,MAX((BF171+BG167+BF172)*'Capital Structure'!$M$15/12,0))</f>
        <v>1013493.8106761188</v>
      </c>
      <c r="BH168" s="153">
        <f ca="1">IF(OR(BH156&lt;'Capital Structure'!$K$7,BH156&gt;'Capital Structure'!$L$7),0,MAX((BG171+BH167+BG172)*'Capital Structure'!$M$15/12,0))</f>
        <v>1017716.7015539361</v>
      </c>
      <c r="BI168" s="153">
        <f ca="1">IF(OR(BI156&lt;'Capital Structure'!$K$7,BI156&gt;'Capital Structure'!$L$7),0,MAX((BH171+BI167+BH172)*'Capital Structure'!$M$15/12,0))</f>
        <v>1021957.1878104109</v>
      </c>
      <c r="BJ168" s="153">
        <f ca="1">IF(OR(BJ156&lt;'Capital Structure'!$K$7,BJ156&gt;'Capital Structure'!$L$7),0,MAX((BI171+BJ167+BI172)*'Capital Structure'!$M$15/12,0))</f>
        <v>1026215.342759621</v>
      </c>
      <c r="BK168" s="153">
        <f ca="1">IF(OR(BK156&lt;'Capital Structure'!$K$7,BK156&gt;'Capital Structure'!$L$7),0,MAX((BJ171+BK167+BJ172)*'Capital Structure'!$M$15/12,0))</f>
        <v>1030491.2400211194</v>
      </c>
      <c r="BL168" s="153">
        <f ca="1">IF(OR(BL156&lt;'Capital Structure'!$K$7,BL156&gt;'Capital Structure'!$L$7),0,MAX((BK171+BL167+BK172)*'Capital Structure'!$M$15/12,0))</f>
        <v>1034784.9535212073</v>
      </c>
      <c r="BM168" s="153">
        <f ca="1">IF(OR(BM156&lt;'Capital Structure'!$K$7,BM156&gt;'Capital Structure'!$L$7),0,MAX((BL171+BM167+BL172)*'Capital Structure'!$M$15/12,0))</f>
        <v>1039096.5574942124</v>
      </c>
      <c r="BN168" s="153">
        <f ca="1">IF(OR(BN156&lt;'Capital Structure'!$K$7,BN156&gt;'Capital Structure'!$L$7),0,MAX((BM171+BN167+BM172)*'Capital Structure'!$M$15/12,0))</f>
        <v>1043426.1264837715</v>
      </c>
      <c r="BO168" s="153">
        <f ca="1">IF(OR(BO156&lt;'Capital Structure'!$K$7,BO156&gt;'Capital Structure'!$L$7),0,MAX((BN171+BO167+BN172)*'Capital Structure'!$M$15/12,0))</f>
        <v>1047773.7353441207</v>
      </c>
      <c r="BP168" s="153">
        <f ca="1">IF(OR(BP156&lt;'Capital Structure'!$K$7,BP156&gt;'Capital Structure'!$L$7),0,MAX((BO171+BP167+BO172)*'Capital Structure'!$M$15/12,0))</f>
        <v>1052139.4592413877</v>
      </c>
      <c r="BQ168" s="153">
        <f ca="1">IF(OR(BQ156&lt;'Capital Structure'!$K$7,BQ156&gt;'Capital Structure'!$L$7),0,MAX((BP171+BQ167+BP172)*'Capital Structure'!$M$15/12,0))</f>
        <v>1056523.3736548936</v>
      </c>
      <c r="BR168" s="153">
        <f ca="1">IF(OR(BR156&lt;'Capital Structure'!$K$7,BR156&gt;'Capital Structure'!$L$7),0,MAX((BQ171+BR167+BQ172)*'Capital Structure'!$M$15/12,0))</f>
        <v>1060925.5543784555</v>
      </c>
      <c r="BS168" s="153">
        <f ca="1">IF(OR(BS156&lt;'Capital Structure'!$K$7,BS156&gt;'Capital Structure'!$L$7),0,MAX((BR171+BS167+BR172)*'Capital Structure'!$M$15/12,0))</f>
        <v>1065346.0775216992</v>
      </c>
      <c r="BT168" s="153">
        <f ca="1">IF(OR(BT156&lt;'Capital Structure'!$K$7,BT156&gt;'Capital Structure'!$L$7),0,MAX((BS171+BT167+BS172)*'Capital Structure'!$M$15/12,0))</f>
        <v>1069785.019511373</v>
      </c>
      <c r="BU168" s="153">
        <f ca="1">IF(OR(BU156&lt;'Capital Structure'!$K$7,BU156&gt;'Capital Structure'!$L$7),0,MAX((BT171+BU167+BT172)*'Capital Structure'!$M$15/12,0))</f>
        <v>1074242.4570926703</v>
      </c>
      <c r="BV168" s="153">
        <f ca="1">IF(OR(BV156&lt;'Capital Structure'!$K$7,BV156&gt;'Capital Structure'!$L$7),0,MAX((BU171+BV167+BU172)*'Capital Structure'!$M$15/12,0))</f>
        <v>1078718.4673305564</v>
      </c>
      <c r="BW168" s="153">
        <f ca="1">IF(OR(BW156&lt;'Capital Structure'!$K$7,BW156&gt;'Capital Structure'!$L$7),0,MAX((BV171+BW167+BV172)*'Capital Structure'!$M$15/12,0))</f>
        <v>1083213.1276111004</v>
      </c>
      <c r="BX168" s="153">
        <f ca="1">IF(OR(BX156&lt;'Capital Structure'!$K$7,BX156&gt;'Capital Structure'!$L$7),0,MAX((BW171+BX167+BW172)*'Capital Structure'!$M$15/12,0))</f>
        <v>1087726.5156428132</v>
      </c>
      <c r="BY168" s="153">
        <f ca="1">IF(OR(BY156&lt;'Capital Structure'!$K$7,BY156&gt;'Capital Structure'!$L$7),0,MAX((BX171+BY167+BX172)*'Capital Structure'!$M$15/12,0))</f>
        <v>1092258.7094579916</v>
      </c>
      <c r="BZ168" s="153">
        <f ca="1">IF(OR(BZ156&lt;'Capital Structure'!$K$7,BZ156&gt;'Capital Structure'!$L$7),0,MAX((BY171+BZ167+BY172)*'Capital Structure'!$M$15/12,0))</f>
        <v>1096809.7874140667</v>
      </c>
      <c r="CA168" s="153">
        <f ca="1">IF(OR(CA156&lt;'Capital Structure'!$K$7,CA156&gt;'Capital Structure'!$L$7),0,MAX((BZ171+CA167+BZ172)*'Capital Structure'!$M$15/12,0))</f>
        <v>1101379.8281949586</v>
      </c>
      <c r="CB168" s="153">
        <f ca="1">IF(OR(CB156&lt;'Capital Structure'!$K$7,CB156&gt;'Capital Structure'!$L$7),0,MAX((CA171+CB167+CA172)*'Capital Structure'!$M$15/12,0))</f>
        <v>1105968.9108124375</v>
      </c>
      <c r="CC168" s="153">
        <f ca="1">IF(OR(CC156&lt;'Capital Structure'!$K$7,CC156&gt;'Capital Structure'!$L$7),0,MAX((CB171+CC167+CB172)*'Capital Structure'!$M$15/12,0))</f>
        <v>1110577.1146074894</v>
      </c>
      <c r="CD168" s="153">
        <f ca="1">IF(OR(CD156&lt;'Capital Structure'!$K$7,CD156&gt;'Capital Structure'!$L$7),0,MAX((CC171+CD167+CC172)*'Capital Structure'!$M$15/12,0))</f>
        <v>1115204.5192516875</v>
      </c>
      <c r="CE168" s="153">
        <f ca="1">IF(OR(CE156&lt;'Capital Structure'!$K$7,CE156&gt;'Capital Structure'!$L$7),0,MAX((CD171+CE167+CD172)*'Capital Structure'!$M$15/12,0))</f>
        <v>1119851.2047485695</v>
      </c>
      <c r="CF168" s="153">
        <f ca="1">IF(OR(CF156&lt;'Capital Structure'!$K$7,CF156&gt;'Capital Structure'!$L$7),0,MAX((CE171+CF167+CE172)*'Capital Structure'!$M$15/12,0))</f>
        <v>1124517.2514350216</v>
      </c>
      <c r="CG168" s="153">
        <f ca="1">IF(OR(CG156&lt;'Capital Structure'!$K$7,CG156&gt;'Capital Structure'!$L$7),0,MAX((CF171+CG167+CF172)*'Capital Structure'!$M$15/12,0))</f>
        <v>1129202.7399826676</v>
      </c>
      <c r="CH168" s="153">
        <f ca="1">IF(OR(CH156&lt;'Capital Structure'!$K$7,CH156&gt;'Capital Structure'!$L$7),0,MAX((CG171+CH167+CG172)*'Capital Structure'!$M$15/12,0))</f>
        <v>1133907.7513992621</v>
      </c>
      <c r="CI168" s="153">
        <f ca="1">IF(OR(CI156&lt;'Capital Structure'!$K$7,CI156&gt;'Capital Structure'!$L$7),0,MAX((CH171+CI167+CH172)*'Capital Structure'!$M$15/12,0))</f>
        <v>1138632.3670300923</v>
      </c>
      <c r="CJ168" s="153">
        <f ca="1">IF(OR(CJ156&lt;'Capital Structure'!$K$7,CJ156&gt;'Capital Structure'!$L$7),0,MAX((CI171+CJ167+CI172)*'Capital Structure'!$M$15/12,0))</f>
        <v>1143376.6685593843</v>
      </c>
      <c r="CK168" s="153">
        <f ca="1">IF(OR(CK156&lt;'Capital Structure'!$K$7,CK156&gt;'Capital Structure'!$L$7),0,MAX((CJ171+CK167+CJ172)*'Capital Structure'!$M$15/12,0))</f>
        <v>1148140.7380117152</v>
      </c>
      <c r="CL168" s="153">
        <f ca="1">IF(OR(CL156&lt;'Capital Structure'!$K$7,CL156&gt;'Capital Structure'!$L$7),0,MAX((CK171+CL167+CK172)*'Capital Structure'!$M$15/12,0))</f>
        <v>1152924.6577534305</v>
      </c>
      <c r="CM168" s="153">
        <f ca="1">IF(OR(CM156&lt;'Capital Structure'!$K$7,CM156&gt;'Capital Structure'!$L$7),0,MAX((CL171+CM167+CL172)*'Capital Structure'!$M$15/12,0))</f>
        <v>1157728.5104940701</v>
      </c>
      <c r="CN168" s="153">
        <f>IF(OR(CN156&lt;'Capital Structure'!$K$7,CN156&gt;'Capital Structure'!$L$7),0,MAX((CM171+CN167+CM172)*'Capital Structure'!$M$15/12,0))</f>
        <v>0</v>
      </c>
      <c r="CO168" s="153">
        <f>IF(OR(CO156&lt;'Capital Structure'!$K$7,CO156&gt;'Capital Structure'!$L$7),0,MAX((CN171+CO167+CN172)*'Capital Structure'!$M$15/12,0))</f>
        <v>0</v>
      </c>
      <c r="CP168" s="153">
        <f>IF(OR(CP156&lt;'Capital Structure'!$K$7,CP156&gt;'Capital Structure'!$L$7),0,MAX((CO171+CP167+CO172)*'Capital Structure'!$M$15/12,0))</f>
        <v>0</v>
      </c>
      <c r="CQ168" s="153">
        <f>IF(OR(CQ156&lt;'Capital Structure'!$K$7,CQ156&gt;'Capital Structure'!$L$7),0,MAX((CP171+CQ167+CP172)*'Capital Structure'!$M$15/12,0))</f>
        <v>0</v>
      </c>
      <c r="CR168" s="153">
        <f>IF(OR(CR156&lt;'Capital Structure'!$K$7,CR156&gt;'Capital Structure'!$L$7),0,MAX((CQ171+CR167+CQ172)*'Capital Structure'!$M$15/12,0))</f>
        <v>0</v>
      </c>
      <c r="CS168" s="153">
        <f>IF(OR(CS156&lt;'Capital Structure'!$K$7,CS156&gt;'Capital Structure'!$L$7),0,MAX((CR171+CS167+CR172)*'Capital Structure'!$M$15/12,0))</f>
        <v>0</v>
      </c>
      <c r="CT168" s="153">
        <f>IF(OR(CT156&lt;'Capital Structure'!$K$7,CT156&gt;'Capital Structure'!$L$7),0,MAX((CS171+CT167+CS172)*'Capital Structure'!$M$15/12,0))</f>
        <v>0</v>
      </c>
      <c r="CU168" s="153">
        <f>IF(OR(CU156&lt;'Capital Structure'!$K$7,CU156&gt;'Capital Structure'!$L$7),0,MAX((CT171+CU167+CT172)*'Capital Structure'!$M$15/12,0))</f>
        <v>0</v>
      </c>
      <c r="CV168" s="153">
        <f>IF(OR(CV156&lt;'Capital Structure'!$K$7,CV156&gt;'Capital Structure'!$L$7),0,MAX((CU171+CV167+CU172)*'Capital Structure'!$M$15/12,0))</f>
        <v>0</v>
      </c>
      <c r="CW168" s="153">
        <f>IF(OR(CW156&lt;'Capital Structure'!$K$7,CW156&gt;'Capital Structure'!$L$7),0,MAX((CV171+CW167+CV172)*'Capital Structure'!$M$15/12,0))</f>
        <v>0</v>
      </c>
      <c r="CX168" s="153">
        <f>IF(OR(CX156&lt;'Capital Structure'!$K$7,CX156&gt;'Capital Structure'!$L$7),0,MAX((CW171+CX167+CW172)*'Capital Structure'!$M$15/12,0))</f>
        <v>0</v>
      </c>
      <c r="CY168" s="153">
        <f>IF(OR(CY156&lt;'Capital Structure'!$K$7,CY156&gt;'Capital Structure'!$L$7),0,MAX((CX171+CY167+CX172)*'Capital Structure'!$M$15/12,0))</f>
        <v>0</v>
      </c>
      <c r="CZ168" s="153">
        <f>IF(OR(CZ156&lt;'Capital Structure'!$K$7,CZ156&gt;'Capital Structure'!$L$7),0,MAX((CY171+CZ167+CY172)*'Capital Structure'!$M$15/12,0))</f>
        <v>0</v>
      </c>
      <c r="DA168" s="153">
        <f>IF(OR(DA156&lt;'Capital Structure'!$K$7,DA156&gt;'Capital Structure'!$L$7),0,MAX((CZ171+DA167+CZ172)*'Capital Structure'!$M$15/12,0))</f>
        <v>0</v>
      </c>
      <c r="DB168" s="153">
        <f>IF(OR(DB156&lt;'Capital Structure'!$K$7,DB156&gt;'Capital Structure'!$L$7),0,MAX((DA171+DB167+DA172)*'Capital Structure'!$M$15/12,0))</f>
        <v>0</v>
      </c>
      <c r="DC168" s="153">
        <f>IF(OR(DC156&lt;'Capital Structure'!$K$7,DC156&gt;'Capital Structure'!$L$7),0,MAX((DB171+DC167+DB172)*'Capital Structure'!$M$15/12,0))</f>
        <v>0</v>
      </c>
      <c r="DD168" s="153">
        <f>IF(OR(DD156&lt;'Capital Structure'!$K$7,DD156&gt;'Capital Structure'!$L$7),0,MAX((DC171+DD167+DC172)*'Capital Structure'!$M$15/12,0))</f>
        <v>0</v>
      </c>
      <c r="DE168" s="153">
        <f>IF(OR(DE156&lt;'Capital Structure'!$K$7,DE156&gt;'Capital Structure'!$L$7),0,MAX((DD171+DE167+DD172)*'Capital Structure'!$M$15/12,0))</f>
        <v>0</v>
      </c>
      <c r="DF168" s="153">
        <f>IF(OR(DF156&lt;'Capital Structure'!$K$7,DF156&gt;'Capital Structure'!$L$7),0,MAX((DE171+DF167+DE172)*'Capital Structure'!$M$15/12,0))</f>
        <v>0</v>
      </c>
      <c r="DG168" s="153">
        <f>IF(OR(DG156&lt;'Capital Structure'!$K$7,DG156&gt;'Capital Structure'!$L$7),0,MAX((DF171+DG167+DF172)*'Capital Structure'!$M$15/12,0))</f>
        <v>0</v>
      </c>
      <c r="DH168" s="153">
        <f>IF(OR(DH156&lt;'Capital Structure'!$K$7,DH156&gt;'Capital Structure'!$L$7),0,MAX((DG171+DH167+DG172)*'Capital Structure'!$M$15/12,0))</f>
        <v>0</v>
      </c>
      <c r="DI168" s="153">
        <f>IF(OR(DI156&lt;'Capital Structure'!$K$7,DI156&gt;'Capital Structure'!$L$7),0,MAX((DH171+DI167+DH172)*'Capital Structure'!$M$15/12,0))</f>
        <v>0</v>
      </c>
      <c r="DJ168" s="153">
        <f>IF(OR(DJ156&lt;'Capital Structure'!$K$7,DJ156&gt;'Capital Structure'!$L$7),0,MAX((DI171+DJ167+DI172)*'Capital Structure'!$M$15/12,0))</f>
        <v>0</v>
      </c>
      <c r="DK168" s="153">
        <f>IF(OR(DK156&lt;'Capital Structure'!$K$7,DK156&gt;'Capital Structure'!$L$7),0,MAX((DJ171+DK167+DJ172)*'Capital Structure'!$M$15/12,0))</f>
        <v>0</v>
      </c>
      <c r="DL168" s="153">
        <f>IF(OR(DL156&lt;'Capital Structure'!$K$7,DL156&gt;'Capital Structure'!$L$7),0,MAX((DK171+DL167+DK172)*'Capital Structure'!$M$15/12,0))</f>
        <v>0</v>
      </c>
      <c r="DM168" s="153">
        <f>IF(OR(DM156&lt;'Capital Structure'!$K$7,DM156&gt;'Capital Structure'!$L$7),0,MAX((DL171+DM167+DL172)*'Capital Structure'!$M$15/12,0))</f>
        <v>0</v>
      </c>
      <c r="DN168" s="153">
        <f>IF(OR(DN156&lt;'Capital Structure'!$K$7,DN156&gt;'Capital Structure'!$L$7),0,MAX((DM171+DN167+DM172)*'Capital Structure'!$M$15/12,0))</f>
        <v>0</v>
      </c>
      <c r="DO168" s="153">
        <f>IF(OR(DO156&lt;'Capital Structure'!$K$7,DO156&gt;'Capital Structure'!$L$7),0,MAX((DN171+DO167+DN172)*'Capital Structure'!$M$15/12,0))</f>
        <v>0</v>
      </c>
      <c r="DP168" s="153">
        <f>IF(OR(DP156&lt;'Capital Structure'!$K$7,DP156&gt;'Capital Structure'!$L$7),0,MAX((DO171+DP167+DO172)*'Capital Structure'!$M$15/12,0))</f>
        <v>0</v>
      </c>
      <c r="DQ168" s="153">
        <f>IF(OR(DQ156&lt;'Capital Structure'!$K$7,DQ156&gt;'Capital Structure'!$L$7),0,MAX((DP171+DQ167+DP172)*'Capital Structure'!$M$15/12,0))</f>
        <v>0</v>
      </c>
      <c r="DR168" s="153">
        <f>IF(OR(DR156&lt;'Capital Structure'!$K$7,DR156&gt;'Capital Structure'!$L$7),0,MAX((DQ171+DR167+DQ172)*'Capital Structure'!$M$15/12,0))</f>
        <v>0</v>
      </c>
      <c r="DS168" s="153">
        <f>IF(OR(DS156&lt;'Capital Structure'!$K$7,DS156&gt;'Capital Structure'!$L$7),0,MAX((DR171+DS167+DR172)*'Capital Structure'!$M$15/12,0))</f>
        <v>0</v>
      </c>
      <c r="DT168" s="153">
        <f>IF(OR(DT156&lt;'Capital Structure'!$K$7,DT156&gt;'Capital Structure'!$L$7),0,MAX((DS171+DT167+DS172)*'Capital Structure'!$M$15/12,0))</f>
        <v>0</v>
      </c>
      <c r="DU168" s="153">
        <f>IF(OR(DU156&lt;'Capital Structure'!$K$7,DU156&gt;'Capital Structure'!$L$7),0,MAX((DT171+DU167+DT172)*'Capital Structure'!$M$15/12,0))</f>
        <v>0</v>
      </c>
      <c r="DV168" s="153">
        <f>IF(OR(DV156&lt;'Capital Structure'!$K$7,DV156&gt;'Capital Structure'!$L$7),0,MAX((DU171+DV167+DU172)*'Capital Structure'!$M$15/12,0))</f>
        <v>0</v>
      </c>
      <c r="DW168" s="153">
        <f>IF(OR(DW156&lt;'Capital Structure'!$K$7,DW156&gt;'Capital Structure'!$L$7),0,MAX((DV171+DW167+DV172)*'Capital Structure'!$M$15/12,0))</f>
        <v>0</v>
      </c>
      <c r="DX168" s="153">
        <f>IF(OR(DX156&lt;'Capital Structure'!$K$7,DX156&gt;'Capital Structure'!$L$7),0,MAX((DW171+DX167+DW172)*'Capital Structure'!$M$15/12,0))</f>
        <v>0</v>
      </c>
      <c r="DY168" s="153">
        <f>IF(OR(DY156&lt;'Capital Structure'!$K$7,DY156&gt;'Capital Structure'!$L$7),0,MAX((DX171+DY167+DX172)*'Capital Structure'!$M$15/12,0))</f>
        <v>0</v>
      </c>
      <c r="DZ168" s="153">
        <f>IF(OR(DZ156&lt;'Capital Structure'!$K$7,DZ156&gt;'Capital Structure'!$L$7),0,MAX((DY171+DZ167+DY172)*'Capital Structure'!$M$15/12,0))</f>
        <v>0</v>
      </c>
      <c r="EA168" s="153">
        <f>IF(OR(EA156&lt;'Capital Structure'!$K$7,EA156&gt;'Capital Structure'!$L$7),0,MAX((DZ171+EA167+DZ172)*'Capital Structure'!$M$15/12,0))</f>
        <v>0</v>
      </c>
      <c r="EB168" s="153">
        <f>IF(OR(EB156&lt;'Capital Structure'!$K$7,EB156&gt;'Capital Structure'!$L$7),0,MAX((EA171+EB167+EA172)*'Capital Structure'!$M$15/12,0))</f>
        <v>0</v>
      </c>
      <c r="EC168" s="153">
        <f>IF(OR(EC156&lt;'Capital Structure'!$K$7,EC156&gt;'Capital Structure'!$L$7),0,MAX((EB171+EC167+EB172)*'Capital Structure'!$M$15/12,0))</f>
        <v>0</v>
      </c>
      <c r="ED168" s="153">
        <f>IF(OR(ED156&lt;'Capital Structure'!$K$7,ED156&gt;'Capital Structure'!$L$7),0,MAX((EC171+ED167+EC172)*'Capital Structure'!$M$15/12,0))</f>
        <v>0</v>
      </c>
      <c r="EE168" s="153">
        <f>IF(OR(EE156&lt;'Capital Structure'!$K$7,EE156&gt;'Capital Structure'!$L$7),0,MAX((ED171+EE167+ED172)*'Capital Structure'!$M$15/12,0))</f>
        <v>0</v>
      </c>
      <c r="EF168" s="153">
        <f>IF(OR(EF156&lt;'Capital Structure'!$K$7,EF156&gt;'Capital Structure'!$L$7),0,MAX((EE171+EF167+EE172)*'Capital Structure'!$M$15/12,0))</f>
        <v>0</v>
      </c>
      <c r="EG168" s="153">
        <f>IF(OR(EG156&lt;'Capital Structure'!$K$7,EG156&gt;'Capital Structure'!$L$7),0,MAX((EF171+EG167+EF172)*'Capital Structure'!$M$15/12,0))</f>
        <v>0</v>
      </c>
      <c r="EH168" s="153">
        <f>IF(OR(EH156&lt;'Capital Structure'!$K$7,EH156&gt;'Capital Structure'!$L$7),0,MAX((EG171+EH167+EG172)*'Capital Structure'!$M$15/12,0))</f>
        <v>0</v>
      </c>
      <c r="EI168" s="153">
        <f>IF(OR(EI156&lt;'Capital Structure'!$K$7,EI156&gt;'Capital Structure'!$L$7),0,MAX((EH171+EI167+EH172)*'Capital Structure'!$M$15/12,0))</f>
        <v>0</v>
      </c>
      <c r="EJ168" s="153">
        <f>IF(OR(EJ156&lt;'Capital Structure'!$K$7,EJ156&gt;'Capital Structure'!$L$7),0,MAX((EI171+EJ167+EI172)*'Capital Structure'!$M$15/12,0))</f>
        <v>0</v>
      </c>
      <c r="EK168" s="153">
        <f>IF(OR(EK156&lt;'Capital Structure'!$K$7,EK156&gt;'Capital Structure'!$L$7),0,MAX((EJ171+EK167+EJ172)*'Capital Structure'!$M$15/12,0))</f>
        <v>0</v>
      </c>
    </row>
    <row r="169" spans="1:141">
      <c r="B169" s="125" t="s">
        <v>371</v>
      </c>
      <c r="C169" s="125"/>
      <c r="D169" s="125"/>
      <c r="E169" s="139">
        <f ca="1">IF((E159)&gt;0,MIN(E159,D171),0)</f>
        <v>0</v>
      </c>
      <c r="F169" s="139">
        <f t="shared" ref="F169:BQ169" ca="1" si="65">IF((F159)&gt;0,MIN(F159,E171),0)</f>
        <v>0</v>
      </c>
      <c r="G169" s="139">
        <f t="shared" ca="1" si="65"/>
        <v>0</v>
      </c>
      <c r="H169" s="139">
        <f t="shared" ca="1" si="65"/>
        <v>0</v>
      </c>
      <c r="I169" s="139">
        <f t="shared" ca="1" si="65"/>
        <v>0</v>
      </c>
      <c r="J169" s="139">
        <f t="shared" ca="1" si="65"/>
        <v>0</v>
      </c>
      <c r="K169" s="139">
        <f t="shared" ca="1" si="65"/>
        <v>0</v>
      </c>
      <c r="L169" s="139">
        <f t="shared" ca="1" si="65"/>
        <v>0</v>
      </c>
      <c r="M169" s="139">
        <f t="shared" ca="1" si="65"/>
        <v>0</v>
      </c>
      <c r="N169" s="139">
        <f t="shared" ca="1" si="65"/>
        <v>0</v>
      </c>
      <c r="O169" s="139">
        <f t="shared" ca="1" si="65"/>
        <v>0</v>
      </c>
      <c r="P169" s="139">
        <f t="shared" ca="1" si="65"/>
        <v>0</v>
      </c>
      <c r="Q169" s="139">
        <f t="shared" ca="1" si="65"/>
        <v>0</v>
      </c>
      <c r="R169" s="139">
        <f t="shared" ca="1" si="65"/>
        <v>0</v>
      </c>
      <c r="S169" s="139">
        <f t="shared" ca="1" si="65"/>
        <v>0</v>
      </c>
      <c r="T169" s="139">
        <f t="shared" ca="1" si="65"/>
        <v>5882784.5386703983</v>
      </c>
      <c r="U169" s="139">
        <f t="shared" ca="1" si="65"/>
        <v>12049922.310306758</v>
      </c>
      <c r="V169" s="139">
        <f t="shared" ca="1" si="65"/>
        <v>29551492.279761299</v>
      </c>
      <c r="W169" s="139">
        <f t="shared" ca="1" si="65"/>
        <v>29551899.302306771</v>
      </c>
      <c r="X169" s="139">
        <f t="shared" ca="1" si="65"/>
        <v>82056609.210670397</v>
      </c>
      <c r="Y169" s="139">
        <f t="shared" ca="1" si="65"/>
        <v>38835532.926027179</v>
      </c>
      <c r="Z169" s="139">
        <f t="shared" ca="1" si="65"/>
        <v>0</v>
      </c>
      <c r="AA169" s="139">
        <f t="shared" ca="1" si="65"/>
        <v>0</v>
      </c>
      <c r="AB169" s="139">
        <f t="shared" ca="1" si="65"/>
        <v>0</v>
      </c>
      <c r="AC169" s="139">
        <f t="shared" ca="1" si="65"/>
        <v>0</v>
      </c>
      <c r="AD169" s="139">
        <f t="shared" ca="1" si="65"/>
        <v>0</v>
      </c>
      <c r="AE169" s="139">
        <f t="shared" ca="1" si="65"/>
        <v>0</v>
      </c>
      <c r="AF169" s="139">
        <f t="shared" ca="1" si="65"/>
        <v>0</v>
      </c>
      <c r="AG169" s="139">
        <f t="shared" ca="1" si="65"/>
        <v>0</v>
      </c>
      <c r="AH169" s="139">
        <f t="shared" ca="1" si="65"/>
        <v>0</v>
      </c>
      <c r="AI169" s="139">
        <f t="shared" ca="1" si="65"/>
        <v>0</v>
      </c>
      <c r="AJ169" s="139">
        <f t="shared" ca="1" si="65"/>
        <v>0</v>
      </c>
      <c r="AK169" s="139">
        <f t="shared" ca="1" si="65"/>
        <v>0</v>
      </c>
      <c r="AL169" s="139">
        <f t="shared" ca="1" si="65"/>
        <v>0</v>
      </c>
      <c r="AM169" s="139">
        <f t="shared" ca="1" si="65"/>
        <v>0</v>
      </c>
      <c r="AN169" s="139">
        <f t="shared" ca="1" si="65"/>
        <v>0</v>
      </c>
      <c r="AO169" s="139">
        <f t="shared" ca="1" si="65"/>
        <v>0</v>
      </c>
      <c r="AP169" s="139">
        <f t="shared" ca="1" si="65"/>
        <v>0</v>
      </c>
      <c r="AQ169" s="139">
        <f t="shared" ca="1" si="65"/>
        <v>0</v>
      </c>
      <c r="AR169" s="139">
        <f t="shared" ca="1" si="65"/>
        <v>0</v>
      </c>
      <c r="AS169" s="139">
        <f t="shared" ca="1" si="65"/>
        <v>0</v>
      </c>
      <c r="AT169" s="139">
        <f t="shared" ca="1" si="65"/>
        <v>0</v>
      </c>
      <c r="AU169" s="139">
        <f t="shared" ca="1" si="65"/>
        <v>0</v>
      </c>
      <c r="AV169" s="139">
        <f t="shared" ca="1" si="65"/>
        <v>0</v>
      </c>
      <c r="AW169" s="139">
        <f t="shared" ca="1" si="65"/>
        <v>0</v>
      </c>
      <c r="AX169" s="139">
        <f t="shared" ca="1" si="65"/>
        <v>0</v>
      </c>
      <c r="AY169" s="139">
        <f t="shared" ca="1" si="65"/>
        <v>0</v>
      </c>
      <c r="AZ169" s="139">
        <f t="shared" ca="1" si="65"/>
        <v>0</v>
      </c>
      <c r="BA169" s="139">
        <f t="shared" ca="1" si="65"/>
        <v>0</v>
      </c>
      <c r="BB169" s="139">
        <f t="shared" ca="1" si="65"/>
        <v>0</v>
      </c>
      <c r="BC169" s="139">
        <f ca="1">IF((BC159)&gt;0,MIN(BC159,BB171),0)</f>
        <v>0</v>
      </c>
      <c r="BD169" s="139">
        <f t="shared" ca="1" si="65"/>
        <v>0</v>
      </c>
      <c r="BE169" s="139">
        <f t="shared" ca="1" si="65"/>
        <v>0</v>
      </c>
      <c r="BF169" s="139">
        <f t="shared" ca="1" si="65"/>
        <v>0</v>
      </c>
      <c r="BG169" s="139">
        <f t="shared" ca="1" si="65"/>
        <v>0</v>
      </c>
      <c r="BH169" s="139">
        <f t="shared" ca="1" si="65"/>
        <v>0</v>
      </c>
      <c r="BI169" s="139">
        <f t="shared" ca="1" si="65"/>
        <v>0</v>
      </c>
      <c r="BJ169" s="139">
        <f t="shared" ca="1" si="65"/>
        <v>0</v>
      </c>
      <c r="BK169" s="139">
        <f t="shared" ca="1" si="65"/>
        <v>0</v>
      </c>
      <c r="BL169" s="139">
        <f t="shared" ca="1" si="65"/>
        <v>0</v>
      </c>
      <c r="BM169" s="139">
        <f t="shared" ca="1" si="65"/>
        <v>0</v>
      </c>
      <c r="BN169" s="139">
        <f t="shared" ca="1" si="65"/>
        <v>0</v>
      </c>
      <c r="BO169" s="139">
        <f t="shared" ca="1" si="65"/>
        <v>0</v>
      </c>
      <c r="BP169" s="139">
        <f t="shared" ca="1" si="65"/>
        <v>0</v>
      </c>
      <c r="BQ169" s="139">
        <f t="shared" ca="1" si="65"/>
        <v>0</v>
      </c>
      <c r="BR169" s="139">
        <f t="shared" ref="BR169:EC169" ca="1" si="66">IF((BR159)&gt;0,MIN(BR159,BQ171),0)</f>
        <v>0</v>
      </c>
      <c r="BS169" s="139">
        <f t="shared" ca="1" si="66"/>
        <v>0</v>
      </c>
      <c r="BT169" s="139">
        <f t="shared" ca="1" si="66"/>
        <v>0</v>
      </c>
      <c r="BU169" s="139">
        <f t="shared" ca="1" si="66"/>
        <v>0</v>
      </c>
      <c r="BV169" s="139">
        <f t="shared" si="66"/>
        <v>0</v>
      </c>
      <c r="BW169" s="139">
        <f t="shared" si="66"/>
        <v>0</v>
      </c>
      <c r="BX169" s="139">
        <f t="shared" si="66"/>
        <v>0</v>
      </c>
      <c r="BY169" s="139">
        <f t="shared" si="66"/>
        <v>0</v>
      </c>
      <c r="BZ169" s="139">
        <f t="shared" si="66"/>
        <v>0</v>
      </c>
      <c r="CA169" s="139">
        <f t="shared" si="66"/>
        <v>0</v>
      </c>
      <c r="CB169" s="139">
        <f t="shared" si="66"/>
        <v>0</v>
      </c>
      <c r="CC169" s="139">
        <f t="shared" si="66"/>
        <v>0</v>
      </c>
      <c r="CD169" s="139">
        <f t="shared" si="66"/>
        <v>0</v>
      </c>
      <c r="CE169" s="139">
        <f t="shared" si="66"/>
        <v>0</v>
      </c>
      <c r="CF169" s="139">
        <f t="shared" si="66"/>
        <v>0</v>
      </c>
      <c r="CG169" s="139">
        <f t="shared" si="66"/>
        <v>0</v>
      </c>
      <c r="CH169" s="139">
        <f t="shared" si="66"/>
        <v>0</v>
      </c>
      <c r="CI169" s="139">
        <f t="shared" si="66"/>
        <v>0</v>
      </c>
      <c r="CJ169" s="139">
        <f t="shared" si="66"/>
        <v>0</v>
      </c>
      <c r="CK169" s="139">
        <f t="shared" si="66"/>
        <v>0</v>
      </c>
      <c r="CL169" s="139">
        <f t="shared" si="66"/>
        <v>0</v>
      </c>
      <c r="CM169" s="139">
        <f t="shared" si="66"/>
        <v>0</v>
      </c>
      <c r="CN169" s="139">
        <f t="shared" si="66"/>
        <v>0</v>
      </c>
      <c r="CO169" s="139">
        <f t="shared" si="66"/>
        <v>0</v>
      </c>
      <c r="CP169" s="139">
        <f t="shared" si="66"/>
        <v>0</v>
      </c>
      <c r="CQ169" s="139">
        <f t="shared" si="66"/>
        <v>0</v>
      </c>
      <c r="CR169" s="139">
        <f t="shared" si="66"/>
        <v>0</v>
      </c>
      <c r="CS169" s="139">
        <f t="shared" si="66"/>
        <v>0</v>
      </c>
      <c r="CT169" s="139">
        <f t="shared" si="66"/>
        <v>0</v>
      </c>
      <c r="CU169" s="139">
        <f t="shared" si="66"/>
        <v>0</v>
      </c>
      <c r="CV169" s="139">
        <f t="shared" si="66"/>
        <v>0</v>
      </c>
      <c r="CW169" s="139">
        <f t="shared" si="66"/>
        <v>0</v>
      </c>
      <c r="CX169" s="139">
        <f t="shared" si="66"/>
        <v>0</v>
      </c>
      <c r="CY169" s="139">
        <f t="shared" si="66"/>
        <v>0</v>
      </c>
      <c r="CZ169" s="139">
        <f t="shared" si="66"/>
        <v>0</v>
      </c>
      <c r="DA169" s="139">
        <f t="shared" si="66"/>
        <v>0</v>
      </c>
      <c r="DB169" s="139">
        <f t="shared" si="66"/>
        <v>0</v>
      </c>
      <c r="DC169" s="139">
        <f t="shared" si="66"/>
        <v>0</v>
      </c>
      <c r="DD169" s="139">
        <f t="shared" si="66"/>
        <v>0</v>
      </c>
      <c r="DE169" s="139">
        <f t="shared" si="66"/>
        <v>0</v>
      </c>
      <c r="DF169" s="139">
        <f t="shared" si="66"/>
        <v>0</v>
      </c>
      <c r="DG169" s="139">
        <f t="shared" si="66"/>
        <v>0</v>
      </c>
      <c r="DH169" s="139">
        <f t="shared" si="66"/>
        <v>0</v>
      </c>
      <c r="DI169" s="139">
        <f t="shared" si="66"/>
        <v>0</v>
      </c>
      <c r="DJ169" s="139">
        <f t="shared" si="66"/>
        <v>0</v>
      </c>
      <c r="DK169" s="139">
        <f t="shared" si="66"/>
        <v>0</v>
      </c>
      <c r="DL169" s="139">
        <f t="shared" si="66"/>
        <v>0</v>
      </c>
      <c r="DM169" s="139">
        <f t="shared" si="66"/>
        <v>0</v>
      </c>
      <c r="DN169" s="139">
        <f t="shared" si="66"/>
        <v>0</v>
      </c>
      <c r="DO169" s="139">
        <f t="shared" si="66"/>
        <v>0</v>
      </c>
      <c r="DP169" s="139">
        <f t="shared" si="66"/>
        <v>0</v>
      </c>
      <c r="DQ169" s="139">
        <f t="shared" si="66"/>
        <v>0</v>
      </c>
      <c r="DR169" s="139">
        <f t="shared" si="66"/>
        <v>0</v>
      </c>
      <c r="DS169" s="139">
        <f t="shared" si="66"/>
        <v>0</v>
      </c>
      <c r="DT169" s="139">
        <f t="shared" si="66"/>
        <v>0</v>
      </c>
      <c r="DU169" s="139">
        <f t="shared" si="66"/>
        <v>0</v>
      </c>
      <c r="DV169" s="139">
        <f t="shared" si="66"/>
        <v>0</v>
      </c>
      <c r="DW169" s="139">
        <f t="shared" si="66"/>
        <v>0</v>
      </c>
      <c r="DX169" s="139">
        <f t="shared" si="66"/>
        <v>0</v>
      </c>
      <c r="DY169" s="139">
        <f t="shared" si="66"/>
        <v>0</v>
      </c>
      <c r="DZ169" s="139">
        <f t="shared" si="66"/>
        <v>0</v>
      </c>
      <c r="EA169" s="139">
        <f t="shared" si="66"/>
        <v>0</v>
      </c>
      <c r="EB169" s="139">
        <f t="shared" si="66"/>
        <v>0</v>
      </c>
      <c r="EC169" s="139">
        <f t="shared" si="66"/>
        <v>0</v>
      </c>
      <c r="ED169" s="139">
        <f t="shared" ref="ED169:EK169" si="67">IF((ED159)&gt;0,MIN(ED159,EC171),0)</f>
        <v>0</v>
      </c>
      <c r="EE169" s="139">
        <f t="shared" si="67"/>
        <v>0</v>
      </c>
      <c r="EF169" s="139">
        <f t="shared" si="67"/>
        <v>0</v>
      </c>
      <c r="EG169" s="139">
        <f t="shared" si="67"/>
        <v>0</v>
      </c>
      <c r="EH169" s="139">
        <f t="shared" si="67"/>
        <v>0</v>
      </c>
      <c r="EI169" s="139">
        <f t="shared" si="67"/>
        <v>0</v>
      </c>
      <c r="EJ169" s="139">
        <f t="shared" si="67"/>
        <v>0</v>
      </c>
      <c r="EK169" s="139">
        <f t="shared" si="67"/>
        <v>0</v>
      </c>
    </row>
    <row r="170" spans="1:141">
      <c r="B170" s="125" t="s">
        <v>372</v>
      </c>
      <c r="C170" s="125"/>
      <c r="D170" s="125"/>
      <c r="E170" s="139">
        <f ca="1">IF((E159-D171)&gt;0,MIN(E159-D171,D172+E168),0)</f>
        <v>0</v>
      </c>
      <c r="F170" s="139">
        <f t="shared" ref="F170:BQ170" ca="1" si="68">IF((F159-E171)&gt;0,MIN(F159-E171,E172+F168),0)</f>
        <v>0</v>
      </c>
      <c r="G170" s="139">
        <f t="shared" ca="1" si="68"/>
        <v>0</v>
      </c>
      <c r="H170" s="139">
        <f t="shared" ca="1" si="68"/>
        <v>0</v>
      </c>
      <c r="I170" s="139">
        <f t="shared" ca="1" si="68"/>
        <v>0</v>
      </c>
      <c r="J170" s="139">
        <f t="shared" ca="1" si="68"/>
        <v>0</v>
      </c>
      <c r="K170" s="139">
        <f t="shared" ca="1" si="68"/>
        <v>0</v>
      </c>
      <c r="L170" s="139">
        <f t="shared" ca="1" si="68"/>
        <v>0</v>
      </c>
      <c r="M170" s="139">
        <f t="shared" ca="1" si="68"/>
        <v>0</v>
      </c>
      <c r="N170" s="139">
        <f t="shared" ca="1" si="68"/>
        <v>0</v>
      </c>
      <c r="O170" s="139">
        <f t="shared" ca="1" si="68"/>
        <v>0</v>
      </c>
      <c r="P170" s="139">
        <f t="shared" ca="1" si="68"/>
        <v>0</v>
      </c>
      <c r="Q170" s="139">
        <f t="shared" ca="1" si="68"/>
        <v>0</v>
      </c>
      <c r="R170" s="139">
        <f t="shared" ca="1" si="68"/>
        <v>0</v>
      </c>
      <c r="S170" s="139">
        <f t="shared" ca="1" si="68"/>
        <v>0</v>
      </c>
      <c r="T170" s="139">
        <f t="shared" ca="1" si="68"/>
        <v>0</v>
      </c>
      <c r="U170" s="139">
        <f t="shared" ca="1" si="68"/>
        <v>0</v>
      </c>
      <c r="V170" s="139">
        <f t="shared" ca="1" si="68"/>
        <v>0</v>
      </c>
      <c r="W170" s="139">
        <f t="shared" ca="1" si="68"/>
        <v>0</v>
      </c>
      <c r="X170" s="139">
        <f t="shared" ca="1" si="68"/>
        <v>0</v>
      </c>
      <c r="Y170" s="139">
        <f t="shared" ca="1" si="68"/>
        <v>13853159.738089485</v>
      </c>
      <c r="Z170" s="139">
        <f t="shared" ca="1" si="68"/>
        <v>0</v>
      </c>
      <c r="AA170" s="139">
        <f t="shared" ca="1" si="68"/>
        <v>0</v>
      </c>
      <c r="AB170" s="139">
        <f t="shared" ca="1" si="68"/>
        <v>0</v>
      </c>
      <c r="AC170" s="139">
        <f t="shared" ca="1" si="68"/>
        <v>0</v>
      </c>
      <c r="AD170" s="139">
        <f t="shared" ca="1" si="68"/>
        <v>0</v>
      </c>
      <c r="AE170" s="139">
        <f t="shared" ca="1" si="68"/>
        <v>0</v>
      </c>
      <c r="AF170" s="139">
        <f t="shared" ca="1" si="68"/>
        <v>0</v>
      </c>
      <c r="AG170" s="139">
        <f t="shared" ca="1" si="68"/>
        <v>0</v>
      </c>
      <c r="AH170" s="139">
        <f t="shared" ca="1" si="68"/>
        <v>0</v>
      </c>
      <c r="AI170" s="139">
        <f t="shared" ca="1" si="68"/>
        <v>0</v>
      </c>
      <c r="AJ170" s="139">
        <f t="shared" ca="1" si="68"/>
        <v>0</v>
      </c>
      <c r="AK170" s="139">
        <f t="shared" ca="1" si="68"/>
        <v>0</v>
      </c>
      <c r="AL170" s="139">
        <f t="shared" ca="1" si="68"/>
        <v>0</v>
      </c>
      <c r="AM170" s="139">
        <f t="shared" ca="1" si="68"/>
        <v>0</v>
      </c>
      <c r="AN170" s="139">
        <f t="shared" ca="1" si="68"/>
        <v>0</v>
      </c>
      <c r="AO170" s="139">
        <f t="shared" ca="1" si="68"/>
        <v>0</v>
      </c>
      <c r="AP170" s="139">
        <f t="shared" ca="1" si="68"/>
        <v>0</v>
      </c>
      <c r="AQ170" s="139">
        <f t="shared" ca="1" si="68"/>
        <v>0</v>
      </c>
      <c r="AR170" s="139">
        <f t="shared" ca="1" si="68"/>
        <v>0</v>
      </c>
      <c r="AS170" s="139">
        <f t="shared" ca="1" si="68"/>
        <v>0</v>
      </c>
      <c r="AT170" s="139">
        <f t="shared" ca="1" si="68"/>
        <v>0</v>
      </c>
      <c r="AU170" s="139">
        <f t="shared" ca="1" si="68"/>
        <v>0</v>
      </c>
      <c r="AV170" s="139">
        <f t="shared" ca="1" si="68"/>
        <v>0</v>
      </c>
      <c r="AW170" s="139">
        <f t="shared" ca="1" si="68"/>
        <v>0</v>
      </c>
      <c r="AX170" s="139">
        <f t="shared" ca="1" si="68"/>
        <v>0</v>
      </c>
      <c r="AY170" s="139">
        <f t="shared" ca="1" si="68"/>
        <v>0</v>
      </c>
      <c r="AZ170" s="139">
        <f t="shared" ca="1" si="68"/>
        <v>0</v>
      </c>
      <c r="BA170" s="139">
        <f t="shared" ca="1" si="68"/>
        <v>0</v>
      </c>
      <c r="BB170" s="139">
        <f t="shared" ca="1" si="68"/>
        <v>0</v>
      </c>
      <c r="BC170" s="139">
        <f t="shared" ca="1" si="68"/>
        <v>0</v>
      </c>
      <c r="BD170" s="139">
        <f t="shared" ca="1" si="68"/>
        <v>0</v>
      </c>
      <c r="BE170" s="139">
        <f t="shared" ca="1" si="68"/>
        <v>0</v>
      </c>
      <c r="BF170" s="139">
        <f t="shared" ca="1" si="68"/>
        <v>0</v>
      </c>
      <c r="BG170" s="139">
        <f t="shared" ca="1" si="68"/>
        <v>0</v>
      </c>
      <c r="BH170" s="139">
        <f t="shared" ca="1" si="68"/>
        <v>0</v>
      </c>
      <c r="BI170" s="139">
        <f t="shared" ca="1" si="68"/>
        <v>0</v>
      </c>
      <c r="BJ170" s="139">
        <f t="shared" ca="1" si="68"/>
        <v>0</v>
      </c>
      <c r="BK170" s="139">
        <f t="shared" ca="1" si="68"/>
        <v>0</v>
      </c>
      <c r="BL170" s="139">
        <f t="shared" ca="1" si="68"/>
        <v>0</v>
      </c>
      <c r="BM170" s="139">
        <f t="shared" ca="1" si="68"/>
        <v>0</v>
      </c>
      <c r="BN170" s="139">
        <f t="shared" ca="1" si="68"/>
        <v>0</v>
      </c>
      <c r="BO170" s="139">
        <f t="shared" ca="1" si="68"/>
        <v>0</v>
      </c>
      <c r="BP170" s="139">
        <f t="shared" ca="1" si="68"/>
        <v>0</v>
      </c>
      <c r="BQ170" s="139">
        <f t="shared" ca="1" si="68"/>
        <v>0</v>
      </c>
      <c r="BR170" s="139">
        <f t="shared" ref="BR170:EC170" ca="1" si="69">IF((BR159-BQ171)&gt;0,MIN(BR159-BQ171,BQ172+BR168),0)</f>
        <v>0</v>
      </c>
      <c r="BS170" s="139">
        <f t="shared" ca="1" si="69"/>
        <v>0</v>
      </c>
      <c r="BT170" s="139">
        <f t="shared" ca="1" si="69"/>
        <v>0</v>
      </c>
      <c r="BU170" s="139">
        <f t="shared" ca="1" si="69"/>
        <v>0</v>
      </c>
      <c r="BV170" s="139">
        <f t="shared" ca="1" si="69"/>
        <v>0</v>
      </c>
      <c r="BW170" s="139">
        <f t="shared" ca="1" si="69"/>
        <v>0</v>
      </c>
      <c r="BX170" s="139">
        <f t="shared" ca="1" si="69"/>
        <v>0</v>
      </c>
      <c r="BY170" s="139">
        <f t="shared" ca="1" si="69"/>
        <v>0</v>
      </c>
      <c r="BZ170" s="139">
        <f t="shared" ca="1" si="69"/>
        <v>0</v>
      </c>
      <c r="CA170" s="139">
        <f t="shared" ca="1" si="69"/>
        <v>0</v>
      </c>
      <c r="CB170" s="139">
        <f t="shared" ca="1" si="69"/>
        <v>0</v>
      </c>
      <c r="CC170" s="139">
        <f t="shared" ca="1" si="69"/>
        <v>0</v>
      </c>
      <c r="CD170" s="139">
        <f t="shared" ca="1" si="69"/>
        <v>0</v>
      </c>
      <c r="CE170" s="139">
        <f t="shared" ca="1" si="69"/>
        <v>0</v>
      </c>
      <c r="CF170" s="139">
        <f t="shared" ca="1" si="69"/>
        <v>0</v>
      </c>
      <c r="CG170" s="139">
        <f t="shared" ca="1" si="69"/>
        <v>0</v>
      </c>
      <c r="CH170" s="139">
        <f t="shared" ca="1" si="69"/>
        <v>0</v>
      </c>
      <c r="CI170" s="139">
        <f t="shared" ca="1" si="69"/>
        <v>0</v>
      </c>
      <c r="CJ170" s="139">
        <f t="shared" ca="1" si="69"/>
        <v>0</v>
      </c>
      <c r="CK170" s="139">
        <f t="shared" ca="1" si="69"/>
        <v>0</v>
      </c>
      <c r="CL170" s="139">
        <f t="shared" ca="1" si="69"/>
        <v>0</v>
      </c>
      <c r="CM170" s="139">
        <f t="shared" ca="1" si="69"/>
        <v>0</v>
      </c>
      <c r="CN170" s="139">
        <f t="shared" ca="1" si="69"/>
        <v>0</v>
      </c>
      <c r="CO170" s="139">
        <f t="shared" si="69"/>
        <v>0</v>
      </c>
      <c r="CP170" s="139">
        <f t="shared" si="69"/>
        <v>0</v>
      </c>
      <c r="CQ170" s="139">
        <f t="shared" si="69"/>
        <v>0</v>
      </c>
      <c r="CR170" s="139">
        <f t="shared" si="69"/>
        <v>0</v>
      </c>
      <c r="CS170" s="139">
        <f t="shared" si="69"/>
        <v>0</v>
      </c>
      <c r="CT170" s="139">
        <f t="shared" si="69"/>
        <v>0</v>
      </c>
      <c r="CU170" s="139">
        <f t="shared" si="69"/>
        <v>0</v>
      </c>
      <c r="CV170" s="139">
        <f t="shared" si="69"/>
        <v>0</v>
      </c>
      <c r="CW170" s="139">
        <f t="shared" si="69"/>
        <v>0</v>
      </c>
      <c r="CX170" s="139">
        <f t="shared" si="69"/>
        <v>0</v>
      </c>
      <c r="CY170" s="139">
        <f t="shared" si="69"/>
        <v>0</v>
      </c>
      <c r="CZ170" s="139">
        <f t="shared" si="69"/>
        <v>0</v>
      </c>
      <c r="DA170" s="139">
        <f t="shared" si="69"/>
        <v>0</v>
      </c>
      <c r="DB170" s="139">
        <f t="shared" si="69"/>
        <v>0</v>
      </c>
      <c r="DC170" s="139">
        <f t="shared" si="69"/>
        <v>0</v>
      </c>
      <c r="DD170" s="139">
        <f t="shared" si="69"/>
        <v>0</v>
      </c>
      <c r="DE170" s="139">
        <f t="shared" si="69"/>
        <v>0</v>
      </c>
      <c r="DF170" s="139">
        <f t="shared" si="69"/>
        <v>0</v>
      </c>
      <c r="DG170" s="139">
        <f t="shared" si="69"/>
        <v>0</v>
      </c>
      <c r="DH170" s="139">
        <f t="shared" si="69"/>
        <v>0</v>
      </c>
      <c r="DI170" s="139">
        <f t="shared" si="69"/>
        <v>0</v>
      </c>
      <c r="DJ170" s="139">
        <f t="shared" si="69"/>
        <v>0</v>
      </c>
      <c r="DK170" s="139">
        <f t="shared" si="69"/>
        <v>0</v>
      </c>
      <c r="DL170" s="139">
        <f t="shared" si="69"/>
        <v>0</v>
      </c>
      <c r="DM170" s="139">
        <f t="shared" si="69"/>
        <v>0</v>
      </c>
      <c r="DN170" s="139">
        <f t="shared" si="69"/>
        <v>0</v>
      </c>
      <c r="DO170" s="139">
        <f t="shared" si="69"/>
        <v>0</v>
      </c>
      <c r="DP170" s="139">
        <f t="shared" si="69"/>
        <v>0</v>
      </c>
      <c r="DQ170" s="139">
        <f t="shared" si="69"/>
        <v>0</v>
      </c>
      <c r="DR170" s="139">
        <f t="shared" si="69"/>
        <v>0</v>
      </c>
      <c r="DS170" s="139">
        <f t="shared" si="69"/>
        <v>0</v>
      </c>
      <c r="DT170" s="139">
        <f t="shared" si="69"/>
        <v>0</v>
      </c>
      <c r="DU170" s="139">
        <f t="shared" si="69"/>
        <v>0</v>
      </c>
      <c r="DV170" s="139">
        <f t="shared" si="69"/>
        <v>0</v>
      </c>
      <c r="DW170" s="139">
        <f t="shared" si="69"/>
        <v>0</v>
      </c>
      <c r="DX170" s="139">
        <f t="shared" si="69"/>
        <v>0</v>
      </c>
      <c r="DY170" s="139">
        <f t="shared" si="69"/>
        <v>0</v>
      </c>
      <c r="DZ170" s="139">
        <f t="shared" si="69"/>
        <v>0</v>
      </c>
      <c r="EA170" s="139">
        <f t="shared" si="69"/>
        <v>0</v>
      </c>
      <c r="EB170" s="139">
        <f t="shared" si="69"/>
        <v>0</v>
      </c>
      <c r="EC170" s="139">
        <f t="shared" si="69"/>
        <v>0</v>
      </c>
      <c r="ED170" s="139">
        <f t="shared" ref="ED170:EK170" si="70">IF((ED159-EC171)&gt;0,MIN(ED159-EC171,EC172+ED168),0)</f>
        <v>0</v>
      </c>
      <c r="EE170" s="139">
        <f t="shared" si="70"/>
        <v>0</v>
      </c>
      <c r="EF170" s="139">
        <f t="shared" si="70"/>
        <v>0</v>
      </c>
      <c r="EG170" s="139">
        <f t="shared" si="70"/>
        <v>0</v>
      </c>
      <c r="EH170" s="139">
        <f t="shared" si="70"/>
        <v>0</v>
      </c>
      <c r="EI170" s="139">
        <f t="shared" si="70"/>
        <v>0</v>
      </c>
      <c r="EJ170" s="139">
        <f t="shared" si="70"/>
        <v>0</v>
      </c>
      <c r="EK170" s="139">
        <f t="shared" si="70"/>
        <v>0</v>
      </c>
    </row>
    <row r="171" spans="1:141">
      <c r="B171" s="154" t="s">
        <v>373</v>
      </c>
      <c r="C171" s="125"/>
      <c r="D171" s="125"/>
      <c r="E171" s="139">
        <f ca="1">IF(OR(E156&lt;'Capital Structure'!$K$7,E156&gt;'Capital Structure'!$L$7),0,MAX(SUM($E$167:E167)-SUM($E$169:E169),0))</f>
        <v>27228391.522497211</v>
      </c>
      <c r="F171" s="139">
        <f ca="1">IF(OR(F156&lt;'Capital Structure'!$K$7,F156&gt;'Capital Structure'!$L$7),0,MAX(SUM($E$167:F167)-SUM($E$169:F169),0))</f>
        <v>54456783.044994421</v>
      </c>
      <c r="G171" s="139">
        <f ca="1">IF(OR(G156&lt;'Capital Structure'!$K$7,G156&gt;'Capital Structure'!$L$7),0,MAX(SUM($E$167:G167)-SUM($E$169:G169),0))</f>
        <v>81685174.567491636</v>
      </c>
      <c r="H171" s="139">
        <f ca="1">IF(OR(H156&lt;'Capital Structure'!$K$7,H156&gt;'Capital Structure'!$L$7),0,MAX(SUM($E$167:H167)-SUM($E$169:H169),0))</f>
        <v>108835320.33998884</v>
      </c>
      <c r="I171" s="139">
        <f ca="1">IF(OR(I156&lt;'Capital Structure'!$K$7,I156&gt;'Capital Structure'!$L$7),0,MAX(SUM($E$167:I167)-SUM($E$169:I169),0))</f>
        <v>133753775.58544436</v>
      </c>
      <c r="J171" s="139">
        <f ca="1">IF(OR(J156&lt;'Capital Structure'!$K$7,J156&gt;'Capital Structure'!$L$7),0,MAX(SUM($E$167:J167)-SUM($E$169:J169),0))</f>
        <v>158672230.83089986</v>
      </c>
      <c r="K171" s="139">
        <f ca="1">IF(OR(K156&lt;'Capital Structure'!$K$7,K156&gt;'Capital Structure'!$L$7),0,MAX(SUM($E$167:K167)-SUM($E$169:K169),0))</f>
        <v>177423683.97890082</v>
      </c>
      <c r="L171" s="139">
        <f ca="1">IF(OR(L156&lt;'Capital Structure'!$K$7,L156&gt;'Capital Structure'!$L$7),0,MAX(SUM($E$167:L167)-SUM($E$169:L169),0))</f>
        <v>196175137.12690178</v>
      </c>
      <c r="M171" s="139">
        <f ca="1">IF(OR(M156&lt;'Capital Structure'!$K$7,M156&gt;'Capital Structure'!$L$7),0,MAX(SUM($E$167:M167)-SUM($E$169:M169),0))</f>
        <v>196425583.98253912</v>
      </c>
      <c r="N171" s="139">
        <f ca="1">IF(OR(N156&lt;'Capital Structure'!$K$7,N156&gt;'Capital Structure'!$L$7),0,MAX(SUM($E$167:N167)-SUM($E$169:N169),0))</f>
        <v>196676030.83817646</v>
      </c>
      <c r="O171" s="139">
        <f ca="1">IF(OR(O156&lt;'Capital Structure'!$K$7,O156&gt;'Capital Structure'!$L$7),0,MAX(SUM($E$167:O167)-SUM($E$169:O169),0))</f>
        <v>196926477.6938138</v>
      </c>
      <c r="P171" s="139">
        <f ca="1">IF(OR(P156&lt;'Capital Structure'!$K$7,P156&gt;'Capital Structure'!$L$7),0,MAX(SUM($E$167:P167)-SUM($E$169:P169),0))</f>
        <v>197176924.54945114</v>
      </c>
      <c r="Q171" s="139">
        <f ca="1">IF(OR(Q156&lt;'Capital Structure'!$K$7,Q156&gt;'Capital Structure'!$L$7),0,MAX(SUM($E$167:Q167)-SUM($E$169:Q169),0))</f>
        <v>197427371.40508848</v>
      </c>
      <c r="R171" s="139">
        <f ca="1">IF(OR(R156&lt;'Capital Structure'!$K$7,R156&gt;'Capital Structure'!$L$7),0,MAX(SUM($E$167:R167)-SUM($E$169:R169),0))</f>
        <v>197677818.26072583</v>
      </c>
      <c r="S171" s="139">
        <f ca="1">IF(OR(S156&lt;'Capital Structure'!$K$7,S156&gt;'Capital Structure'!$L$7),0,MAX(SUM($E$167:S167)-SUM($E$169:S169),0))</f>
        <v>197928240.56774282</v>
      </c>
      <c r="T171" s="139">
        <f ca="1">IF(OR(T156&lt;'Capital Structure'!$K$7,T156&gt;'Capital Structure'!$L$7),0,MAX(SUM($E$167:T167)-SUM($E$169:T169),0))</f>
        <v>192045456.02907243</v>
      </c>
      <c r="U171" s="139">
        <f ca="1">IF(OR(U156&lt;'Capital Structure'!$K$7,U156&gt;'Capital Structure'!$L$7),0,MAX(SUM($E$167:U167)-SUM($E$169:U169),0))</f>
        <v>179995533.71876568</v>
      </c>
      <c r="V171" s="139">
        <f ca="1">IF(OR(V156&lt;'Capital Structure'!$K$7,V156&gt;'Capital Structure'!$L$7),0,MAX(SUM($E$167:V167)-SUM($E$169:V169),0))</f>
        <v>150444041.43900436</v>
      </c>
      <c r="W171" s="139">
        <f ca="1">IF(OR(W156&lt;'Capital Structure'!$K$7,W156&gt;'Capital Structure'!$L$7),0,MAX(SUM($E$167:W167)-SUM($E$169:W169),0))</f>
        <v>120892142.13669759</v>
      </c>
      <c r="X171" s="139">
        <f ca="1">IF(OR(X156&lt;'Capital Structure'!$K$7,X156&gt;'Capital Structure'!$L$7),0,MAX(SUM($E$167:X167)-SUM($E$169:X169),0))</f>
        <v>38835532.926027179</v>
      </c>
      <c r="Y171" s="139">
        <f ca="1">IF(OR(Y156&lt;'Capital Structure'!$K$7,Y156&gt;'Capital Structure'!$L$7),0,MAX(SUM($E$167:Y167)-SUM($E$169:Y169),0))</f>
        <v>0</v>
      </c>
      <c r="Z171" s="139">
        <f ca="1">IF(OR(Z156&lt;'Capital Structure'!$K$7,Z156&gt;'Capital Structure'!$L$7),0,MAX(SUM($E$167:Z167)-SUM($E$169:Z169),0))</f>
        <v>0</v>
      </c>
      <c r="AA171" s="139">
        <f ca="1">IF(OR(AA156&lt;'Capital Structure'!$K$7,AA156&gt;'Capital Structure'!$L$7),0,MAX(SUM($E$167:AA167)-SUM($E$169:AA169),0))</f>
        <v>0</v>
      </c>
      <c r="AB171" s="139">
        <f ca="1">IF(OR(AB156&lt;'Capital Structure'!$K$7,AB156&gt;'Capital Structure'!$L$7),0,MAX(SUM($E$167:AB167)-SUM($E$169:AB169),0))</f>
        <v>0</v>
      </c>
      <c r="AC171" s="139">
        <f ca="1">IF(OR(AC156&lt;'Capital Structure'!$K$7,AC156&gt;'Capital Structure'!$L$7),0,MAX(SUM($E$167:AC167)-SUM($E$169:AC169),0))</f>
        <v>0</v>
      </c>
      <c r="AD171" s="139">
        <f ca="1">IF(OR(AD156&lt;'Capital Structure'!$K$7,AD156&gt;'Capital Structure'!$L$7),0,MAX(SUM($E$167:AD167)-SUM($E$169:AD169),0))</f>
        <v>0</v>
      </c>
      <c r="AE171" s="139">
        <f ca="1">IF(OR(AE156&lt;'Capital Structure'!$K$7,AE156&gt;'Capital Structure'!$L$7),0,MAX(SUM($E$167:AE167)-SUM($E$169:AE169),0))</f>
        <v>0</v>
      </c>
      <c r="AF171" s="139">
        <f ca="1">IF(OR(AF156&lt;'Capital Structure'!$K$7,AF156&gt;'Capital Structure'!$L$7),0,MAX(SUM($E$167:AF167)-SUM($E$169:AF169),0))</f>
        <v>0</v>
      </c>
      <c r="AG171" s="139">
        <f ca="1">IF(OR(AG156&lt;'Capital Structure'!$K$7,AG156&gt;'Capital Structure'!$L$7),0,MAX(SUM($E$167:AG167)-SUM($E$169:AG169),0))</f>
        <v>0</v>
      </c>
      <c r="AH171" s="139">
        <f ca="1">IF(OR(AH156&lt;'Capital Structure'!$K$7,AH156&gt;'Capital Structure'!$L$7),0,MAX(SUM($E$167:AH167)-SUM($E$169:AH169),0))</f>
        <v>0</v>
      </c>
      <c r="AI171" s="139">
        <f ca="1">IF(OR(AI156&lt;'Capital Structure'!$K$7,AI156&gt;'Capital Structure'!$L$7),0,MAX(SUM($E$167:AI167)-SUM($E$169:AI169),0))</f>
        <v>0</v>
      </c>
      <c r="AJ171" s="139">
        <f ca="1">IF(OR(AJ156&lt;'Capital Structure'!$K$7,AJ156&gt;'Capital Structure'!$L$7),0,MAX(SUM($E$167:AJ167)-SUM($E$169:AJ169),0))</f>
        <v>0</v>
      </c>
      <c r="AK171" s="139">
        <f ca="1">IF(OR(AK156&lt;'Capital Structure'!$K$7,AK156&gt;'Capital Structure'!$L$7),0,MAX(SUM($E$167:AK167)-SUM($E$169:AK169),0))</f>
        <v>0</v>
      </c>
      <c r="AL171" s="139">
        <f ca="1">IF(OR(AL156&lt;'Capital Structure'!$K$7,AL156&gt;'Capital Structure'!$L$7),0,MAX(SUM($E$167:AL167)-SUM($E$169:AL169),0))</f>
        <v>0</v>
      </c>
      <c r="AM171" s="139">
        <f ca="1">IF(OR(AM156&lt;'Capital Structure'!$K$7,AM156&gt;'Capital Structure'!$L$7),0,MAX(SUM($E$167:AM167)-SUM($E$169:AM169),0))</f>
        <v>0</v>
      </c>
      <c r="AN171" s="139">
        <f ca="1">IF(OR(AN156&lt;'Capital Structure'!$K$7,AN156&gt;'Capital Structure'!$L$7),0,MAX(SUM($E$167:AN167)-SUM($E$169:AN169),0))</f>
        <v>0</v>
      </c>
      <c r="AO171" s="139">
        <f ca="1">IF(OR(AO156&lt;'Capital Structure'!$K$7,AO156&gt;'Capital Structure'!$L$7),0,MAX(SUM($E$167:AO167)-SUM($E$169:AO169),0))</f>
        <v>0</v>
      </c>
      <c r="AP171" s="139">
        <f ca="1">IF(OR(AP156&lt;'Capital Structure'!$K$7,AP156&gt;'Capital Structure'!$L$7),0,MAX(SUM($E$167:AP167)-SUM($E$169:AP169),0))</f>
        <v>0</v>
      </c>
      <c r="AQ171" s="139">
        <f ca="1">IF(OR(AQ156&lt;'Capital Structure'!$K$7,AQ156&gt;'Capital Structure'!$L$7),0,MAX(SUM($E$167:AQ167)-SUM($E$169:AQ169),0))</f>
        <v>0</v>
      </c>
      <c r="AR171" s="139">
        <f ca="1">IF(OR(AR156&lt;'Capital Structure'!$K$7,AR156&gt;'Capital Structure'!$L$7),0,MAX(SUM($E$167:AR167)-SUM($E$169:AR169),0))</f>
        <v>0</v>
      </c>
      <c r="AS171" s="139">
        <f ca="1">IF(OR(AS156&lt;'Capital Structure'!$K$7,AS156&gt;'Capital Structure'!$L$7),0,MAX(SUM($E$167:AS167)-SUM($E$169:AS169),0))</f>
        <v>0</v>
      </c>
      <c r="AT171" s="139">
        <f ca="1">IF(OR(AT156&lt;'Capital Structure'!$K$7,AT156&gt;'Capital Structure'!$L$7),0,MAX(SUM($E$167:AT167)-SUM($E$169:AT169),0))</f>
        <v>0</v>
      </c>
      <c r="AU171" s="139">
        <f ca="1">IF(OR(AU156&lt;'Capital Structure'!$K$7,AU156&gt;'Capital Structure'!$L$7),0,MAX(SUM($E$167:AU167)-SUM($E$169:AU169),0))</f>
        <v>0</v>
      </c>
      <c r="AV171" s="139">
        <f ca="1">IF(OR(AV156&lt;'Capital Structure'!$K$7,AV156&gt;'Capital Structure'!$L$7),0,MAX(SUM($E$167:AV167)-SUM($E$169:AV169),0))</f>
        <v>0</v>
      </c>
      <c r="AW171" s="139">
        <f ca="1">IF(OR(AW156&lt;'Capital Structure'!$K$7,AW156&gt;'Capital Structure'!$L$7),0,MAX(SUM($E$167:AW167)-SUM($E$169:AW169),0))</f>
        <v>0</v>
      </c>
      <c r="AX171" s="139">
        <f ca="1">IF(OR(AX156&lt;'Capital Structure'!$K$7,AX156&gt;'Capital Structure'!$L$7),0,MAX(SUM($E$167:AX167)-SUM($E$169:AX169),0))</f>
        <v>0</v>
      </c>
      <c r="AY171" s="139">
        <f ca="1">IF(OR(AY156&lt;'Capital Structure'!$K$7,AY156&gt;'Capital Structure'!$L$7),0,MAX(SUM($E$167:AY167)-SUM($E$169:AY169),0))</f>
        <v>26081.916666656733</v>
      </c>
      <c r="AZ171" s="139">
        <f ca="1">IF(OR(AZ156&lt;'Capital Structure'!$K$7,AZ156&gt;'Capital Structure'!$L$7),0,MAX(SUM($E$167:AZ167)-SUM($E$169:AZ169),0))</f>
        <v>52163.833333313465</v>
      </c>
      <c r="BA171" s="139">
        <f ca="1">IF(OR(BA156&lt;'Capital Structure'!$K$7,BA156&gt;'Capital Structure'!$L$7),0,MAX(SUM($E$167:BA167)-SUM($E$169:BA169),0))</f>
        <v>78245.749999970198</v>
      </c>
      <c r="BB171" s="139">
        <f ca="1">IF(OR(BB156&lt;'Capital Structure'!$K$7,BB156&gt;'Capital Structure'!$L$7),0,MAX(SUM($E$167:BB167)-SUM($E$169:BB169),0))</f>
        <v>104327.66666662693</v>
      </c>
      <c r="BC171" s="139">
        <f ca="1">IF(OR(BC156&lt;'Capital Structure'!$K$7,BC156&gt;'Capital Structure'!$L$7),0,MAX(SUM($E$167:BC167)-SUM($E$169:BC169),0))</f>
        <v>132075182.06990004</v>
      </c>
      <c r="BD171" s="139">
        <f ca="1">IF(OR(BD156&lt;'Capital Structure'!$K$7,BD156&gt;'Capital Structure'!$L$7),0,MAX(SUM($E$167:BD167)-SUM($E$169:BD169),0))</f>
        <v>132075182.06990004</v>
      </c>
      <c r="BE171" s="139">
        <f ca="1">IF(OR(BE156&lt;'Capital Structure'!$K$7,BE156&gt;'Capital Structure'!$L$7),0,MAX(SUM($E$167:BE167)-SUM($E$169:BE169),0))</f>
        <v>132075182.06990004</v>
      </c>
      <c r="BF171" s="139">
        <f ca="1">IF(OR(BF156&lt;'Capital Structure'!$K$7,BF156&gt;'Capital Structure'!$L$7),0,MAX(SUM($E$167:BF167)-SUM($E$169:BF169),0))</f>
        <v>132075182.06990004</v>
      </c>
      <c r="BG171" s="139">
        <f ca="1">IF(OR(BG156&lt;'Capital Structure'!$K$7,BG156&gt;'Capital Structure'!$L$7),0,MAX(SUM($E$167:BG167)-SUM($E$169:BG169),0))</f>
        <v>241022355.85415828</v>
      </c>
      <c r="BH171" s="139">
        <f ca="1">IF(OR(BH156&lt;'Capital Structure'!$K$7,BH156&gt;'Capital Structure'!$L$7),0,MAX(SUM($E$167:BH167)-SUM($E$169:BH169),0))</f>
        <v>241022355.85415828</v>
      </c>
      <c r="BI171" s="139">
        <f ca="1">IF(OR(BI156&lt;'Capital Structure'!$K$7,BI156&gt;'Capital Structure'!$L$7),0,MAX(SUM($E$167:BI167)-SUM($E$169:BI169),0))</f>
        <v>241022355.85415828</v>
      </c>
      <c r="BJ171" s="139">
        <f ca="1">IF(OR(BJ156&lt;'Capital Structure'!$K$7,BJ156&gt;'Capital Structure'!$L$7),0,MAX(SUM($E$167:BJ167)-SUM($E$169:BJ169),0))</f>
        <v>241022355.85415828</v>
      </c>
      <c r="BK171" s="139">
        <f ca="1">IF(OR(BK156&lt;'Capital Structure'!$K$7,BK156&gt;'Capital Structure'!$L$7),0,MAX(SUM($E$167:BK167)-SUM($E$169:BK169),0))</f>
        <v>241022355.85415828</v>
      </c>
      <c r="BL171" s="139">
        <f ca="1">IF(OR(BL156&lt;'Capital Structure'!$K$7,BL156&gt;'Capital Structure'!$L$7),0,MAX(SUM($E$167:BL167)-SUM($E$169:BL169),0))</f>
        <v>241022355.85415828</v>
      </c>
      <c r="BM171" s="139">
        <f ca="1">IF(OR(BM156&lt;'Capital Structure'!$K$7,BM156&gt;'Capital Structure'!$L$7),0,MAX(SUM($E$167:BM167)-SUM($E$169:BM169),0))</f>
        <v>241022355.85415828</v>
      </c>
      <c r="BN171" s="139">
        <f ca="1">IF(OR(BN156&lt;'Capital Structure'!$K$7,BN156&gt;'Capital Structure'!$L$7),0,MAX(SUM($E$167:BN167)-SUM($E$169:BN169),0))</f>
        <v>241022355.85415828</v>
      </c>
      <c r="BO171" s="139">
        <f ca="1">IF(OR(BO156&lt;'Capital Structure'!$K$7,BO156&gt;'Capital Structure'!$L$7),0,MAX(SUM($E$167:BO167)-SUM($E$169:BO169),0))</f>
        <v>241022355.85415828</v>
      </c>
      <c r="BP171" s="139">
        <f ca="1">IF(OR(BP156&lt;'Capital Structure'!$K$7,BP156&gt;'Capital Structure'!$L$7),0,MAX(SUM($E$167:BP167)-SUM($E$169:BP169),0))</f>
        <v>241022355.85415828</v>
      </c>
      <c r="BQ171" s="139">
        <f ca="1">IF(OR(BQ156&lt;'Capital Structure'!$K$7,BQ156&gt;'Capital Structure'!$L$7),0,MAX(SUM($E$167:BQ167)-SUM($E$169:BQ169),0))</f>
        <v>241022355.85415828</v>
      </c>
      <c r="BR171" s="139">
        <f ca="1">IF(OR(BR156&lt;'Capital Structure'!$K$7,BR156&gt;'Capital Structure'!$L$7),0,MAX(SUM($E$167:BR167)-SUM($E$169:BR169),0))</f>
        <v>241022355.85415828</v>
      </c>
      <c r="BS171" s="139">
        <f ca="1">IF(OR(BS156&lt;'Capital Structure'!$K$7,BS156&gt;'Capital Structure'!$L$7),0,MAX(SUM($E$167:BS167)-SUM($E$169:BS169),0))</f>
        <v>241022355.85415828</v>
      </c>
      <c r="BT171" s="139">
        <f ca="1">IF(OR(BT156&lt;'Capital Structure'!$K$7,BT156&gt;'Capital Structure'!$L$7),0,MAX(SUM($E$167:BT167)-SUM($E$169:BT169),0))</f>
        <v>241022355.85415828</v>
      </c>
      <c r="BU171" s="139">
        <f ca="1">IF(OR(BU156&lt;'Capital Structure'!$K$7,BU156&gt;'Capital Structure'!$L$7),0,MAX(SUM($E$167:BU167)-SUM($E$169:BU169),0))</f>
        <v>241022355.85415828</v>
      </c>
      <c r="BV171" s="139">
        <f ca="1">IF(OR(BV156&lt;'Capital Structure'!$K$7,BV156&gt;'Capital Structure'!$L$7),0,MAX(SUM($E$167:BV167)-SUM($E$169:BV169),0))</f>
        <v>241022355.85415828</v>
      </c>
      <c r="BW171" s="139">
        <f ca="1">IF(OR(BW156&lt;'Capital Structure'!$K$7,BW156&gt;'Capital Structure'!$L$7),0,MAX(SUM($E$167:BW167)-SUM($E$169:BW169),0))</f>
        <v>241022355.85415828</v>
      </c>
      <c r="BX171" s="139">
        <f ca="1">IF(OR(BX156&lt;'Capital Structure'!$K$7,BX156&gt;'Capital Structure'!$L$7),0,MAX(SUM($E$167:BX167)-SUM($E$169:BX169),0))</f>
        <v>241022355.85415828</v>
      </c>
      <c r="BY171" s="139">
        <f ca="1">IF(OR(BY156&lt;'Capital Structure'!$K$7,BY156&gt;'Capital Structure'!$L$7),0,MAX(SUM($E$167:BY167)-SUM($E$169:BY169),0))</f>
        <v>241022355.85415828</v>
      </c>
      <c r="BZ171" s="139">
        <f ca="1">IF(OR(BZ156&lt;'Capital Structure'!$K$7,BZ156&gt;'Capital Structure'!$L$7),0,MAX(SUM($E$167:BZ167)-SUM($E$169:BZ169),0))</f>
        <v>241022355.85415828</v>
      </c>
      <c r="CA171" s="139">
        <f ca="1">IF(OR(CA156&lt;'Capital Structure'!$K$7,CA156&gt;'Capital Structure'!$L$7),0,MAX(SUM($E$167:CA167)-SUM($E$169:CA169),0))</f>
        <v>241022355.85415828</v>
      </c>
      <c r="CB171" s="139">
        <f ca="1">IF(OR(CB156&lt;'Capital Structure'!$K$7,CB156&gt;'Capital Structure'!$L$7),0,MAX(SUM($E$167:CB167)-SUM($E$169:CB169),0))</f>
        <v>241022355.85415828</v>
      </c>
      <c r="CC171" s="139">
        <f ca="1">IF(OR(CC156&lt;'Capital Structure'!$K$7,CC156&gt;'Capital Structure'!$L$7),0,MAX(SUM($E$167:CC167)-SUM($E$169:CC169),0))</f>
        <v>241022355.85415828</v>
      </c>
      <c r="CD171" s="139">
        <f ca="1">IF(OR(CD156&lt;'Capital Structure'!$K$7,CD156&gt;'Capital Structure'!$L$7),0,MAX(SUM($E$167:CD167)-SUM($E$169:CD169),0))</f>
        <v>241022355.85415828</v>
      </c>
      <c r="CE171" s="139">
        <f ca="1">IF(OR(CE156&lt;'Capital Structure'!$K$7,CE156&gt;'Capital Structure'!$L$7),0,MAX(SUM($E$167:CE167)-SUM($E$169:CE169),0))</f>
        <v>241022355.85415828</v>
      </c>
      <c r="CF171" s="139">
        <f ca="1">IF(OR(CF156&lt;'Capital Structure'!$K$7,CF156&gt;'Capital Structure'!$L$7),0,MAX(SUM($E$167:CF167)-SUM($E$169:CF169),0))</f>
        <v>241022355.85415828</v>
      </c>
      <c r="CG171" s="139">
        <f ca="1">IF(OR(CG156&lt;'Capital Structure'!$K$7,CG156&gt;'Capital Structure'!$L$7),0,MAX(SUM($E$167:CG167)-SUM($E$169:CG169),0))</f>
        <v>241022355.85415828</v>
      </c>
      <c r="CH171" s="139">
        <f ca="1">IF(OR(CH156&lt;'Capital Structure'!$K$7,CH156&gt;'Capital Structure'!$L$7),0,MAX(SUM($E$167:CH167)-SUM($E$169:CH169),0))</f>
        <v>241022355.85415828</v>
      </c>
      <c r="CI171" s="139">
        <f ca="1">IF(OR(CI156&lt;'Capital Structure'!$K$7,CI156&gt;'Capital Structure'!$L$7),0,MAX(SUM($E$167:CI167)-SUM($E$169:CI169),0))</f>
        <v>241022355.85415828</v>
      </c>
      <c r="CJ171" s="139">
        <f ca="1">IF(OR(CJ156&lt;'Capital Structure'!$K$7,CJ156&gt;'Capital Structure'!$L$7),0,MAX(SUM($E$167:CJ167)-SUM($E$169:CJ169),0))</f>
        <v>241022355.85415828</v>
      </c>
      <c r="CK171" s="139">
        <f ca="1">IF(OR(CK156&lt;'Capital Structure'!$K$7,CK156&gt;'Capital Structure'!$L$7),0,MAX(SUM($E$167:CK167)-SUM($E$169:CK169),0))</f>
        <v>241022355.85415828</v>
      </c>
      <c r="CL171" s="139">
        <f ca="1">IF(OR(CL156&lt;'Capital Structure'!$K$7,CL156&gt;'Capital Structure'!$L$7),0,MAX(SUM($E$167:CL167)-SUM($E$169:CL169),0))</f>
        <v>241022355.85415828</v>
      </c>
      <c r="CM171" s="139">
        <f ca="1">IF(OR(CM156&lt;'Capital Structure'!$K$7,CM156&gt;'Capital Structure'!$L$7),0,MAX(SUM($E$167:CM167)-SUM($E$169:CM169),0))</f>
        <v>241022355.85415828</v>
      </c>
      <c r="CN171" s="139">
        <f>IF(OR(CN156&lt;'Capital Structure'!$K$7,CN156&gt;'Capital Structure'!$L$7),0,MAX(SUM($E$167:CN167)-SUM($E$169:CN169),0))</f>
        <v>0</v>
      </c>
      <c r="CO171" s="139">
        <f>IF(OR(CO156&lt;'Capital Structure'!$K$7,CO156&gt;'Capital Structure'!$L$7),0,MAX(SUM($E$167:CO167)-SUM($E$169:CO169),0))</f>
        <v>0</v>
      </c>
      <c r="CP171" s="139">
        <f>IF(OR(CP156&lt;'Capital Structure'!$K$7,CP156&gt;'Capital Structure'!$L$7),0,MAX(SUM($E$167:CP167)-SUM($E$169:CP169),0))</f>
        <v>0</v>
      </c>
      <c r="CQ171" s="139">
        <f>IF(OR(CQ156&lt;'Capital Structure'!$K$7,CQ156&gt;'Capital Structure'!$L$7),0,MAX(SUM($E$167:CQ167)-SUM($E$169:CQ169),0))</f>
        <v>0</v>
      </c>
      <c r="CR171" s="139">
        <f>IF(OR(CR156&lt;'Capital Structure'!$K$7,CR156&gt;'Capital Structure'!$L$7),0,MAX(SUM($E$167:CR167)-SUM($E$169:CR169),0))</f>
        <v>0</v>
      </c>
      <c r="CS171" s="139">
        <f>IF(OR(CS156&lt;'Capital Structure'!$K$7,CS156&gt;'Capital Structure'!$L$7),0,MAX(SUM($E$167:CS167)-SUM($E$169:CS169),0))</f>
        <v>0</v>
      </c>
      <c r="CT171" s="139">
        <f>IF(OR(CT156&lt;'Capital Structure'!$K$7,CT156&gt;'Capital Structure'!$L$7),0,MAX(SUM($E$167:CT167)-SUM($E$169:CT169),0))</f>
        <v>0</v>
      </c>
      <c r="CU171" s="139">
        <f>IF(OR(CU156&lt;'Capital Structure'!$K$7,CU156&gt;'Capital Structure'!$L$7),0,MAX(SUM($E$167:CU167)-SUM($E$169:CU169),0))</f>
        <v>0</v>
      </c>
      <c r="CV171" s="139">
        <f>IF(OR(CV156&lt;'Capital Structure'!$K$7,CV156&gt;'Capital Structure'!$L$7),0,MAX(SUM($E$167:CV167)-SUM($E$169:CV169),0))</f>
        <v>0</v>
      </c>
      <c r="CW171" s="139">
        <f>IF(OR(CW156&lt;'Capital Structure'!$K$7,CW156&gt;'Capital Structure'!$L$7),0,MAX(SUM($E$167:CW167)-SUM($E$169:CW169),0))</f>
        <v>0</v>
      </c>
      <c r="CX171" s="139">
        <f>IF(OR(CX156&lt;'Capital Structure'!$K$7,CX156&gt;'Capital Structure'!$L$7),0,MAX(SUM($E$167:CX167)-SUM($E$169:CX169),0))</f>
        <v>0</v>
      </c>
      <c r="CY171" s="139">
        <f>IF(OR(CY156&lt;'Capital Structure'!$K$7,CY156&gt;'Capital Structure'!$L$7),0,MAX(SUM($E$167:CY167)-SUM($E$169:CY169),0))</f>
        <v>0</v>
      </c>
      <c r="CZ171" s="139">
        <f>IF(OR(CZ156&lt;'Capital Structure'!$K$7,CZ156&gt;'Capital Structure'!$L$7),0,MAX(SUM($E$167:CZ167)-SUM($E$169:CZ169),0))</f>
        <v>0</v>
      </c>
      <c r="DA171" s="139">
        <f>IF(OR(DA156&lt;'Capital Structure'!$K$7,DA156&gt;'Capital Structure'!$L$7),0,MAX(SUM($E$167:DA167)-SUM($E$169:DA169),0))</f>
        <v>0</v>
      </c>
      <c r="DB171" s="139">
        <f>IF(OR(DB156&lt;'Capital Structure'!$K$7,DB156&gt;'Capital Structure'!$L$7),0,MAX(SUM($E$167:DB167)-SUM($E$169:DB169),0))</f>
        <v>0</v>
      </c>
      <c r="DC171" s="139">
        <f>IF(OR(DC156&lt;'Capital Structure'!$K$7,DC156&gt;'Capital Structure'!$L$7),0,MAX(SUM($E$167:DC167)-SUM($E$169:DC169),0))</f>
        <v>0</v>
      </c>
      <c r="DD171" s="139">
        <f>IF(OR(DD156&lt;'Capital Structure'!$K$7,DD156&gt;'Capital Structure'!$L$7),0,MAX(SUM($E$167:DD167)-SUM($E$169:DD169),0))</f>
        <v>0</v>
      </c>
      <c r="DE171" s="139">
        <f>IF(OR(DE156&lt;'Capital Structure'!$K$7,DE156&gt;'Capital Structure'!$L$7),0,MAX(SUM($E$167:DE167)-SUM($E$169:DE169),0))</f>
        <v>0</v>
      </c>
      <c r="DF171" s="139">
        <f>IF(OR(DF156&lt;'Capital Structure'!$K$7,DF156&gt;'Capital Structure'!$L$7),0,MAX(SUM($E$167:DF167)-SUM($E$169:DF169),0))</f>
        <v>0</v>
      </c>
      <c r="DG171" s="139">
        <f>IF(OR(DG156&lt;'Capital Structure'!$K$7,DG156&gt;'Capital Structure'!$L$7),0,MAX(SUM($E$167:DG167)-SUM($E$169:DG169),0))</f>
        <v>0</v>
      </c>
      <c r="DH171" s="139">
        <f>IF(OR(DH156&lt;'Capital Structure'!$K$7,DH156&gt;'Capital Structure'!$L$7),0,MAX(SUM($E$167:DH167)-SUM($E$169:DH169),0))</f>
        <v>0</v>
      </c>
      <c r="DI171" s="139">
        <f>IF(OR(DI156&lt;'Capital Structure'!$K$7,DI156&gt;'Capital Structure'!$L$7),0,MAX(SUM($E$167:DI167)-SUM($E$169:DI169),0))</f>
        <v>0</v>
      </c>
      <c r="DJ171" s="139">
        <f>IF(OR(DJ156&lt;'Capital Structure'!$K$7,DJ156&gt;'Capital Structure'!$L$7),0,MAX(SUM($E$167:DJ167)-SUM($E$169:DJ169),0))</f>
        <v>0</v>
      </c>
      <c r="DK171" s="139">
        <f>IF(OR(DK156&lt;'Capital Structure'!$K$7,DK156&gt;'Capital Structure'!$L$7),0,MAX(SUM($E$167:DK167)-SUM($E$169:DK169),0))</f>
        <v>0</v>
      </c>
      <c r="DL171" s="139">
        <f>IF(OR(DL156&lt;'Capital Structure'!$K$7,DL156&gt;'Capital Structure'!$L$7),0,MAX(SUM($E$167:DL167)-SUM($E$169:DL169),0))</f>
        <v>0</v>
      </c>
      <c r="DM171" s="139">
        <f>IF(OR(DM156&lt;'Capital Structure'!$K$7,DM156&gt;'Capital Structure'!$L$7),0,MAX(SUM($E$167:DM167)-SUM($E$169:DM169),0))</f>
        <v>0</v>
      </c>
      <c r="DN171" s="139">
        <f>IF(OR(DN156&lt;'Capital Structure'!$K$7,DN156&gt;'Capital Structure'!$L$7),0,MAX(SUM($E$167:DN167)-SUM($E$169:DN169),0))</f>
        <v>0</v>
      </c>
      <c r="DO171" s="139">
        <f>IF(OR(DO156&lt;'Capital Structure'!$K$7,DO156&gt;'Capital Structure'!$L$7),0,MAX(SUM($E$167:DO167)-SUM($E$169:DO169),0))</f>
        <v>0</v>
      </c>
      <c r="DP171" s="139">
        <f>IF(OR(DP156&lt;'Capital Structure'!$K$7,DP156&gt;'Capital Structure'!$L$7),0,MAX(SUM($E$167:DP167)-SUM($E$169:DP169),0))</f>
        <v>0</v>
      </c>
      <c r="DQ171" s="139">
        <f>IF(OR(DQ156&lt;'Capital Structure'!$K$7,DQ156&gt;'Capital Structure'!$L$7),0,MAX(SUM($E$167:DQ167)-SUM($E$169:DQ169),0))</f>
        <v>0</v>
      </c>
      <c r="DR171" s="139">
        <f>IF(OR(DR156&lt;'Capital Structure'!$K$7,DR156&gt;'Capital Structure'!$L$7),0,MAX(SUM($E$167:DR167)-SUM($E$169:DR169),0))</f>
        <v>0</v>
      </c>
      <c r="DS171" s="139">
        <f>IF(OR(DS156&lt;'Capital Structure'!$K$7,DS156&gt;'Capital Structure'!$L$7),0,MAX(SUM($E$167:DS167)-SUM($E$169:DS169),0))</f>
        <v>0</v>
      </c>
      <c r="DT171" s="139">
        <f>IF(OR(DT156&lt;'Capital Structure'!$K$7,DT156&gt;'Capital Structure'!$L$7),0,MAX(SUM($E$167:DT167)-SUM($E$169:DT169),0))</f>
        <v>0</v>
      </c>
      <c r="DU171" s="139">
        <f>IF(OR(DU156&lt;'Capital Structure'!$K$7,DU156&gt;'Capital Structure'!$L$7),0,MAX(SUM($E$167:DU167)-SUM($E$169:DU169),0))</f>
        <v>0</v>
      </c>
      <c r="DV171" s="139">
        <f>IF(OR(DV156&lt;'Capital Structure'!$K$7,DV156&gt;'Capital Structure'!$L$7),0,MAX(SUM($E$167:DV167)-SUM($E$169:DV169),0))</f>
        <v>0</v>
      </c>
      <c r="DW171" s="139">
        <f>IF(OR(DW156&lt;'Capital Structure'!$K$7,DW156&gt;'Capital Structure'!$L$7),0,MAX(SUM($E$167:DW167)-SUM($E$169:DW169),0))</f>
        <v>0</v>
      </c>
      <c r="DX171" s="139">
        <f>IF(OR(DX156&lt;'Capital Structure'!$K$7,DX156&gt;'Capital Structure'!$L$7),0,MAX(SUM($E$167:DX167)-SUM($E$169:DX169),0))</f>
        <v>0</v>
      </c>
      <c r="DY171" s="139">
        <f>IF(OR(DY156&lt;'Capital Structure'!$K$7,DY156&gt;'Capital Structure'!$L$7),0,MAX(SUM($E$167:DY167)-SUM($E$169:DY169),0))</f>
        <v>0</v>
      </c>
      <c r="DZ171" s="139">
        <f>IF(OR(DZ156&lt;'Capital Structure'!$K$7,DZ156&gt;'Capital Structure'!$L$7),0,MAX(SUM($E$167:DZ167)-SUM($E$169:DZ169),0))</f>
        <v>0</v>
      </c>
      <c r="EA171" s="139">
        <f>IF(OR(EA156&lt;'Capital Structure'!$K$7,EA156&gt;'Capital Structure'!$L$7),0,MAX(SUM($E$167:EA167)-SUM($E$169:EA169),0))</f>
        <v>0</v>
      </c>
      <c r="EB171" s="139">
        <f>IF(OR(EB156&lt;'Capital Structure'!$K$7,EB156&gt;'Capital Structure'!$L$7),0,MAX(SUM($E$167:EB167)-SUM($E$169:EB169),0))</f>
        <v>0</v>
      </c>
      <c r="EC171" s="139">
        <f>IF(OR(EC156&lt;'Capital Structure'!$K$7,EC156&gt;'Capital Structure'!$L$7),0,MAX(SUM($E$167:EC167)-SUM($E$169:EC169),0))</f>
        <v>0</v>
      </c>
      <c r="ED171" s="139">
        <f>IF(OR(ED156&lt;'Capital Structure'!$K$7,ED156&gt;'Capital Structure'!$L$7),0,MAX(SUM($E$167:ED167)-SUM($E$169:ED169),0))</f>
        <v>0</v>
      </c>
      <c r="EE171" s="139">
        <f>IF(OR(EE156&lt;'Capital Structure'!$K$7,EE156&gt;'Capital Structure'!$L$7),0,MAX(SUM($E$167:EE167)-SUM($E$169:EE169),0))</f>
        <v>0</v>
      </c>
      <c r="EF171" s="139">
        <f>IF(OR(EF156&lt;'Capital Structure'!$K$7,EF156&gt;'Capital Structure'!$L$7),0,MAX(SUM($E$167:EF167)-SUM($E$169:EF169),0))</f>
        <v>0</v>
      </c>
      <c r="EG171" s="139">
        <f>IF(OR(EG156&lt;'Capital Structure'!$K$7,EG156&gt;'Capital Structure'!$L$7),0,MAX(SUM($E$167:EG167)-SUM($E$169:EG169),0))</f>
        <v>0</v>
      </c>
      <c r="EH171" s="139">
        <f>IF(OR(EH156&lt;'Capital Structure'!$K$7,EH156&gt;'Capital Structure'!$L$7),0,MAX(SUM($E$167:EH167)-SUM($E$169:EH169),0))</f>
        <v>0</v>
      </c>
      <c r="EI171" s="139">
        <f>IF(OR(EI156&lt;'Capital Structure'!$K$7,EI156&gt;'Capital Structure'!$L$7),0,MAX(SUM($E$167:EI167)-SUM($E$169:EI169),0))</f>
        <v>0</v>
      </c>
      <c r="EJ171" s="139">
        <f>IF(OR(EJ156&lt;'Capital Structure'!$K$7,EJ156&gt;'Capital Structure'!$L$7),0,MAX(SUM($E$167:EJ167)-SUM($E$169:EJ169),0))</f>
        <v>0</v>
      </c>
      <c r="EK171" s="139">
        <f>IF(OR(EK156&lt;'Capital Structure'!$K$7,EK156&gt;'Capital Structure'!$L$7),0,MAX(SUM($E$167:EK167)-SUM($E$169:EK169),0))</f>
        <v>0</v>
      </c>
    </row>
    <row r="172" spans="1:141">
      <c r="B172" s="154" t="s">
        <v>374</v>
      </c>
      <c r="C172" s="125"/>
      <c r="D172" s="125"/>
      <c r="E172" s="139">
        <f ca="1">IF(OR(E156&lt;'Capital Structure'!$K$7,E156&gt;'Capital Structure'!$L$7),0,SUM($D$168:E168)-SUM($D$170:E170))</f>
        <v>113451.63134373839</v>
      </c>
      <c r="F172" s="139">
        <f ca="1">IF(OR(F156&lt;'Capital Structure'!$K$7,F156&gt;'Capital Structure'!$L$7),0,SUM($D$168:F168)-SUM($D$170:F170))</f>
        <v>340827.60916181409</v>
      </c>
      <c r="G172" s="139">
        <f ca="1">IF(OR(G156&lt;'Capital Structure'!$K$7,G156&gt;'Capital Structure'!$L$7),0,SUM($D$168:G168)-SUM($D$170:G170))</f>
        <v>682602.61823120341</v>
      </c>
      <c r="H172" s="139">
        <f ca="1">IF(OR(H156&lt;'Capital Structure'!$K$7,H156&gt;'Capital Structure'!$L$7),0,SUM($D$168:H168)-SUM($D$170:H170))</f>
        <v>1138927.2972237871</v>
      </c>
      <c r="I172" s="139">
        <f ca="1">IF(OR(I156&lt;'Capital Structure'!$K$7,I156&gt;'Capital Structure'!$L$7),0,SUM($D$168:I168)-SUM($D$170:I170))</f>
        <v>1700980.2259015711</v>
      </c>
      <c r="J172" s="139">
        <f ca="1">IF(OR(J156&lt;'Capital Structure'!$K$7,J156&gt;'Capital Structure'!$L$7),0,SUM($D$168:J168)-SUM($D$170:J170))</f>
        <v>2369201.9386382438</v>
      </c>
      <c r="K172" s="139">
        <f ca="1">IF(OR(K156&lt;'Capital Structure'!$K$7,K156&gt;'Capital Structure'!$L$7),0,SUM($D$168:K168)-SUM($D$170:K170))</f>
        <v>3118338.9632946565</v>
      </c>
      <c r="L172" s="139">
        <f ca="1">IF(OR(L156&lt;'Capital Structure'!$K$7,L156&gt;'Capital Structure'!$L$7),0,SUM($D$168:L168)-SUM($D$170:L170))</f>
        <v>3948728.4470038083</v>
      </c>
      <c r="M172" s="139">
        <f ca="1">IF(OR(M156&lt;'Capital Structure'!$K$7,M156&gt;'Capital Structure'!$L$7),0,SUM($D$168:M168)-SUM($D$170:M170))</f>
        <v>4783621.4154602373</v>
      </c>
      <c r="N172" s="139">
        <f ca="1">IF(OR(N156&lt;'Capital Structure'!$K$7,N156&gt;'Capital Structure'!$L$7),0,SUM($D$168:N168)-SUM($D$170:N170))</f>
        <v>5623036.6331837233</v>
      </c>
      <c r="O172" s="139">
        <f ca="1">IF(OR(O156&lt;'Capital Structure'!$K$7,O156&gt;'Capital Structure'!$L$7),0,SUM($D$168:O168)-SUM($D$170:O170))</f>
        <v>6466992.9428795464</v>
      </c>
      <c r="P172" s="139">
        <f ca="1">IF(OR(P156&lt;'Capital Structure'!$K$7,P156&gt;'Capital Structure'!$L$7),0,SUM($D$168:P168)-SUM($D$170:P170))</f>
        <v>7315509.2657642579</v>
      </c>
      <c r="Q172" s="139">
        <f ca="1">IF(OR(Q156&lt;'Capital Structure'!$K$7,Q156&gt;'Capital Structure'!$L$7),0,SUM($D$168:Q168)-SUM($D$170:Q170))</f>
        <v>8168604.6018928112</v>
      </c>
      <c r="R172" s="139">
        <f ca="1">IF(OR(R156&lt;'Capital Structure'!$K$7,R156&gt;'Capital Structure'!$L$7),0,SUM($D$168:R168)-SUM($D$170:R170))</f>
        <v>9026298.030487055</v>
      </c>
      <c r="S172" s="139">
        <f ca="1">IF(OR(S156&lt;'Capital Structure'!$K$7,S156&gt;'Capital Structure'!$L$7),0,SUM($D$168:S168)-SUM($D$170:S170))</f>
        <v>9888608.6079796795</v>
      </c>
      <c r="T172" s="139">
        <f ca="1">IF(OR(T156&lt;'Capital Structure'!$K$7,T156&gt;'Capital Structure'!$L$7),0,SUM($D$168:T168)-SUM($D$170:T170))</f>
        <v>10754512.146211857</v>
      </c>
      <c r="U172" s="139">
        <f ca="1">IF(OR(U156&lt;'Capital Structure'!$K$7,U156&gt;'Capital Structure'!$L$7),0,SUM($D$168:U168)-SUM($D$170:U170))</f>
        <v>11599512.013608875</v>
      </c>
      <c r="V172" s="139">
        <f ca="1">IF(OR(V156&lt;'Capital Structure'!$K$7,V156&gt;'Capital Structure'!$L$7),0,SUM($D$168:V168)-SUM($D$170:V170))</f>
        <v>12397824.704160435</v>
      </c>
      <c r="W172" s="139">
        <f ca="1">IF(OR(W156&lt;'Capital Structure'!$K$7,W156&gt;'Capital Structure'!$L$7),0,SUM($D$168:W168)-SUM($D$170:W170))</f>
        <v>13076332.479756955</v>
      </c>
      <c r="X172" s="139">
        <f ca="1">IF(OR(X156&lt;'Capital Structure'!$K$7,X156&gt;'Capital Structure'!$L$7),0,SUM($D$168:X168)-SUM($D$170:X170))</f>
        <v>13634534.457325516</v>
      </c>
      <c r="Y172" s="139">
        <f ca="1">IF(OR(Y156&lt;'Capital Structure'!$K$7,Y156&gt;'Capital Structure'!$L$7),0,SUM($D$168:Y168)-SUM($D$170:Y170))</f>
        <v>0</v>
      </c>
      <c r="Z172" s="139">
        <f ca="1">IF(OR(Z156&lt;'Capital Structure'!$K$7,Z156&gt;'Capital Structure'!$L$7),0,SUM($D$168:Z168)-SUM($D$170:Z170))</f>
        <v>0</v>
      </c>
      <c r="AA172" s="139">
        <f ca="1">IF(OR(AA156&lt;'Capital Structure'!$K$7,AA156&gt;'Capital Structure'!$L$7),0,SUM($D$168:AA168)-SUM($D$170:AA170))</f>
        <v>0</v>
      </c>
      <c r="AB172" s="139">
        <f ca="1">IF(OR(AB156&lt;'Capital Structure'!$K$7,AB156&gt;'Capital Structure'!$L$7),0,SUM($D$168:AB168)-SUM($D$170:AB170))</f>
        <v>0</v>
      </c>
      <c r="AC172" s="139">
        <f ca="1">IF(OR(AC156&lt;'Capital Structure'!$K$7,AC156&gt;'Capital Structure'!$L$7),0,SUM($D$168:AC168)-SUM($D$170:AC170))</f>
        <v>0</v>
      </c>
      <c r="AD172" s="139">
        <f ca="1">IF(OR(AD156&lt;'Capital Structure'!$K$7,AD156&gt;'Capital Structure'!$L$7),0,SUM($D$168:AD168)-SUM($D$170:AD170))</f>
        <v>0</v>
      </c>
      <c r="AE172" s="139">
        <f ca="1">IF(OR(AE156&lt;'Capital Structure'!$K$7,AE156&gt;'Capital Structure'!$L$7),0,SUM($D$168:AE168)-SUM($D$170:AE170))</f>
        <v>0</v>
      </c>
      <c r="AF172" s="139">
        <f ca="1">IF(OR(AF156&lt;'Capital Structure'!$K$7,AF156&gt;'Capital Structure'!$L$7),0,SUM($D$168:AF168)-SUM($D$170:AF170))</f>
        <v>0</v>
      </c>
      <c r="AG172" s="139">
        <f ca="1">IF(OR(AG156&lt;'Capital Structure'!$K$7,AG156&gt;'Capital Structure'!$L$7),0,SUM($D$168:AG168)-SUM($D$170:AG170))</f>
        <v>0</v>
      </c>
      <c r="AH172" s="139">
        <f ca="1">IF(OR(AH156&lt;'Capital Structure'!$K$7,AH156&gt;'Capital Structure'!$L$7),0,SUM($D$168:AH168)-SUM($D$170:AH170))</f>
        <v>0</v>
      </c>
      <c r="AI172" s="139">
        <f ca="1">IF(OR(AI156&lt;'Capital Structure'!$K$7,AI156&gt;'Capital Structure'!$L$7),0,SUM($D$168:AI168)-SUM($D$170:AI170))</f>
        <v>0</v>
      </c>
      <c r="AJ172" s="139">
        <f ca="1">IF(OR(AJ156&lt;'Capital Structure'!$K$7,AJ156&gt;'Capital Structure'!$L$7),0,SUM($D$168:AJ168)-SUM($D$170:AJ170))</f>
        <v>0</v>
      </c>
      <c r="AK172" s="139">
        <f ca="1">IF(OR(AK156&lt;'Capital Structure'!$K$7,AK156&gt;'Capital Structure'!$L$7),0,SUM($D$168:AK168)-SUM($D$170:AK170))</f>
        <v>0</v>
      </c>
      <c r="AL172" s="139">
        <f ca="1">IF(OR(AL156&lt;'Capital Structure'!$K$7,AL156&gt;'Capital Structure'!$L$7),0,SUM($D$168:AL168)-SUM($D$170:AL170))</f>
        <v>0</v>
      </c>
      <c r="AM172" s="139">
        <f ca="1">IF(OR(AM156&lt;'Capital Structure'!$K$7,AM156&gt;'Capital Structure'!$L$7),0,SUM($D$168:AM168)-SUM($D$170:AM170))</f>
        <v>0</v>
      </c>
      <c r="AN172" s="139">
        <f ca="1">IF(OR(AN156&lt;'Capital Structure'!$K$7,AN156&gt;'Capital Structure'!$L$7),0,SUM($D$168:AN168)-SUM($D$170:AN170))</f>
        <v>0</v>
      </c>
      <c r="AO172" s="139">
        <f ca="1">IF(OR(AO156&lt;'Capital Structure'!$K$7,AO156&gt;'Capital Structure'!$L$7),0,SUM($D$168:AO168)-SUM($D$170:AO170))</f>
        <v>0</v>
      </c>
      <c r="AP172" s="139">
        <f ca="1">IF(OR(AP156&lt;'Capital Structure'!$K$7,AP156&gt;'Capital Structure'!$L$7),0,SUM($D$168:AP168)-SUM($D$170:AP170))</f>
        <v>0</v>
      </c>
      <c r="AQ172" s="139">
        <f ca="1">IF(OR(AQ156&lt;'Capital Structure'!$K$7,AQ156&gt;'Capital Structure'!$L$7),0,SUM($D$168:AQ168)-SUM($D$170:AQ170))</f>
        <v>0</v>
      </c>
      <c r="AR172" s="139">
        <f ca="1">IF(OR(AR156&lt;'Capital Structure'!$K$7,AR156&gt;'Capital Structure'!$L$7),0,SUM($D$168:AR168)-SUM($D$170:AR170))</f>
        <v>0</v>
      </c>
      <c r="AS172" s="139">
        <f ca="1">IF(OR(AS156&lt;'Capital Structure'!$K$7,AS156&gt;'Capital Structure'!$L$7),0,SUM($D$168:AS168)-SUM($D$170:AS170))</f>
        <v>0</v>
      </c>
      <c r="AT172" s="139">
        <f ca="1">IF(OR(AT156&lt;'Capital Structure'!$K$7,AT156&gt;'Capital Structure'!$L$7),0,SUM($D$168:AT168)-SUM($D$170:AT170))</f>
        <v>0</v>
      </c>
      <c r="AU172" s="139">
        <f ca="1">IF(OR(AU156&lt;'Capital Structure'!$K$7,AU156&gt;'Capital Structure'!$L$7),0,SUM($D$168:AU168)-SUM($D$170:AU170))</f>
        <v>0</v>
      </c>
      <c r="AV172" s="139">
        <f ca="1">IF(OR(AV156&lt;'Capital Structure'!$K$7,AV156&gt;'Capital Structure'!$L$7),0,SUM($D$168:AV168)-SUM($D$170:AV170))</f>
        <v>0</v>
      </c>
      <c r="AW172" s="139">
        <f ca="1">IF(OR(AW156&lt;'Capital Structure'!$K$7,AW156&gt;'Capital Structure'!$L$7),0,SUM($D$168:AW168)-SUM($D$170:AW170))</f>
        <v>0</v>
      </c>
      <c r="AX172" s="139">
        <f ca="1">IF(OR(AX156&lt;'Capital Structure'!$K$7,AX156&gt;'Capital Structure'!$L$7),0,SUM($D$168:AX168)-SUM($D$170:AX170))</f>
        <v>0</v>
      </c>
      <c r="AY172" s="139">
        <f ca="1">IF(OR(AY156&lt;'Capital Structure'!$K$7,AY156&gt;'Capital Structure'!$L$7),0,SUM($D$168:AY168)-SUM($D$170:AY170))</f>
        <v>108.67465277761221</v>
      </c>
      <c r="AZ172" s="139">
        <f ca="1">IF(OR(AZ156&lt;'Capital Structure'!$K$7,AZ156&gt;'Capital Structure'!$L$7),0,SUM($D$168:AZ168)-SUM($D$170:AZ170))</f>
        <v>326.47676938585937</v>
      </c>
      <c r="BA172" s="139">
        <f ca="1">IF(OR(BA156&lt;'Capital Structure'!$K$7,BA156&gt;'Capital Structure'!$L$7),0,SUM($D$168:BA168)-SUM($D$170:BA170))</f>
        <v>653.86104759201407</v>
      </c>
      <c r="BB172" s="139">
        <f ca="1">IF(OR(BB156&lt;'Capital Structure'!$K$7,BB156&gt;'Capital Structure'!$L$7),0,SUM($D$168:BB168)-SUM($D$170:BB170))</f>
        <v>1091.284079734236</v>
      </c>
      <c r="BC172" s="139">
        <f ca="1">IF(OR(BC156&lt;'Capital Structure'!$K$7,BC156&gt;'Capital Structure'!$L$7),0,SUM($D$168:BC168)-SUM($D$170:BC170))</f>
        <v>551409.08972131647</v>
      </c>
      <c r="BD172" s="139">
        <f ca="1">IF(OR(BD156&lt;'Capital Structure'!$K$7,BD156&gt;'Capital Structure'!$L$7),0,SUM($D$168:BD168)-SUM($D$170:BD170))</f>
        <v>1104019.8862197381</v>
      </c>
      <c r="BE172" s="139">
        <f ca="1">IF(OR(BE156&lt;'Capital Structure'!$K$7,BE156&gt;'Capital Structure'!$L$7),0,SUM($D$168:BE168)-SUM($D$170:BE170))</f>
        <v>1658933.2277035713</v>
      </c>
      <c r="BF172" s="139">
        <f ca="1">IF(OR(BF156&lt;'Capital Structure'!$K$7,BF156&gt;'Capital Structure'!$L$7),0,SUM($D$168:BF168)-SUM($D$170:BF170))</f>
        <v>2216158.7081102524</v>
      </c>
      <c r="BG172" s="139">
        <f ca="1">IF(OR(BG156&lt;'Capital Structure'!$K$7,BG156&gt;'Capital Structure'!$L$7),0,SUM($D$168:BG168)-SUM($D$170:BG170))</f>
        <v>3229652.5187863726</v>
      </c>
      <c r="BH172" s="139">
        <f ca="1">IF(OR(BH156&lt;'Capital Structure'!$K$7,BH156&gt;'Capital Structure'!$L$7),0,SUM($D$168:BH168)-SUM($D$170:BH170))</f>
        <v>4247369.2203403097</v>
      </c>
      <c r="BI172" s="139">
        <f ca="1">IF(OR(BI156&lt;'Capital Structure'!$K$7,BI156&gt;'Capital Structure'!$L$7),0,SUM($D$168:BI168)-SUM($D$170:BI170))</f>
        <v>5269326.4081507195</v>
      </c>
      <c r="BJ172" s="139">
        <f ca="1">IF(OR(BJ156&lt;'Capital Structure'!$K$7,BJ156&gt;'Capital Structure'!$L$7),0,SUM($D$168:BJ168)-SUM($D$170:BJ170))</f>
        <v>6295541.7509103399</v>
      </c>
      <c r="BK172" s="139">
        <f ca="1">IF(OR(BK156&lt;'Capital Structure'!$K$7,BK156&gt;'Capital Structure'!$L$7),0,SUM($D$168:BK168)-SUM($D$170:BK170))</f>
        <v>7326032.9909314606</v>
      </c>
      <c r="BL172" s="139">
        <f ca="1">IF(OR(BL156&lt;'Capital Structure'!$K$7,BL156&gt;'Capital Structure'!$L$7),0,SUM($D$168:BL168)-SUM($D$170:BL170))</f>
        <v>8360817.9444526676</v>
      </c>
      <c r="BM172" s="139">
        <f ca="1">IF(OR(BM156&lt;'Capital Structure'!$K$7,BM156&gt;'Capital Structure'!$L$7),0,SUM($D$168:BM168)-SUM($D$170:BM170))</f>
        <v>9399914.5019468796</v>
      </c>
      <c r="BN172" s="139">
        <f ca="1">IF(OR(BN156&lt;'Capital Structure'!$K$7,BN156&gt;'Capital Structure'!$L$7),0,SUM($D$168:BN168)-SUM($D$170:BN170))</f>
        <v>10443340.628430652</v>
      </c>
      <c r="BO172" s="139">
        <f ca="1">IF(OR(BO156&lt;'Capital Structure'!$K$7,BO156&gt;'Capital Structure'!$L$7),0,SUM($D$168:BO168)-SUM($D$170:BO170))</f>
        <v>11491114.363774771</v>
      </c>
      <c r="BP172" s="139">
        <f ca="1">IF(OR(BP156&lt;'Capital Structure'!$K$7,BP156&gt;'Capital Structure'!$L$7),0,SUM($D$168:BP168)-SUM($D$170:BP170))</f>
        <v>12543253.823016157</v>
      </c>
      <c r="BQ172" s="139">
        <f ca="1">IF(OR(BQ156&lt;'Capital Structure'!$K$7,BQ156&gt;'Capital Structure'!$L$7),0,SUM($D$168:BQ168)-SUM($D$170:BQ170))</f>
        <v>13599777.196671052</v>
      </c>
      <c r="BR172" s="139">
        <f ca="1">IF(OR(BR156&lt;'Capital Structure'!$K$7,BR156&gt;'Capital Structure'!$L$7),0,SUM($D$168:BR168)-SUM($D$170:BR170))</f>
        <v>14660702.751049506</v>
      </c>
      <c r="BS172" s="139">
        <f ca="1">IF(OR(BS156&lt;'Capital Structure'!$K$7,BS156&gt;'Capital Structure'!$L$7),0,SUM($D$168:BS168)-SUM($D$170:BS170))</f>
        <v>15726048.828571206</v>
      </c>
      <c r="BT172" s="139">
        <f ca="1">IF(OR(BT156&lt;'Capital Structure'!$K$7,BT156&gt;'Capital Structure'!$L$7),0,SUM($D$168:BT168)-SUM($D$170:BT170))</f>
        <v>16795833.84808258</v>
      </c>
      <c r="BU172" s="139">
        <f ca="1">IF(OR(BU156&lt;'Capital Structure'!$K$7,BU156&gt;'Capital Structure'!$L$7),0,SUM($D$168:BU168)-SUM($D$170:BU170))</f>
        <v>17870076.305175245</v>
      </c>
      <c r="BV172" s="139">
        <f ca="1">IF(OR(BV156&lt;'Capital Structure'!$K$7,BV156&gt;'Capital Structure'!$L$7),0,SUM($D$168:BV168)-SUM($D$170:BV170))</f>
        <v>18948794.772505805</v>
      </c>
      <c r="BW172" s="139">
        <f ca="1">IF(OR(BW156&lt;'Capital Structure'!$K$7,BW156&gt;'Capital Structure'!$L$7),0,SUM($D$168:BW168)-SUM($D$170:BW170))</f>
        <v>20032007.900116898</v>
      </c>
      <c r="BX172" s="139">
        <f ca="1">IF(OR(BX156&lt;'Capital Structure'!$K$7,BX156&gt;'Capital Structure'!$L$7),0,SUM($D$168:BX168)-SUM($D$170:BX170))</f>
        <v>21119734.415759712</v>
      </c>
      <c r="BY172" s="139">
        <f ca="1">IF(OR(BY156&lt;'Capital Structure'!$K$7,BY156&gt;'Capital Structure'!$L$7),0,SUM($D$168:BY168)-SUM($D$170:BY170))</f>
        <v>22211993.125217706</v>
      </c>
      <c r="BZ172" s="139">
        <f ca="1">IF(OR(BZ156&lt;'Capital Structure'!$K$7,BZ156&gt;'Capital Structure'!$L$7),0,SUM($D$168:BZ168)-SUM($D$170:BZ170))</f>
        <v>23308802.912631772</v>
      </c>
      <c r="CA172" s="139">
        <f ca="1">IF(OR(CA156&lt;'Capital Structure'!$K$7,CA156&gt;'Capital Structure'!$L$7),0,SUM($D$168:CA168)-SUM($D$170:CA170))</f>
        <v>24410182.740826733</v>
      </c>
      <c r="CB172" s="139">
        <f ca="1">IF(OR(CB156&lt;'Capital Structure'!$K$7,CB156&gt;'Capital Structure'!$L$7),0,SUM($D$168:CB168)-SUM($D$170:CB170))</f>
        <v>25516151.651639171</v>
      </c>
      <c r="CC172" s="139">
        <f ca="1">IF(OR(CC156&lt;'Capital Structure'!$K$7,CC156&gt;'Capital Structure'!$L$7),0,SUM($D$168:CC168)-SUM($D$170:CC170))</f>
        <v>26626728.766246662</v>
      </c>
      <c r="CD172" s="139">
        <f ca="1">IF(OR(CD156&lt;'Capital Structure'!$K$7,CD156&gt;'Capital Structure'!$L$7),0,SUM($D$168:CD168)-SUM($D$170:CD170))</f>
        <v>27741933.285498351</v>
      </c>
      <c r="CE172" s="139">
        <f ca="1">IF(OR(CE156&lt;'Capital Structure'!$K$7,CE156&gt;'Capital Structure'!$L$7),0,SUM($D$168:CE168)-SUM($D$170:CE170))</f>
        <v>28861784.490246922</v>
      </c>
      <c r="CF172" s="139">
        <f ca="1">IF(OR(CF156&lt;'Capital Structure'!$K$7,CF156&gt;'Capital Structure'!$L$7),0,SUM($D$168:CF168)-SUM($D$170:CF170))</f>
        <v>29986301.741681941</v>
      </c>
      <c r="CG172" s="139">
        <f ca="1">IF(OR(CG156&lt;'Capital Structure'!$K$7,CG156&gt;'Capital Structure'!$L$7),0,SUM($D$168:CG168)-SUM($D$170:CG170))</f>
        <v>31115504.481664605</v>
      </c>
      <c r="CH172" s="139">
        <f ca="1">IF(OR(CH156&lt;'Capital Structure'!$K$7,CH156&gt;'Capital Structure'!$L$7),0,SUM($D$168:CH168)-SUM($D$170:CH170))</f>
        <v>32249412.233063869</v>
      </c>
      <c r="CI172" s="139">
        <f ca="1">IF(OR(CI156&lt;'Capital Structure'!$K$7,CI156&gt;'Capital Structure'!$L$7),0,SUM($D$168:CI168)-SUM($D$170:CI170))</f>
        <v>33388044.600093961</v>
      </c>
      <c r="CJ172" s="139">
        <f ca="1">IF(OR(CJ156&lt;'Capital Structure'!$K$7,CJ156&gt;'Capital Structure'!$L$7),0,SUM($D$168:CJ168)-SUM($D$170:CJ170))</f>
        <v>34531421.268653348</v>
      </c>
      <c r="CK172" s="139">
        <f ca="1">IF(OR(CK156&lt;'Capital Structure'!$K$7,CK156&gt;'Capital Structure'!$L$7),0,SUM($D$168:CK168)-SUM($D$170:CK170))</f>
        <v>35679562.006665066</v>
      </c>
      <c r="CL172" s="139">
        <f ca="1">IF(OR(CL156&lt;'Capital Structure'!$K$7,CL156&gt;'Capital Structure'!$L$7),0,SUM($D$168:CL168)-SUM($D$170:CL170))</f>
        <v>36832486.664418496</v>
      </c>
      <c r="CM172" s="139">
        <f ca="1">IF(OR(CM156&lt;'Capital Structure'!$K$7,CM156&gt;'Capital Structure'!$L$7),0,SUM($D$168:CM168)-SUM($D$170:CM170))</f>
        <v>37990215.174912564</v>
      </c>
      <c r="CN172" s="139">
        <f>IF(OR(CN156&lt;'Capital Structure'!$K$7,CN156&gt;'Capital Structure'!$L$7),0,SUM($D$168:CN168)-SUM($D$170:CN170))</f>
        <v>0</v>
      </c>
      <c r="CO172" s="139">
        <f>IF(OR(CO156&lt;'Capital Structure'!$K$7,CO156&gt;'Capital Structure'!$L$7),0,SUM($D$168:CO168)-SUM($D$170:CO170))</f>
        <v>0</v>
      </c>
      <c r="CP172" s="139">
        <f>IF(OR(CP156&lt;'Capital Structure'!$K$7,CP156&gt;'Capital Structure'!$L$7),0,SUM($D$168:CP168)-SUM($D$170:CP170))</f>
        <v>0</v>
      </c>
      <c r="CQ172" s="139">
        <f>IF(OR(CQ156&lt;'Capital Structure'!$K$7,CQ156&gt;'Capital Structure'!$L$7),0,SUM($D$168:CQ168)-SUM($D$170:CQ170))</f>
        <v>0</v>
      </c>
      <c r="CR172" s="139">
        <f>IF(OR(CR156&lt;'Capital Structure'!$K$7,CR156&gt;'Capital Structure'!$L$7),0,SUM($D$168:CR168)-SUM($D$170:CR170))</f>
        <v>0</v>
      </c>
      <c r="CS172" s="139">
        <f>IF(OR(CS156&lt;'Capital Structure'!$K$7,CS156&gt;'Capital Structure'!$L$7),0,SUM($D$168:CS168)-SUM($D$170:CS170))</f>
        <v>0</v>
      </c>
      <c r="CT172" s="139">
        <f>IF(OR(CT156&lt;'Capital Structure'!$K$7,CT156&gt;'Capital Structure'!$L$7),0,SUM($D$168:CT168)-SUM($D$170:CT170))</f>
        <v>0</v>
      </c>
      <c r="CU172" s="139">
        <f>IF(OR(CU156&lt;'Capital Structure'!$K$7,CU156&gt;'Capital Structure'!$L$7),0,SUM($D$168:CU168)-SUM($D$170:CU170))</f>
        <v>0</v>
      </c>
      <c r="CV172" s="139">
        <f>IF(OR(CV156&lt;'Capital Structure'!$K$7,CV156&gt;'Capital Structure'!$L$7),0,SUM($D$168:CV168)-SUM($D$170:CV170))</f>
        <v>0</v>
      </c>
      <c r="CW172" s="139">
        <f>IF(OR(CW156&lt;'Capital Structure'!$K$7,CW156&gt;'Capital Structure'!$L$7),0,SUM($D$168:CW168)-SUM($D$170:CW170))</f>
        <v>0</v>
      </c>
      <c r="CX172" s="139">
        <f>IF(OR(CX156&lt;'Capital Structure'!$K$7,CX156&gt;'Capital Structure'!$L$7),0,SUM($D$168:CX168)-SUM($D$170:CX170))</f>
        <v>0</v>
      </c>
      <c r="CY172" s="139">
        <f>IF(OR(CY156&lt;'Capital Structure'!$K$7,CY156&gt;'Capital Structure'!$L$7),0,SUM($D$168:CY168)-SUM($D$170:CY170))</f>
        <v>0</v>
      </c>
      <c r="CZ172" s="139">
        <f>IF(OR(CZ156&lt;'Capital Structure'!$K$7,CZ156&gt;'Capital Structure'!$L$7),0,SUM($D$168:CZ168)-SUM($D$170:CZ170))</f>
        <v>0</v>
      </c>
      <c r="DA172" s="139">
        <f>IF(OR(DA156&lt;'Capital Structure'!$K$7,DA156&gt;'Capital Structure'!$L$7),0,SUM($D$168:DA168)-SUM($D$170:DA170))</f>
        <v>0</v>
      </c>
      <c r="DB172" s="139">
        <f>IF(OR(DB156&lt;'Capital Structure'!$K$7,DB156&gt;'Capital Structure'!$L$7),0,SUM($D$168:DB168)-SUM($D$170:DB170))</f>
        <v>0</v>
      </c>
      <c r="DC172" s="139">
        <f>IF(OR(DC156&lt;'Capital Structure'!$K$7,DC156&gt;'Capital Structure'!$L$7),0,SUM($D$168:DC168)-SUM($D$170:DC170))</f>
        <v>0</v>
      </c>
      <c r="DD172" s="139">
        <f>IF(OR(DD156&lt;'Capital Structure'!$K$7,DD156&gt;'Capital Structure'!$L$7),0,SUM($D$168:DD168)-SUM($D$170:DD170))</f>
        <v>0</v>
      </c>
      <c r="DE172" s="139">
        <f>IF(OR(DE156&lt;'Capital Structure'!$K$7,DE156&gt;'Capital Structure'!$L$7),0,SUM($D$168:DE168)-SUM($D$170:DE170))</f>
        <v>0</v>
      </c>
      <c r="DF172" s="139">
        <f>IF(OR(DF156&lt;'Capital Structure'!$K$7,DF156&gt;'Capital Structure'!$L$7),0,SUM($D$168:DF168)-SUM($D$170:DF170))</f>
        <v>0</v>
      </c>
      <c r="DG172" s="139">
        <f>IF(OR(DG156&lt;'Capital Structure'!$K$7,DG156&gt;'Capital Structure'!$L$7),0,SUM($D$168:DG168)-SUM($D$170:DG170))</f>
        <v>0</v>
      </c>
      <c r="DH172" s="139">
        <f>IF(OR(DH156&lt;'Capital Structure'!$K$7,DH156&gt;'Capital Structure'!$L$7),0,SUM($D$168:DH168)-SUM($D$170:DH170))</f>
        <v>0</v>
      </c>
      <c r="DI172" s="139">
        <f>IF(OR(DI156&lt;'Capital Structure'!$K$7,DI156&gt;'Capital Structure'!$L$7),0,SUM($D$168:DI168)-SUM($D$170:DI170))</f>
        <v>0</v>
      </c>
      <c r="DJ172" s="139">
        <f>IF(OR(DJ156&lt;'Capital Structure'!$K$7,DJ156&gt;'Capital Structure'!$L$7),0,SUM($D$168:DJ168)-SUM($D$170:DJ170))</f>
        <v>0</v>
      </c>
      <c r="DK172" s="139">
        <f>IF(OR(DK156&lt;'Capital Structure'!$K$7,DK156&gt;'Capital Structure'!$L$7),0,SUM($D$168:DK168)-SUM($D$170:DK170))</f>
        <v>0</v>
      </c>
      <c r="DL172" s="139">
        <f>IF(OR(DL156&lt;'Capital Structure'!$K$7,DL156&gt;'Capital Structure'!$L$7),0,SUM($D$168:DL168)-SUM($D$170:DL170))</f>
        <v>0</v>
      </c>
      <c r="DM172" s="139">
        <f>IF(OR(DM156&lt;'Capital Structure'!$K$7,DM156&gt;'Capital Structure'!$L$7),0,SUM($D$168:DM168)-SUM($D$170:DM170))</f>
        <v>0</v>
      </c>
      <c r="DN172" s="139">
        <f>IF(OR(DN156&lt;'Capital Structure'!$K$7,DN156&gt;'Capital Structure'!$L$7),0,SUM($D$168:DN168)-SUM($D$170:DN170))</f>
        <v>0</v>
      </c>
      <c r="DO172" s="139">
        <f>IF(OR(DO156&lt;'Capital Structure'!$K$7,DO156&gt;'Capital Structure'!$L$7),0,SUM($D$168:DO168)-SUM($D$170:DO170))</f>
        <v>0</v>
      </c>
      <c r="DP172" s="139">
        <f>IF(OR(DP156&lt;'Capital Structure'!$K$7,DP156&gt;'Capital Structure'!$L$7),0,SUM($D$168:DP168)-SUM($D$170:DP170))</f>
        <v>0</v>
      </c>
      <c r="DQ172" s="139">
        <f>IF(OR(DQ156&lt;'Capital Structure'!$K$7,DQ156&gt;'Capital Structure'!$L$7),0,SUM($D$168:DQ168)-SUM($D$170:DQ170))</f>
        <v>0</v>
      </c>
      <c r="DR172" s="139">
        <f>IF(OR(DR156&lt;'Capital Structure'!$K$7,DR156&gt;'Capital Structure'!$L$7),0,SUM($D$168:DR168)-SUM($D$170:DR170))</f>
        <v>0</v>
      </c>
      <c r="DS172" s="139">
        <f>IF(OR(DS156&lt;'Capital Structure'!$K$7,DS156&gt;'Capital Structure'!$L$7),0,SUM($D$168:DS168)-SUM($D$170:DS170))</f>
        <v>0</v>
      </c>
      <c r="DT172" s="139">
        <f>IF(OR(DT156&lt;'Capital Structure'!$K$7,DT156&gt;'Capital Structure'!$L$7),0,SUM($D$168:DT168)-SUM($D$170:DT170))</f>
        <v>0</v>
      </c>
      <c r="DU172" s="139">
        <f>IF(OR(DU156&lt;'Capital Structure'!$K$7,DU156&gt;'Capital Structure'!$L$7),0,SUM($D$168:DU168)-SUM($D$170:DU170))</f>
        <v>0</v>
      </c>
      <c r="DV172" s="139">
        <f>IF(OR(DV156&lt;'Capital Structure'!$K$7,DV156&gt;'Capital Structure'!$L$7),0,SUM($D$168:DV168)-SUM($D$170:DV170))</f>
        <v>0</v>
      </c>
      <c r="DW172" s="139">
        <f>IF(OR(DW156&lt;'Capital Structure'!$K$7,DW156&gt;'Capital Structure'!$L$7),0,SUM($D$168:DW168)-SUM($D$170:DW170))</f>
        <v>0</v>
      </c>
      <c r="DX172" s="139">
        <f>IF(OR(DX156&lt;'Capital Structure'!$K$7,DX156&gt;'Capital Structure'!$L$7),0,SUM($D$168:DX168)-SUM($D$170:DX170))</f>
        <v>0</v>
      </c>
      <c r="DY172" s="139">
        <f>IF(OR(DY156&lt;'Capital Structure'!$K$7,DY156&gt;'Capital Structure'!$L$7),0,SUM($D$168:DY168)-SUM($D$170:DY170))</f>
        <v>0</v>
      </c>
      <c r="DZ172" s="139">
        <f>IF(OR(DZ156&lt;'Capital Structure'!$K$7,DZ156&gt;'Capital Structure'!$L$7),0,SUM($D$168:DZ168)-SUM($D$170:DZ170))</f>
        <v>0</v>
      </c>
      <c r="EA172" s="139">
        <f>IF(OR(EA156&lt;'Capital Structure'!$K$7,EA156&gt;'Capital Structure'!$L$7),0,SUM($D$168:EA168)-SUM($D$170:EA170))</f>
        <v>0</v>
      </c>
      <c r="EB172" s="139">
        <f>IF(OR(EB156&lt;'Capital Structure'!$K$7,EB156&gt;'Capital Structure'!$L$7),0,SUM($D$168:EB168)-SUM($D$170:EB170))</f>
        <v>0</v>
      </c>
      <c r="EC172" s="139">
        <f>IF(OR(EC156&lt;'Capital Structure'!$K$7,EC156&gt;'Capital Structure'!$L$7),0,SUM($D$168:EC168)-SUM($D$170:EC170))</f>
        <v>0</v>
      </c>
      <c r="ED172" s="139">
        <f>IF(OR(ED156&lt;'Capital Structure'!$K$7,ED156&gt;'Capital Structure'!$L$7),0,SUM($D$168:ED168)-SUM($D$170:ED170))</f>
        <v>0</v>
      </c>
      <c r="EE172" s="139">
        <f>IF(OR(EE156&lt;'Capital Structure'!$K$7,EE156&gt;'Capital Structure'!$L$7),0,SUM($D$168:EE168)-SUM($D$170:EE170))</f>
        <v>0</v>
      </c>
      <c r="EF172" s="139">
        <f>IF(OR(EF156&lt;'Capital Structure'!$K$7,EF156&gt;'Capital Structure'!$L$7),0,SUM($D$168:EF168)-SUM($D$170:EF170))</f>
        <v>0</v>
      </c>
      <c r="EG172" s="139">
        <f>IF(OR(EG156&lt;'Capital Structure'!$K$7,EG156&gt;'Capital Structure'!$L$7),0,SUM($D$168:EG168)-SUM($D$170:EG170))</f>
        <v>0</v>
      </c>
      <c r="EH172" s="139">
        <f>IF(OR(EH156&lt;'Capital Structure'!$K$7,EH156&gt;'Capital Structure'!$L$7),0,SUM($D$168:EH168)-SUM($D$170:EH170))</f>
        <v>0</v>
      </c>
      <c r="EI172" s="139">
        <f>IF(OR(EI156&lt;'Capital Structure'!$K$7,EI156&gt;'Capital Structure'!$L$7),0,SUM($D$168:EI168)-SUM($D$170:EI170))</f>
        <v>0</v>
      </c>
      <c r="EJ172" s="139">
        <f>IF(OR(EJ156&lt;'Capital Structure'!$K$7,EJ156&gt;'Capital Structure'!$L$7),0,SUM($D$168:EJ168)-SUM($D$170:EJ170))</f>
        <v>0</v>
      </c>
      <c r="EK172" s="139">
        <f>IF(OR(EK156&lt;'Capital Structure'!$K$7,EK156&gt;'Capital Structure'!$L$7),0,SUM($D$168:EK168)-SUM($D$170:EK170))</f>
        <v>0</v>
      </c>
    </row>
    <row r="173" spans="1:141">
      <c r="B173" s="125" t="s">
        <v>342</v>
      </c>
      <c r="C173" s="125"/>
      <c r="D173" s="127">
        <f>'Capital Structure'!M17</f>
        <v>271240638.55830538</v>
      </c>
      <c r="E173" s="139">
        <f ca="1">$D$173-E171</f>
        <v>244012247.03580818</v>
      </c>
      <c r="F173" s="139">
        <f t="shared" ref="F173:BQ173" ca="1" si="71">$D$173-F171</f>
        <v>216783855.51331097</v>
      </c>
      <c r="G173" s="139">
        <f t="shared" ca="1" si="71"/>
        <v>189555463.99081373</v>
      </c>
      <c r="H173" s="139">
        <f t="shared" ca="1" si="71"/>
        <v>162405318.21831656</v>
      </c>
      <c r="I173" s="139">
        <f t="shared" ca="1" si="71"/>
        <v>137486862.97286102</v>
      </c>
      <c r="J173" s="139">
        <f t="shared" ca="1" si="71"/>
        <v>112568407.72740552</v>
      </c>
      <c r="K173" s="139">
        <f t="shared" ca="1" si="71"/>
        <v>93816954.579404563</v>
      </c>
      <c r="L173" s="139">
        <f t="shared" ca="1" si="71"/>
        <v>75065501.431403607</v>
      </c>
      <c r="M173" s="139">
        <f t="shared" ca="1" si="71"/>
        <v>74815054.575766265</v>
      </c>
      <c r="N173" s="139">
        <f t="shared" ca="1" si="71"/>
        <v>74564607.720128924</v>
      </c>
      <c r="O173" s="139">
        <f t="shared" ca="1" si="71"/>
        <v>74314160.864491582</v>
      </c>
      <c r="P173" s="139">
        <f t="shared" ca="1" si="71"/>
        <v>74063714.00885424</v>
      </c>
      <c r="Q173" s="139">
        <f t="shared" ca="1" si="71"/>
        <v>73813267.153216898</v>
      </c>
      <c r="R173" s="139">
        <f t="shared" ca="1" si="71"/>
        <v>73562820.297579557</v>
      </c>
      <c r="S173" s="139">
        <f t="shared" ca="1" si="71"/>
        <v>73312397.990562558</v>
      </c>
      <c r="T173" s="139">
        <f t="shared" ca="1" si="71"/>
        <v>79195182.529232949</v>
      </c>
      <c r="U173" s="139">
        <f t="shared" ca="1" si="71"/>
        <v>91245104.839539707</v>
      </c>
      <c r="V173" s="139">
        <f t="shared" ca="1" si="71"/>
        <v>120796597.11930102</v>
      </c>
      <c r="W173" s="139">
        <f t="shared" ca="1" si="71"/>
        <v>150348496.42160779</v>
      </c>
      <c r="X173" s="139">
        <f t="shared" ca="1" si="71"/>
        <v>232405105.6322782</v>
      </c>
      <c r="Y173" s="139">
        <f t="shared" ca="1" si="71"/>
        <v>271240638.55830538</v>
      </c>
      <c r="Z173" s="139">
        <f t="shared" ca="1" si="71"/>
        <v>271240638.55830538</v>
      </c>
      <c r="AA173" s="139">
        <f t="shared" ca="1" si="71"/>
        <v>271240638.55830538</v>
      </c>
      <c r="AB173" s="139">
        <f t="shared" ca="1" si="71"/>
        <v>271240638.55830538</v>
      </c>
      <c r="AC173" s="139">
        <f t="shared" ca="1" si="71"/>
        <v>271240638.55830538</v>
      </c>
      <c r="AD173" s="139">
        <f t="shared" ca="1" si="71"/>
        <v>271240638.55830538</v>
      </c>
      <c r="AE173" s="139">
        <f t="shared" ca="1" si="71"/>
        <v>271240638.55830538</v>
      </c>
      <c r="AF173" s="139">
        <f t="shared" ca="1" si="71"/>
        <v>271240638.55830538</v>
      </c>
      <c r="AG173" s="139">
        <f t="shared" ca="1" si="71"/>
        <v>271240638.55830538</v>
      </c>
      <c r="AH173" s="139">
        <f t="shared" ca="1" si="71"/>
        <v>271240638.55830538</v>
      </c>
      <c r="AI173" s="139">
        <f t="shared" ca="1" si="71"/>
        <v>271240638.55830538</v>
      </c>
      <c r="AJ173" s="139">
        <f t="shared" ca="1" si="71"/>
        <v>271240638.55830538</v>
      </c>
      <c r="AK173" s="139">
        <f t="shared" ca="1" si="71"/>
        <v>271240638.55830538</v>
      </c>
      <c r="AL173" s="139">
        <f t="shared" ca="1" si="71"/>
        <v>271240638.55830538</v>
      </c>
      <c r="AM173" s="139">
        <f t="shared" ca="1" si="71"/>
        <v>271240638.55830538</v>
      </c>
      <c r="AN173" s="139">
        <f t="shared" ca="1" si="71"/>
        <v>271240638.55830538</v>
      </c>
      <c r="AO173" s="139">
        <f t="shared" ca="1" si="71"/>
        <v>271240638.55830538</v>
      </c>
      <c r="AP173" s="139">
        <f t="shared" ca="1" si="71"/>
        <v>271240638.55830538</v>
      </c>
      <c r="AQ173" s="139">
        <f t="shared" ca="1" si="71"/>
        <v>271240638.55830538</v>
      </c>
      <c r="AR173" s="139">
        <f t="shared" ca="1" si="71"/>
        <v>271240638.55830538</v>
      </c>
      <c r="AS173" s="139">
        <f t="shared" ca="1" si="71"/>
        <v>271240638.55830538</v>
      </c>
      <c r="AT173" s="139">
        <f t="shared" ca="1" si="71"/>
        <v>271240638.55830538</v>
      </c>
      <c r="AU173" s="139">
        <f t="shared" ca="1" si="71"/>
        <v>271240638.55830538</v>
      </c>
      <c r="AV173" s="139">
        <f t="shared" ca="1" si="71"/>
        <v>271240638.55830538</v>
      </c>
      <c r="AW173" s="139">
        <f t="shared" ca="1" si="71"/>
        <v>271240638.55830538</v>
      </c>
      <c r="AX173" s="139">
        <f t="shared" ca="1" si="71"/>
        <v>271240638.55830538</v>
      </c>
      <c r="AY173" s="139">
        <f t="shared" ca="1" si="71"/>
        <v>271214556.64163876</v>
      </c>
      <c r="AZ173" s="139">
        <f t="shared" ca="1" si="71"/>
        <v>271188474.72497207</v>
      </c>
      <c r="BA173" s="139">
        <f t="shared" ca="1" si="71"/>
        <v>271162392.80830538</v>
      </c>
      <c r="BB173" s="139">
        <f t="shared" ca="1" si="71"/>
        <v>271136310.89163876</v>
      </c>
      <c r="BC173" s="139">
        <f t="shared" ca="1" si="71"/>
        <v>139165456.48840535</v>
      </c>
      <c r="BD173" s="139">
        <f t="shared" ca="1" si="71"/>
        <v>139165456.48840535</v>
      </c>
      <c r="BE173" s="139">
        <f t="shared" ca="1" si="71"/>
        <v>139165456.48840535</v>
      </c>
      <c r="BF173" s="139">
        <f t="shared" ca="1" si="71"/>
        <v>139165456.48840535</v>
      </c>
      <c r="BG173" s="139">
        <f t="shared" ca="1" si="71"/>
        <v>30218282.7041471</v>
      </c>
      <c r="BH173" s="139">
        <f t="shared" ca="1" si="71"/>
        <v>30218282.7041471</v>
      </c>
      <c r="BI173" s="139">
        <f t="shared" ca="1" si="71"/>
        <v>30218282.7041471</v>
      </c>
      <c r="BJ173" s="139">
        <f t="shared" ca="1" si="71"/>
        <v>30218282.7041471</v>
      </c>
      <c r="BK173" s="139">
        <f t="shared" ca="1" si="71"/>
        <v>30218282.7041471</v>
      </c>
      <c r="BL173" s="139">
        <f t="shared" ca="1" si="71"/>
        <v>30218282.7041471</v>
      </c>
      <c r="BM173" s="139">
        <f t="shared" ca="1" si="71"/>
        <v>30218282.7041471</v>
      </c>
      <c r="BN173" s="139">
        <f t="shared" ca="1" si="71"/>
        <v>30218282.7041471</v>
      </c>
      <c r="BO173" s="139">
        <f t="shared" ca="1" si="71"/>
        <v>30218282.7041471</v>
      </c>
      <c r="BP173" s="139">
        <f t="shared" ca="1" si="71"/>
        <v>30218282.7041471</v>
      </c>
      <c r="BQ173" s="139">
        <f t="shared" ca="1" si="71"/>
        <v>30218282.7041471</v>
      </c>
      <c r="BR173" s="139">
        <f t="shared" ref="BR173:EC173" ca="1" si="72">$D$173-BR171</f>
        <v>30218282.7041471</v>
      </c>
      <c r="BS173" s="139">
        <f t="shared" ca="1" si="72"/>
        <v>30218282.7041471</v>
      </c>
      <c r="BT173" s="139">
        <f t="shared" ca="1" si="72"/>
        <v>30218282.7041471</v>
      </c>
      <c r="BU173" s="139">
        <f t="shared" ca="1" si="72"/>
        <v>30218282.7041471</v>
      </c>
      <c r="BV173" s="139">
        <f t="shared" ca="1" si="72"/>
        <v>30218282.7041471</v>
      </c>
      <c r="BW173" s="139">
        <f t="shared" ca="1" si="72"/>
        <v>30218282.7041471</v>
      </c>
      <c r="BX173" s="139">
        <f t="shared" ca="1" si="72"/>
        <v>30218282.7041471</v>
      </c>
      <c r="BY173" s="139">
        <f t="shared" ca="1" si="72"/>
        <v>30218282.7041471</v>
      </c>
      <c r="BZ173" s="139">
        <f t="shared" ca="1" si="72"/>
        <v>30218282.7041471</v>
      </c>
      <c r="CA173" s="139">
        <f t="shared" ca="1" si="72"/>
        <v>30218282.7041471</v>
      </c>
      <c r="CB173" s="139">
        <f t="shared" ca="1" si="72"/>
        <v>30218282.7041471</v>
      </c>
      <c r="CC173" s="139">
        <f t="shared" ca="1" si="72"/>
        <v>30218282.7041471</v>
      </c>
      <c r="CD173" s="139">
        <f t="shared" ca="1" si="72"/>
        <v>30218282.7041471</v>
      </c>
      <c r="CE173" s="139">
        <f t="shared" ca="1" si="72"/>
        <v>30218282.7041471</v>
      </c>
      <c r="CF173" s="139">
        <f t="shared" ca="1" si="72"/>
        <v>30218282.7041471</v>
      </c>
      <c r="CG173" s="139">
        <f t="shared" ca="1" si="72"/>
        <v>30218282.7041471</v>
      </c>
      <c r="CH173" s="139">
        <f t="shared" ca="1" si="72"/>
        <v>30218282.7041471</v>
      </c>
      <c r="CI173" s="139">
        <f t="shared" ca="1" si="72"/>
        <v>30218282.7041471</v>
      </c>
      <c r="CJ173" s="139">
        <f t="shared" ca="1" si="72"/>
        <v>30218282.7041471</v>
      </c>
      <c r="CK173" s="139">
        <f t="shared" ca="1" si="72"/>
        <v>30218282.7041471</v>
      </c>
      <c r="CL173" s="139">
        <f t="shared" ca="1" si="72"/>
        <v>30218282.7041471</v>
      </c>
      <c r="CM173" s="139">
        <f t="shared" ca="1" si="72"/>
        <v>30218282.7041471</v>
      </c>
      <c r="CN173" s="139">
        <f t="shared" si="72"/>
        <v>271240638.55830538</v>
      </c>
      <c r="CO173" s="139">
        <f t="shared" si="72"/>
        <v>271240638.55830538</v>
      </c>
      <c r="CP173" s="139">
        <f t="shared" si="72"/>
        <v>271240638.55830538</v>
      </c>
      <c r="CQ173" s="139">
        <f t="shared" si="72"/>
        <v>271240638.55830538</v>
      </c>
      <c r="CR173" s="139">
        <f t="shared" si="72"/>
        <v>271240638.55830538</v>
      </c>
      <c r="CS173" s="139">
        <f t="shared" si="72"/>
        <v>271240638.55830538</v>
      </c>
      <c r="CT173" s="139">
        <f t="shared" si="72"/>
        <v>271240638.55830538</v>
      </c>
      <c r="CU173" s="139">
        <f t="shared" si="72"/>
        <v>271240638.55830538</v>
      </c>
      <c r="CV173" s="139">
        <f t="shared" si="72"/>
        <v>271240638.55830538</v>
      </c>
      <c r="CW173" s="139">
        <f t="shared" si="72"/>
        <v>271240638.55830538</v>
      </c>
      <c r="CX173" s="139">
        <f t="shared" si="72"/>
        <v>271240638.55830538</v>
      </c>
      <c r="CY173" s="139">
        <f t="shared" si="72"/>
        <v>271240638.55830538</v>
      </c>
      <c r="CZ173" s="139">
        <f t="shared" si="72"/>
        <v>271240638.55830538</v>
      </c>
      <c r="DA173" s="139">
        <f t="shared" si="72"/>
        <v>271240638.55830538</v>
      </c>
      <c r="DB173" s="139">
        <f t="shared" si="72"/>
        <v>271240638.55830538</v>
      </c>
      <c r="DC173" s="139">
        <f t="shared" si="72"/>
        <v>271240638.55830538</v>
      </c>
      <c r="DD173" s="139">
        <f t="shared" si="72"/>
        <v>271240638.55830538</v>
      </c>
      <c r="DE173" s="139">
        <f t="shared" si="72"/>
        <v>271240638.55830538</v>
      </c>
      <c r="DF173" s="139">
        <f t="shared" si="72"/>
        <v>271240638.55830538</v>
      </c>
      <c r="DG173" s="139">
        <f t="shared" si="72"/>
        <v>271240638.55830538</v>
      </c>
      <c r="DH173" s="139">
        <f t="shared" si="72"/>
        <v>271240638.55830538</v>
      </c>
      <c r="DI173" s="139">
        <f t="shared" si="72"/>
        <v>271240638.55830538</v>
      </c>
      <c r="DJ173" s="139">
        <f t="shared" si="72"/>
        <v>271240638.55830538</v>
      </c>
      <c r="DK173" s="139">
        <f t="shared" si="72"/>
        <v>271240638.55830538</v>
      </c>
      <c r="DL173" s="139">
        <f t="shared" si="72"/>
        <v>271240638.55830538</v>
      </c>
      <c r="DM173" s="139">
        <f t="shared" si="72"/>
        <v>271240638.55830538</v>
      </c>
      <c r="DN173" s="139">
        <f t="shared" si="72"/>
        <v>271240638.55830538</v>
      </c>
      <c r="DO173" s="139">
        <f t="shared" si="72"/>
        <v>271240638.55830538</v>
      </c>
      <c r="DP173" s="139">
        <f t="shared" si="72"/>
        <v>271240638.55830538</v>
      </c>
      <c r="DQ173" s="139">
        <f t="shared" si="72"/>
        <v>271240638.55830538</v>
      </c>
      <c r="DR173" s="139">
        <f t="shared" si="72"/>
        <v>271240638.55830538</v>
      </c>
      <c r="DS173" s="139">
        <f t="shared" si="72"/>
        <v>271240638.55830538</v>
      </c>
      <c r="DT173" s="139">
        <f t="shared" si="72"/>
        <v>271240638.55830538</v>
      </c>
      <c r="DU173" s="139">
        <f t="shared" si="72"/>
        <v>271240638.55830538</v>
      </c>
      <c r="DV173" s="139">
        <f t="shared" si="72"/>
        <v>271240638.55830538</v>
      </c>
      <c r="DW173" s="139">
        <f t="shared" si="72"/>
        <v>271240638.55830538</v>
      </c>
      <c r="DX173" s="139">
        <f t="shared" si="72"/>
        <v>271240638.55830538</v>
      </c>
      <c r="DY173" s="139">
        <f t="shared" si="72"/>
        <v>271240638.55830538</v>
      </c>
      <c r="DZ173" s="139">
        <f t="shared" si="72"/>
        <v>271240638.55830538</v>
      </c>
      <c r="EA173" s="139">
        <f t="shared" si="72"/>
        <v>271240638.55830538</v>
      </c>
      <c r="EB173" s="139">
        <f t="shared" si="72"/>
        <v>271240638.55830538</v>
      </c>
      <c r="EC173" s="139">
        <f t="shared" si="72"/>
        <v>271240638.55830538</v>
      </c>
      <c r="ED173" s="139">
        <f t="shared" ref="ED173:EK173" si="73">$D$173-ED171</f>
        <v>271240638.55830538</v>
      </c>
      <c r="EE173" s="139">
        <f t="shared" si="73"/>
        <v>271240638.55830538</v>
      </c>
      <c r="EF173" s="139">
        <f t="shared" si="73"/>
        <v>271240638.55830538</v>
      </c>
      <c r="EG173" s="139">
        <f t="shared" si="73"/>
        <v>271240638.55830538</v>
      </c>
      <c r="EH173" s="139">
        <f t="shared" si="73"/>
        <v>271240638.55830538</v>
      </c>
      <c r="EI173" s="139">
        <f t="shared" si="73"/>
        <v>271240638.55830538</v>
      </c>
      <c r="EJ173" s="139">
        <f t="shared" si="73"/>
        <v>271240638.55830538</v>
      </c>
      <c r="EK173" s="139">
        <f t="shared" si="73"/>
        <v>271240638.55830538</v>
      </c>
    </row>
    <row r="174" spans="1:141">
      <c r="B174" s="125" t="s">
        <v>328</v>
      </c>
      <c r="C174" s="125"/>
      <c r="D174" s="125"/>
      <c r="E174" s="155">
        <f>IF(E$156='Capital Structure'!$L$7,(D171+E167+E168-E169-E170),0)</f>
        <v>0</v>
      </c>
      <c r="F174" s="155">
        <f>IF(F$156='Capital Structure'!$L$7,(E171+F167+F168-F169-F170),0)</f>
        <v>0</v>
      </c>
      <c r="G174" s="155">
        <f>IF(G$156='Capital Structure'!$L$7,(F171+G167+G168-G169-G170),0)</f>
        <v>0</v>
      </c>
      <c r="H174" s="155">
        <f>IF(H$156='Capital Structure'!$L$7,(G171+H167+H168-H169-H170),0)</f>
        <v>0</v>
      </c>
      <c r="I174" s="155">
        <f>IF(I$156='Capital Structure'!$L$7,(H171+I167+I168-I169-I170),0)</f>
        <v>0</v>
      </c>
      <c r="J174" s="155">
        <f>IF(J$156='Capital Structure'!$L$7,(I171+J167+J168-J169-J170),0)</f>
        <v>0</v>
      </c>
      <c r="K174" s="155">
        <f>IF(K$156='Capital Structure'!$L$7,(J171+K167+K168-K169-K170),0)</f>
        <v>0</v>
      </c>
      <c r="L174" s="155">
        <f>IF(L$156='Capital Structure'!$L$7,(K171+L167+L168-L169-L170),0)</f>
        <v>0</v>
      </c>
      <c r="M174" s="155">
        <f>IF(M$156='Capital Structure'!$L$7,(L171+M167+M168-M169-M170),0)</f>
        <v>0</v>
      </c>
      <c r="N174" s="155">
        <f>IF(N$156='Capital Structure'!$L$7,(M171+N167+N168-N169-N170),0)</f>
        <v>0</v>
      </c>
      <c r="O174" s="155">
        <f>IF(O$156='Capital Structure'!$L$7,(N171+O167+O168-O169-O170),0)</f>
        <v>0</v>
      </c>
      <c r="P174" s="155">
        <f>IF(P$156='Capital Structure'!$L$7,(O171+P167+P168-P169-P170),0)</f>
        <v>0</v>
      </c>
      <c r="Q174" s="155">
        <f>IF(Q$156='Capital Structure'!$L$7,(P171+Q167+Q168-Q169-Q170),0)</f>
        <v>0</v>
      </c>
      <c r="R174" s="155">
        <f>IF(R$156='Capital Structure'!$L$7,(Q171+R167+R168-R169-R170),0)</f>
        <v>0</v>
      </c>
      <c r="S174" s="155">
        <f>IF(S$156='Capital Structure'!$L$7,(R171+S167+S168-S169-S170),0)</f>
        <v>0</v>
      </c>
      <c r="T174" s="155">
        <f>IF(T$156='Capital Structure'!$L$7,(S171+T167+T168-T169-T170),0)</f>
        <v>0</v>
      </c>
      <c r="U174" s="155">
        <f>IF(U$156='Capital Structure'!$L$7,(T171+U167+U168-U169-U170),0)</f>
        <v>0</v>
      </c>
      <c r="V174" s="155">
        <f>IF(V$156='Capital Structure'!$L$7,(U171+V167+V168-V169-V170),0)</f>
        <v>0</v>
      </c>
      <c r="W174" s="155">
        <f>IF(W$156='Capital Structure'!$L$7,(V171+W167+W168-W169-W170),0)</f>
        <v>0</v>
      </c>
      <c r="X174" s="155">
        <f>IF(X$156='Capital Structure'!$L$7,(W171+X167+X168-X169-X170),0)</f>
        <v>0</v>
      </c>
      <c r="Y174" s="155">
        <f>IF(Y$156='Capital Structure'!$L$7,(X171+Y167+Y168-Y169-Y170),0)</f>
        <v>0</v>
      </c>
      <c r="Z174" s="155">
        <f>IF(Z$156='Capital Structure'!$L$7,(Y171+Z167+Z168-Z169-Z170),0)</f>
        <v>0</v>
      </c>
      <c r="AA174" s="155">
        <f>IF(AA$156='Capital Structure'!$L$7,(Z171+AA167+AA168-AA169-AA170),0)</f>
        <v>0</v>
      </c>
      <c r="AB174" s="155">
        <f>IF(AB$156='Capital Structure'!$L$7,(AA171+AB167+AB168-AB169-AB170),0)</f>
        <v>0</v>
      </c>
      <c r="AC174" s="155">
        <f>IF(AC$156='Capital Structure'!$L$7,(AB171+AC167+AC168-AC169-AC170),0)</f>
        <v>0</v>
      </c>
      <c r="AD174" s="155">
        <f>IF(AD$156='Capital Structure'!$L$7,(AC171+AD167+AD168-AD169-AD170),0)</f>
        <v>0</v>
      </c>
      <c r="AE174" s="155">
        <f>IF(AE$156='Capital Structure'!$L$7,(AD171+AE167+AE168-AE169-AE170),0)</f>
        <v>0</v>
      </c>
      <c r="AF174" s="155">
        <f>IF(AF$156='Capital Structure'!$L$7,(AE171+AF167+AF168-AF169-AF170),0)</f>
        <v>0</v>
      </c>
      <c r="AG174" s="155">
        <f>IF(AG$156='Capital Structure'!$L$7,(AF171+AG167+AG168-AG169-AG170),0)</f>
        <v>0</v>
      </c>
      <c r="AH174" s="155">
        <f>IF(AH$156='Capital Structure'!$L$7,(AG171+AH167+AH168-AH169-AH170),0)</f>
        <v>0</v>
      </c>
      <c r="AI174" s="155">
        <f>IF(AI$156='Capital Structure'!$L$7,(AH171+AI167+AI168-AI169-AI170),0)</f>
        <v>0</v>
      </c>
      <c r="AJ174" s="155">
        <f>IF(AJ$156='Capital Structure'!$L$7,(AI171+AJ167+AJ168-AJ169-AJ170),0)</f>
        <v>0</v>
      </c>
      <c r="AK174" s="155">
        <f>IF(AK$156='Capital Structure'!$L$7,(AJ171+AK167+AK168-AK169-AK170),0)</f>
        <v>0</v>
      </c>
      <c r="AL174" s="155">
        <f>IF(AL$156='Capital Structure'!$L$7,(AK171+AL167+AL168-AL169-AL170),0)</f>
        <v>0</v>
      </c>
      <c r="AM174" s="155">
        <f>IF(AM$156='Capital Structure'!$L$7,(AL171+AM167+AM168-AM169-AM170),0)</f>
        <v>0</v>
      </c>
      <c r="AN174" s="155">
        <f>IF(AN$156='Capital Structure'!$L$7,(AM171+AN167+AN168-AN169-AN170),0)</f>
        <v>0</v>
      </c>
      <c r="AO174" s="155">
        <f>IF(AO$156='Capital Structure'!$L$7,(AN171+AO167+AO168-AO169-AO170),0)</f>
        <v>0</v>
      </c>
      <c r="AP174" s="155">
        <f>IF(AP$156='Capital Structure'!$L$7,(AO171+AP167+AP168-AP169-AP170),0)</f>
        <v>0</v>
      </c>
      <c r="AQ174" s="155">
        <f>IF(AQ$156='Capital Structure'!$L$7,(AP171+AQ167+AQ168-AQ169-AQ170),0)</f>
        <v>0</v>
      </c>
      <c r="AR174" s="155">
        <f>IF(AR$156='Capital Structure'!$L$7,(AQ171+AR167+AR168-AR169-AR170),0)</f>
        <v>0</v>
      </c>
      <c r="AS174" s="155">
        <f>IF(AS$156='Capital Structure'!$L$7,(AR171+AS167+AS168-AS169-AS170),0)</f>
        <v>0</v>
      </c>
      <c r="AT174" s="155">
        <f>IF(AT$156='Capital Structure'!$L$7,(AS171+AT167+AT168-AT169-AT170),0)</f>
        <v>0</v>
      </c>
      <c r="AU174" s="155">
        <f>IF(AU$156='Capital Structure'!$L$7,(AT171+AU167+AU168-AU169-AU170),0)</f>
        <v>0</v>
      </c>
      <c r="AV174" s="155">
        <f>IF(AV$156='Capital Structure'!$L$7,(AU171+AV167+AV168-AV169-AV170),0)</f>
        <v>0</v>
      </c>
      <c r="AW174" s="155">
        <f>IF(AW$156='Capital Structure'!$L$7,(AV171+AW167+AW168-AW169-AW170),0)</f>
        <v>0</v>
      </c>
      <c r="AX174" s="155">
        <f>IF(AX$156='Capital Structure'!$L$7,(AW171+AX167+AX168-AX169-AX170),0)</f>
        <v>0</v>
      </c>
      <c r="AY174" s="155">
        <f>IF(AY$156='Capital Structure'!$L$7,(AX171+AY167+AY168-AY169-AY170),0)</f>
        <v>0</v>
      </c>
      <c r="AZ174" s="155">
        <f>IF(AZ$156='Capital Structure'!$L$7,(AY171+AZ167+AZ168-AZ169-AZ170),0)</f>
        <v>0</v>
      </c>
      <c r="BA174" s="155">
        <f>IF(BA$156='Capital Structure'!$L$7,(AZ171+BA167+BA168-BA169-BA170),0)</f>
        <v>0</v>
      </c>
      <c r="BB174" s="155">
        <f>IF(BB$156='Capital Structure'!$L$7,(BA171+BB167+BB168-BB169-BB170),0)</f>
        <v>0</v>
      </c>
      <c r="BC174" s="155">
        <f>IF(BC$156='Capital Structure'!$L$7,(BB171+BC167+BC168-BC169-BC170),0)</f>
        <v>0</v>
      </c>
      <c r="BD174" s="155">
        <f>IF(BD$156='Capital Structure'!$L$7,(BC171+BD167+BD168-BD169-BD170),0)</f>
        <v>0</v>
      </c>
      <c r="BE174" s="155">
        <f>IF(BE$156='Capital Structure'!$L$7,(BD171+BE167+BE168-BE169-BE170),0)</f>
        <v>0</v>
      </c>
      <c r="BF174" s="155">
        <f>IF(BF$156='Capital Structure'!$L$7,(BE171+BF167+BF168-BF169-BF170),0)</f>
        <v>0</v>
      </c>
      <c r="BG174" s="155">
        <f>IF(BG$156='Capital Structure'!$L$7,(BF171+BG167+BG168-BG169-BG170),0)</f>
        <v>0</v>
      </c>
      <c r="BH174" s="155">
        <f>IF(BH$156='Capital Structure'!$L$7,(BG171+BH167+BH168-BH169-BH170),0)</f>
        <v>0</v>
      </c>
      <c r="BI174" s="155">
        <f>IF(BI$156='Capital Structure'!$L$7,(BH171+BI167+BI168-BI169-BI170),0)</f>
        <v>0</v>
      </c>
      <c r="BJ174" s="155">
        <f>IF(BJ$156='Capital Structure'!$L$7,(BI171+BJ167+BJ168-BJ169-BJ170),0)</f>
        <v>0</v>
      </c>
      <c r="BK174" s="155">
        <f>IF(BK$156='Capital Structure'!$L$7,(BJ171+BK167+BK168-BK169-BK170),0)</f>
        <v>0</v>
      </c>
      <c r="BL174" s="155">
        <f>IF(BL$156='Capital Structure'!$L$7,(BK171+BL167+BL168-BL169-BL170),0)</f>
        <v>0</v>
      </c>
      <c r="BM174" s="155">
        <f>IF(BM$156='Capital Structure'!$L$7,(BL171+BM167+BM168-BM169-BM170),0)</f>
        <v>0</v>
      </c>
      <c r="BN174" s="155">
        <f>IF(BN$156='Capital Structure'!$L$7,(BM171+BN167+BN168-BN169-BN170),0)</f>
        <v>0</v>
      </c>
      <c r="BO174" s="155">
        <f>IF(BO$156='Capital Structure'!$L$7,(BN171+BO167+BO168-BO169-BO170),0)</f>
        <v>0</v>
      </c>
      <c r="BP174" s="155">
        <f>IF(BP$156='Capital Structure'!$L$7,(BO171+BP167+BP168-BP169-BP170),0)</f>
        <v>0</v>
      </c>
      <c r="BQ174" s="155">
        <f>IF(BQ$156='Capital Structure'!$L$7,(BP171+BQ167+BQ168-BQ169-BQ170),0)</f>
        <v>0</v>
      </c>
      <c r="BR174" s="155">
        <f>IF(BR$156='Capital Structure'!$L$7,(BQ171+BR167+BR168-BR169-BR170),0)</f>
        <v>0</v>
      </c>
      <c r="BS174" s="155">
        <f>IF(BS$156='Capital Structure'!$L$7,(BR171+BS167+BS168-BS169-BS170),0)</f>
        <v>0</v>
      </c>
      <c r="BT174" s="155">
        <f>IF(BT$156='Capital Structure'!$L$7,(BS171+BT167+BT168-BT169-BT170),0)</f>
        <v>0</v>
      </c>
      <c r="BU174" s="155">
        <f>IF(BU$156='Capital Structure'!$L$7,(BT171+BU167+BU168-BU169-BU170),0)</f>
        <v>0</v>
      </c>
      <c r="BV174" s="155">
        <f>IF(BV$156='Capital Structure'!$L$7,(BU171+BV167+BV168-BV169-BV170),0)</f>
        <v>0</v>
      </c>
      <c r="BW174" s="155">
        <f>IF(BW$156='Capital Structure'!$L$7,(BV171+BW167+BW168-BW169-BW170),0)</f>
        <v>0</v>
      </c>
      <c r="BX174" s="155">
        <f>IF(BX$156='Capital Structure'!$L$7,(BW171+BX167+BX168-BX169-BX170),0)</f>
        <v>0</v>
      </c>
      <c r="BY174" s="155">
        <f>IF(BY$156='Capital Structure'!$L$7,(BX171+BY167+BY168-BY169-BY170),0)</f>
        <v>0</v>
      </c>
      <c r="BZ174" s="155">
        <f>IF(BZ$156='Capital Structure'!$L$7,(BY171+BZ167+BZ168-BZ169-BZ170),0)</f>
        <v>0</v>
      </c>
      <c r="CA174" s="155">
        <f>IF(CA$156='Capital Structure'!$L$7,(BZ171+CA167+CA168-CA169-CA170),0)</f>
        <v>0</v>
      </c>
      <c r="CB174" s="155">
        <f>IF(CB$156='Capital Structure'!$L$7,(CA171+CB167+CB168-CB169-CB170),0)</f>
        <v>0</v>
      </c>
      <c r="CC174" s="155">
        <f>IF(CC$156='Capital Structure'!$L$7,(CB171+CC167+CC168-CC169-CC170),0)</f>
        <v>0</v>
      </c>
      <c r="CD174" s="155">
        <f>IF(CD$156='Capital Structure'!$L$7,(CC171+CD167+CD168-CD169-CD170),0)</f>
        <v>0</v>
      </c>
      <c r="CE174" s="155">
        <f>IF(CE$156='Capital Structure'!$L$7,(CD171+CE167+CE168-CE169-CE170),0)</f>
        <v>0</v>
      </c>
      <c r="CF174" s="155">
        <f>IF(CF$156='Capital Structure'!$L$7,(CE171+CF167+CF168-CF169-CF170),0)</f>
        <v>0</v>
      </c>
      <c r="CG174" s="155">
        <f>IF(CG$156='Capital Structure'!$L$7,(CF171+CG167+CG168-CG169-CG170),0)</f>
        <v>0</v>
      </c>
      <c r="CH174" s="155">
        <f>IF(CH$156='Capital Structure'!$L$7,(CG171+CH167+CH168-CH169-CH170),0)</f>
        <v>0</v>
      </c>
      <c r="CI174" s="155">
        <f>IF(CI$156='Capital Structure'!$L$7,(CH171+CI167+CI168-CI169-CI170),0)</f>
        <v>0</v>
      </c>
      <c r="CJ174" s="155">
        <f>IF(CJ$156='Capital Structure'!$L$7,(CI171+CJ167+CJ168-CJ169-CJ170),0)</f>
        <v>0</v>
      </c>
      <c r="CK174" s="155">
        <f>IF(CK$156='Capital Structure'!$L$7,(CJ171+CK167+CK168-CK169-CK170),0)</f>
        <v>0</v>
      </c>
      <c r="CL174" s="155">
        <f>IF(CL$156='Capital Structure'!$L$7,(CK171+CL167+CL168-CL169-CL170),0)</f>
        <v>0</v>
      </c>
      <c r="CM174" s="155">
        <f ca="1">IF(CM$156='Capital Structure'!$L$7,(CL171+CM167+CM168-CM169-CM170),0)</f>
        <v>242180084.36465237</v>
      </c>
      <c r="CN174" s="155">
        <f>IF(CN$156='Capital Structure'!$L$7,(CM171+CN167+CN168-CN169-CN170),0)</f>
        <v>0</v>
      </c>
      <c r="CO174" s="155">
        <f>IF(CO$156='Capital Structure'!$L$7,(CN171+CO167+CO168-CO169-CO170),0)</f>
        <v>0</v>
      </c>
      <c r="CP174" s="155">
        <f>IF(CP$156='Capital Structure'!$L$7,(CO171+CP167+CP168-CP169-CP170),0)</f>
        <v>0</v>
      </c>
      <c r="CQ174" s="155">
        <f>IF(CQ$156='Capital Structure'!$L$7,(CP171+CQ167+CQ168-CQ169-CQ170),0)</f>
        <v>0</v>
      </c>
      <c r="CR174" s="155">
        <f>IF(CR$156='Capital Structure'!$L$7,(CQ171+CR167+CR168-CR169-CR170),0)</f>
        <v>0</v>
      </c>
      <c r="CS174" s="155">
        <f>IF(CS$156='Capital Structure'!$L$7,(CR171+CS167+CS168-CS169-CS170),0)</f>
        <v>0</v>
      </c>
      <c r="CT174" s="155">
        <f>IF(CT$156='Capital Structure'!$L$7,(CS171+CT167+CT168-CT169-CT170),0)</f>
        <v>0</v>
      </c>
      <c r="CU174" s="155">
        <f>IF(CU$156='Capital Structure'!$L$7,(CT171+CU167+CU168-CU169-CU170),0)</f>
        <v>0</v>
      </c>
      <c r="CV174" s="155">
        <f>IF(CV$156='Capital Structure'!$L$7,(CU171+CV167+CV168-CV169-CV170),0)</f>
        <v>0</v>
      </c>
      <c r="CW174" s="155">
        <f>IF(CW$156='Capital Structure'!$L$7,(CV171+CW167+CW168-CW169-CW170),0)</f>
        <v>0</v>
      </c>
      <c r="CX174" s="155">
        <f>IF(CX$156='Capital Structure'!$L$7,(CW171+CX167+CX168-CX169-CX170),0)</f>
        <v>0</v>
      </c>
      <c r="CY174" s="155">
        <f>IF(CY$156='Capital Structure'!$L$7,(CX171+CY167+CY168-CY169-CY170),0)</f>
        <v>0</v>
      </c>
      <c r="CZ174" s="155">
        <f>IF(CZ$156='Capital Structure'!$L$7,(CY171+CZ167+CZ168-CZ169-CZ170),0)</f>
        <v>0</v>
      </c>
      <c r="DA174" s="155">
        <f>IF(DA$156='Capital Structure'!$L$7,(CZ171+DA167+DA168-DA169-DA170),0)</f>
        <v>0</v>
      </c>
      <c r="DB174" s="155">
        <f>IF(DB$156='Capital Structure'!$L$7,(DA171+DB167+DB168-DB169-DB170),0)</f>
        <v>0</v>
      </c>
      <c r="DC174" s="155">
        <f>IF(DC$156='Capital Structure'!$L$7,(DB171+DC167+DC168-DC169-DC170),0)</f>
        <v>0</v>
      </c>
      <c r="DD174" s="155">
        <f>IF(DD$156='Capital Structure'!$L$7,(DC171+DD167+DD168-DD169-DD170),0)</f>
        <v>0</v>
      </c>
      <c r="DE174" s="155">
        <f>IF(DE$156='Capital Structure'!$L$7,(DD171+DE167+DE168-DE169-DE170),0)</f>
        <v>0</v>
      </c>
      <c r="DF174" s="155">
        <f>IF(DF$156='Capital Structure'!$L$7,(DE171+DF167+DF168-DF169-DF170),0)</f>
        <v>0</v>
      </c>
      <c r="DG174" s="155">
        <f>IF(DG$156='Capital Structure'!$L$7,(DF171+DG167+DG168-DG169-DG170),0)</f>
        <v>0</v>
      </c>
      <c r="DH174" s="155">
        <f>IF(DH$156='Capital Structure'!$L$7,(DG171+DH167+DH168-DH169-DH170),0)</f>
        <v>0</v>
      </c>
      <c r="DI174" s="155">
        <f>IF(DI$156='Capital Structure'!$L$7,(DH171+DI167+DI168-DI169-DI170),0)</f>
        <v>0</v>
      </c>
      <c r="DJ174" s="155">
        <f>IF(DJ$156='Capital Structure'!$L$7,(DI171+DJ167+DJ168-DJ169-DJ170),0)</f>
        <v>0</v>
      </c>
      <c r="DK174" s="155">
        <f>IF(DK$156='Capital Structure'!$L$7,(DJ171+DK167+DK168-DK169-DK170),0)</f>
        <v>0</v>
      </c>
      <c r="DL174" s="155">
        <f>IF(DL$156='Capital Structure'!$L$7,(DK171+DL167+DL168-DL169-DL170),0)</f>
        <v>0</v>
      </c>
      <c r="DM174" s="155">
        <f>IF(DM$156='Capital Structure'!$L$7,(DL171+DM167+DM168-DM169-DM170),0)</f>
        <v>0</v>
      </c>
      <c r="DN174" s="155">
        <f>IF(DN$156='Capital Structure'!$L$7,(DM171+DN167+DN168-DN169-DN170),0)</f>
        <v>0</v>
      </c>
      <c r="DO174" s="155">
        <f>IF(DO$156='Capital Structure'!$L$7,(DN171+DO167+DO168-DO169-DO170),0)</f>
        <v>0</v>
      </c>
      <c r="DP174" s="155">
        <f>IF(DP$156='Capital Structure'!$L$7,(DO171+DP167+DP168-DP169-DP170),0)</f>
        <v>0</v>
      </c>
      <c r="DQ174" s="155">
        <f>IF(DQ$156='Capital Structure'!$L$7,(DP171+DQ167+DQ168-DQ169-DQ170),0)</f>
        <v>0</v>
      </c>
      <c r="DR174" s="155">
        <f>IF(DR$156='Capital Structure'!$L$7,(DQ171+DR167+DR168-DR169-DR170),0)</f>
        <v>0</v>
      </c>
      <c r="DS174" s="155">
        <f>IF(DS$156='Capital Structure'!$L$7,(DR171+DS167+DS168-DS169-DS170),0)</f>
        <v>0</v>
      </c>
      <c r="DT174" s="155">
        <f>IF(DT$156='Capital Structure'!$L$7,(DS171+DT167+DT168-DT169-DT170),0)</f>
        <v>0</v>
      </c>
      <c r="DU174" s="155">
        <f>IF(DU$156='Capital Structure'!$L$7,(DT171+DU167+DU168-DU169-DU170),0)</f>
        <v>0</v>
      </c>
      <c r="DV174" s="155">
        <f>IF(DV$156='Capital Structure'!$L$7,(DU171+DV167+DV168-DV169-DV170),0)</f>
        <v>0</v>
      </c>
      <c r="DW174" s="155">
        <f>IF(DW$156='Capital Structure'!$L$7,(DV171+DW167+DW168-DW169-DW170),0)</f>
        <v>0</v>
      </c>
      <c r="DX174" s="155">
        <f>IF(DX$156='Capital Structure'!$L$7,(DW171+DX167+DX168-DX169-DX170),0)</f>
        <v>0</v>
      </c>
      <c r="DY174" s="155">
        <f>IF(DY$156='Capital Structure'!$L$7,(DX171+DY167+DY168-DY169-DY170),0)</f>
        <v>0</v>
      </c>
      <c r="DZ174" s="155">
        <f>IF(DZ$156='Capital Structure'!$L$7,(DY171+DZ167+DZ168-DZ169-DZ170),0)</f>
        <v>0</v>
      </c>
      <c r="EA174" s="155">
        <f>IF(EA$156='Capital Structure'!$L$7,(DZ171+EA167+EA168-EA169-EA170),0)</f>
        <v>0</v>
      </c>
      <c r="EB174" s="155">
        <f>IF(EB$156='Capital Structure'!$L$7,(EA171+EB167+EB168-EB169-EB170),0)</f>
        <v>0</v>
      </c>
      <c r="EC174" s="155">
        <f>IF(EC$156='Capital Structure'!$L$7,(EB171+EC167+EC168-EC169-EC170),0)</f>
        <v>0</v>
      </c>
      <c r="ED174" s="155">
        <f>IF(ED$156='Capital Structure'!$L$7,(EC171+ED167+ED168-ED169-ED170),0)</f>
        <v>0</v>
      </c>
      <c r="EE174" s="155">
        <f>IF(EE$156='Capital Structure'!$L$7,(ED171+EE167+EE168-EE169-EE170),0)</f>
        <v>0</v>
      </c>
      <c r="EF174" s="155">
        <f>IF(EF$156='Capital Structure'!$L$7,(EE171+EF167+EF168-EF169-EF170),0)</f>
        <v>0</v>
      </c>
      <c r="EG174" s="155">
        <f>IF(EG$156='Capital Structure'!$L$7,(EF171+EG167+EG168-EG169-EG170),0)</f>
        <v>0</v>
      </c>
      <c r="EH174" s="155">
        <f>IF(EH$156='Capital Structure'!$L$7,(EG171+EH167+EH168-EH169-EH170),0)</f>
        <v>0</v>
      </c>
      <c r="EI174" s="155">
        <f>IF(EI$156='Capital Structure'!$L$7,(EH171+EI167+EI168-EI169-EI170),0)</f>
        <v>0</v>
      </c>
      <c r="EJ174" s="155">
        <f>IF(EJ$156='Capital Structure'!$L$7,(EI171+EJ167+EJ168-EJ169-EJ170),0)</f>
        <v>0</v>
      </c>
      <c r="EK174" s="155">
        <f>IF(EK$156='Capital Structure'!$L$7,(EJ171+EK167+EK168-EK169-EK170),0)</f>
        <v>0</v>
      </c>
    </row>
    <row r="175" spans="1:141" s="126" customFormat="1">
      <c r="B175" s="126" t="s">
        <v>330</v>
      </c>
      <c r="E175" s="156">
        <f ca="1">E167-E169-E170-E174</f>
        <v>27228391.522497211</v>
      </c>
      <c r="F175" s="156">
        <f t="shared" ref="F175:BQ175" ca="1" si="74">F167-F169-F170-F174</f>
        <v>27228391.522497211</v>
      </c>
      <c r="G175" s="156">
        <f t="shared" ca="1" si="74"/>
        <v>27228391.522497211</v>
      </c>
      <c r="H175" s="156">
        <f t="shared" ca="1" si="74"/>
        <v>27150145.772497211</v>
      </c>
      <c r="I175" s="156">
        <f t="shared" ca="1" si="74"/>
        <v>24918455.245455511</v>
      </c>
      <c r="J175" s="156">
        <f t="shared" ca="1" si="74"/>
        <v>24918455.245455511</v>
      </c>
      <c r="K175" s="156">
        <f t="shared" ca="1" si="74"/>
        <v>18751453.148000967</v>
      </c>
      <c r="L175" s="156">
        <f t="shared" ca="1" si="74"/>
        <v>18751453.148000967</v>
      </c>
      <c r="M175" s="156">
        <f t="shared" ca="1" si="74"/>
        <v>250446.85563733056</v>
      </c>
      <c r="N175" s="156">
        <f t="shared" ca="1" si="74"/>
        <v>250446.85563733056</v>
      </c>
      <c r="O175" s="156">
        <f t="shared" ca="1" si="74"/>
        <v>250446.85563733056</v>
      </c>
      <c r="P175" s="156">
        <f t="shared" ca="1" si="74"/>
        <v>250446.85563733056</v>
      </c>
      <c r="Q175" s="156">
        <f t="shared" ca="1" si="74"/>
        <v>250446.85563733056</v>
      </c>
      <c r="R175" s="156">
        <f t="shared" ca="1" si="74"/>
        <v>250446.85563733056</v>
      </c>
      <c r="S175" s="156">
        <f t="shared" ca="1" si="74"/>
        <v>250422.30701698735</v>
      </c>
      <c r="T175" s="156">
        <f t="shared" ca="1" si="74"/>
        <v>-5882784.5386703983</v>
      </c>
      <c r="U175" s="156">
        <f t="shared" ca="1" si="74"/>
        <v>-12049922.310306758</v>
      </c>
      <c r="V175" s="156">
        <f t="shared" ca="1" si="74"/>
        <v>-29551492.279761299</v>
      </c>
      <c r="W175" s="156">
        <f t="shared" ca="1" si="74"/>
        <v>-29551899.302306771</v>
      </c>
      <c r="X175" s="156">
        <f t="shared" ca="1" si="74"/>
        <v>-82056609.210670397</v>
      </c>
      <c r="Y175" s="156">
        <f t="shared" ca="1" si="74"/>
        <v>-52688692.664116666</v>
      </c>
      <c r="Z175" s="156">
        <f t="shared" ca="1" si="74"/>
        <v>0</v>
      </c>
      <c r="AA175" s="156">
        <f t="shared" ca="1" si="74"/>
        <v>0</v>
      </c>
      <c r="AB175" s="156">
        <f t="shared" ca="1" si="74"/>
        <v>0</v>
      </c>
      <c r="AC175" s="156">
        <f t="shared" ca="1" si="74"/>
        <v>0</v>
      </c>
      <c r="AD175" s="156">
        <f t="shared" ca="1" si="74"/>
        <v>0</v>
      </c>
      <c r="AE175" s="156">
        <f t="shared" ca="1" si="74"/>
        <v>0</v>
      </c>
      <c r="AF175" s="156">
        <f t="shared" ca="1" si="74"/>
        <v>0</v>
      </c>
      <c r="AG175" s="156">
        <f t="shared" ca="1" si="74"/>
        <v>0</v>
      </c>
      <c r="AH175" s="156">
        <f t="shared" ca="1" si="74"/>
        <v>0</v>
      </c>
      <c r="AI175" s="156">
        <f t="shared" ca="1" si="74"/>
        <v>0</v>
      </c>
      <c r="AJ175" s="156">
        <f t="shared" ca="1" si="74"/>
        <v>0</v>
      </c>
      <c r="AK175" s="156">
        <f t="shared" ca="1" si="74"/>
        <v>0</v>
      </c>
      <c r="AL175" s="156">
        <f t="shared" ca="1" si="74"/>
        <v>0</v>
      </c>
      <c r="AM175" s="156">
        <f t="shared" ca="1" si="74"/>
        <v>0</v>
      </c>
      <c r="AN175" s="156">
        <f t="shared" ca="1" si="74"/>
        <v>0</v>
      </c>
      <c r="AO175" s="156">
        <f t="shared" ca="1" si="74"/>
        <v>0</v>
      </c>
      <c r="AP175" s="156">
        <f t="shared" ca="1" si="74"/>
        <v>0</v>
      </c>
      <c r="AQ175" s="156">
        <f t="shared" ca="1" si="74"/>
        <v>0</v>
      </c>
      <c r="AR175" s="156">
        <f t="shared" ca="1" si="74"/>
        <v>0</v>
      </c>
      <c r="AS175" s="156">
        <f t="shared" ca="1" si="74"/>
        <v>0</v>
      </c>
      <c r="AT175" s="156">
        <f t="shared" ca="1" si="74"/>
        <v>0</v>
      </c>
      <c r="AU175" s="156">
        <f t="shared" ca="1" si="74"/>
        <v>0</v>
      </c>
      <c r="AV175" s="156">
        <f t="shared" ca="1" si="74"/>
        <v>0</v>
      </c>
      <c r="AW175" s="156">
        <f t="shared" ca="1" si="74"/>
        <v>0</v>
      </c>
      <c r="AX175" s="156">
        <f t="shared" ca="1" si="74"/>
        <v>0</v>
      </c>
      <c r="AY175" s="156">
        <f t="shared" ca="1" si="74"/>
        <v>26081.916666666668</v>
      </c>
      <c r="AZ175" s="156">
        <f t="shared" ca="1" si="74"/>
        <v>26081.916666666668</v>
      </c>
      <c r="BA175" s="156">
        <f t="shared" ca="1" si="74"/>
        <v>26081.916666666668</v>
      </c>
      <c r="BB175" s="156">
        <f t="shared" ca="1" si="74"/>
        <v>26081.916666666668</v>
      </c>
      <c r="BC175" s="156">
        <f t="shared" ca="1" si="74"/>
        <v>131970854.40323344</v>
      </c>
      <c r="BD175" s="156">
        <f t="shared" ca="1" si="74"/>
        <v>0</v>
      </c>
      <c r="BE175" s="156">
        <f t="shared" ca="1" si="74"/>
        <v>0</v>
      </c>
      <c r="BF175" s="156">
        <f t="shared" ca="1" si="74"/>
        <v>0</v>
      </c>
      <c r="BG175" s="156">
        <f t="shared" ca="1" si="74"/>
        <v>108947173.78425822</v>
      </c>
      <c r="BH175" s="156">
        <f t="shared" ca="1" si="74"/>
        <v>0</v>
      </c>
      <c r="BI175" s="156">
        <f t="shared" ca="1" si="74"/>
        <v>0</v>
      </c>
      <c r="BJ175" s="156">
        <f t="shared" ca="1" si="74"/>
        <v>0</v>
      </c>
      <c r="BK175" s="156">
        <f t="shared" ca="1" si="74"/>
        <v>0</v>
      </c>
      <c r="BL175" s="156">
        <f t="shared" ca="1" si="74"/>
        <v>0</v>
      </c>
      <c r="BM175" s="156">
        <f t="shared" ca="1" si="74"/>
        <v>0</v>
      </c>
      <c r="BN175" s="156">
        <f t="shared" ca="1" si="74"/>
        <v>0</v>
      </c>
      <c r="BO175" s="156">
        <f t="shared" ca="1" si="74"/>
        <v>0</v>
      </c>
      <c r="BP175" s="156">
        <f t="shared" ca="1" si="74"/>
        <v>0</v>
      </c>
      <c r="BQ175" s="156">
        <f t="shared" ca="1" si="74"/>
        <v>0</v>
      </c>
      <c r="BR175" s="156">
        <f t="shared" ref="BR175:EC175" ca="1" si="75">BR167-BR169-BR170-BR174</f>
        <v>0</v>
      </c>
      <c r="BS175" s="156">
        <f t="shared" ca="1" si="75"/>
        <v>0</v>
      </c>
      <c r="BT175" s="156">
        <f t="shared" ca="1" si="75"/>
        <v>0</v>
      </c>
      <c r="BU175" s="156">
        <f t="shared" ca="1" si="75"/>
        <v>0</v>
      </c>
      <c r="BV175" s="156">
        <f t="shared" ca="1" si="75"/>
        <v>0</v>
      </c>
      <c r="BW175" s="156">
        <f t="shared" ca="1" si="75"/>
        <v>0</v>
      </c>
      <c r="BX175" s="156">
        <f t="shared" ca="1" si="75"/>
        <v>0</v>
      </c>
      <c r="BY175" s="156">
        <f t="shared" ca="1" si="75"/>
        <v>0</v>
      </c>
      <c r="BZ175" s="156">
        <f t="shared" ca="1" si="75"/>
        <v>0</v>
      </c>
      <c r="CA175" s="156">
        <f t="shared" ca="1" si="75"/>
        <v>0</v>
      </c>
      <c r="CB175" s="156">
        <f t="shared" ca="1" si="75"/>
        <v>0</v>
      </c>
      <c r="CC175" s="156">
        <f t="shared" ca="1" si="75"/>
        <v>0</v>
      </c>
      <c r="CD175" s="156">
        <f t="shared" ca="1" si="75"/>
        <v>0</v>
      </c>
      <c r="CE175" s="156">
        <f t="shared" ca="1" si="75"/>
        <v>0</v>
      </c>
      <c r="CF175" s="156">
        <f t="shared" ca="1" si="75"/>
        <v>0</v>
      </c>
      <c r="CG175" s="156">
        <f t="shared" ca="1" si="75"/>
        <v>0</v>
      </c>
      <c r="CH175" s="156">
        <f t="shared" ca="1" si="75"/>
        <v>0</v>
      </c>
      <c r="CI175" s="156">
        <f t="shared" ca="1" si="75"/>
        <v>0</v>
      </c>
      <c r="CJ175" s="156">
        <f t="shared" ca="1" si="75"/>
        <v>0</v>
      </c>
      <c r="CK175" s="156">
        <f t="shared" ca="1" si="75"/>
        <v>0</v>
      </c>
      <c r="CL175" s="156">
        <f t="shared" ca="1" si="75"/>
        <v>0</v>
      </c>
      <c r="CM175" s="156">
        <f t="shared" ca="1" si="75"/>
        <v>-242180084.36465237</v>
      </c>
      <c r="CN175" s="156">
        <f t="shared" ca="1" si="75"/>
        <v>0</v>
      </c>
      <c r="CO175" s="156">
        <f t="shared" si="75"/>
        <v>0</v>
      </c>
      <c r="CP175" s="156">
        <f t="shared" si="75"/>
        <v>0</v>
      </c>
      <c r="CQ175" s="156">
        <f t="shared" si="75"/>
        <v>0</v>
      </c>
      <c r="CR175" s="156">
        <f t="shared" si="75"/>
        <v>0</v>
      </c>
      <c r="CS175" s="156">
        <f t="shared" si="75"/>
        <v>0</v>
      </c>
      <c r="CT175" s="156">
        <f t="shared" si="75"/>
        <v>0</v>
      </c>
      <c r="CU175" s="156">
        <f t="shared" si="75"/>
        <v>0</v>
      </c>
      <c r="CV175" s="156">
        <f t="shared" si="75"/>
        <v>0</v>
      </c>
      <c r="CW175" s="156">
        <f t="shared" si="75"/>
        <v>0</v>
      </c>
      <c r="CX175" s="156">
        <f t="shared" si="75"/>
        <v>0</v>
      </c>
      <c r="CY175" s="156">
        <f t="shared" si="75"/>
        <v>0</v>
      </c>
      <c r="CZ175" s="156">
        <f t="shared" si="75"/>
        <v>0</v>
      </c>
      <c r="DA175" s="156">
        <f t="shared" si="75"/>
        <v>0</v>
      </c>
      <c r="DB175" s="156">
        <f t="shared" si="75"/>
        <v>0</v>
      </c>
      <c r="DC175" s="156">
        <f t="shared" si="75"/>
        <v>0</v>
      </c>
      <c r="DD175" s="156">
        <f t="shared" si="75"/>
        <v>0</v>
      </c>
      <c r="DE175" s="156">
        <f t="shared" si="75"/>
        <v>0</v>
      </c>
      <c r="DF175" s="156">
        <f t="shared" si="75"/>
        <v>0</v>
      </c>
      <c r="DG175" s="156">
        <f t="shared" si="75"/>
        <v>0</v>
      </c>
      <c r="DH175" s="156">
        <f t="shared" si="75"/>
        <v>0</v>
      </c>
      <c r="DI175" s="156">
        <f t="shared" si="75"/>
        <v>0</v>
      </c>
      <c r="DJ175" s="156">
        <f t="shared" si="75"/>
        <v>0</v>
      </c>
      <c r="DK175" s="156">
        <f t="shared" si="75"/>
        <v>0</v>
      </c>
      <c r="DL175" s="156">
        <f t="shared" si="75"/>
        <v>0</v>
      </c>
      <c r="DM175" s="156">
        <f t="shared" si="75"/>
        <v>0</v>
      </c>
      <c r="DN175" s="156">
        <f t="shared" si="75"/>
        <v>0</v>
      </c>
      <c r="DO175" s="156">
        <f t="shared" si="75"/>
        <v>0</v>
      </c>
      <c r="DP175" s="156">
        <f t="shared" si="75"/>
        <v>0</v>
      </c>
      <c r="DQ175" s="156">
        <f t="shared" si="75"/>
        <v>0</v>
      </c>
      <c r="DR175" s="156">
        <f t="shared" si="75"/>
        <v>0</v>
      </c>
      <c r="DS175" s="156">
        <f t="shared" si="75"/>
        <v>0</v>
      </c>
      <c r="DT175" s="156">
        <f t="shared" si="75"/>
        <v>0</v>
      </c>
      <c r="DU175" s="156">
        <f t="shared" si="75"/>
        <v>0</v>
      </c>
      <c r="DV175" s="156">
        <f t="shared" si="75"/>
        <v>0</v>
      </c>
      <c r="DW175" s="156">
        <f t="shared" si="75"/>
        <v>0</v>
      </c>
      <c r="DX175" s="156">
        <f t="shared" si="75"/>
        <v>0</v>
      </c>
      <c r="DY175" s="156">
        <f t="shared" si="75"/>
        <v>0</v>
      </c>
      <c r="DZ175" s="156">
        <f t="shared" si="75"/>
        <v>0</v>
      </c>
      <c r="EA175" s="156">
        <f t="shared" si="75"/>
        <v>0</v>
      </c>
      <c r="EB175" s="156">
        <f t="shared" si="75"/>
        <v>0</v>
      </c>
      <c r="EC175" s="156">
        <f t="shared" si="75"/>
        <v>0</v>
      </c>
      <c r="ED175" s="156">
        <f t="shared" ref="ED175:EK175" si="76">ED167-ED169-ED170-ED174</f>
        <v>0</v>
      </c>
      <c r="EE175" s="156">
        <f t="shared" si="76"/>
        <v>0</v>
      </c>
      <c r="EF175" s="156">
        <f t="shared" si="76"/>
        <v>0</v>
      </c>
      <c r="EG175" s="156">
        <f t="shared" si="76"/>
        <v>0</v>
      </c>
      <c r="EH175" s="156">
        <f t="shared" si="76"/>
        <v>0</v>
      </c>
      <c r="EI175" s="156">
        <f t="shared" si="76"/>
        <v>0</v>
      </c>
      <c r="EJ175" s="156">
        <f t="shared" si="76"/>
        <v>0</v>
      </c>
      <c r="EK175" s="156">
        <f t="shared" si="76"/>
        <v>0</v>
      </c>
    </row>
    <row r="176" spans="1:141"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  <c r="BI176" s="136"/>
      <c r="BJ176" s="136"/>
      <c r="BK176" s="136"/>
      <c r="BL176" s="136"/>
      <c r="BM176" s="136"/>
      <c r="BN176" s="136"/>
      <c r="BO176" s="136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  <c r="CS176" s="136"/>
      <c r="CT176" s="136"/>
      <c r="CU176" s="136"/>
      <c r="CV176" s="136"/>
      <c r="CW176" s="136"/>
      <c r="CX176" s="136"/>
      <c r="CY176" s="136"/>
      <c r="CZ176" s="136"/>
      <c r="DA176" s="136"/>
      <c r="DB176" s="136"/>
      <c r="DC176" s="136"/>
      <c r="DD176" s="136"/>
      <c r="DE176" s="136"/>
      <c r="DF176" s="136"/>
      <c r="DG176" s="136"/>
      <c r="DH176" s="136"/>
      <c r="DI176" s="136"/>
      <c r="DJ176" s="136"/>
      <c r="DK176" s="136"/>
      <c r="DL176" s="136"/>
      <c r="DM176" s="136"/>
      <c r="DN176" s="136"/>
      <c r="DO176" s="136"/>
      <c r="DP176" s="136"/>
      <c r="DQ176" s="136"/>
      <c r="DR176" s="136"/>
      <c r="DS176" s="136"/>
      <c r="DT176" s="136"/>
      <c r="DU176" s="136"/>
      <c r="DV176" s="136"/>
      <c r="DW176" s="136"/>
      <c r="DX176" s="136"/>
      <c r="DY176" s="136"/>
      <c r="DZ176" s="136"/>
      <c r="EA176" s="136"/>
      <c r="EB176" s="136"/>
      <c r="EC176" s="136"/>
      <c r="ED176" s="136"/>
      <c r="EE176" s="136"/>
      <c r="EF176" s="136"/>
      <c r="EG176" s="136"/>
      <c r="EH176" s="136"/>
      <c r="EI176" s="136"/>
      <c r="EJ176" s="136"/>
      <c r="EK176" s="136"/>
    </row>
    <row r="177" spans="1:16384">
      <c r="B177" s="125" t="s">
        <v>296</v>
      </c>
      <c r="E177" s="136">
        <f ca="1">IF(OR(E156&lt;'Capital Structure'!$K$7,E156&gt;'Capital Structure'!$L$7),0,IF(E159&lt;0,IF(D181&gt;0,MIN(ABS(E159)*'Capital Structure'!$M$13,D181),0),0))</f>
        <v>27228391.522497211</v>
      </c>
      <c r="F177" s="136">
        <f ca="1">IF(OR(F156&lt;'Capital Structure'!$K$7,F156&gt;'Capital Structure'!$L$7),0,IF(F159&lt;0,IF(E181&gt;0,MIN(ABS(F159)*'Capital Structure'!$M$13,E181),0),0))</f>
        <v>27228391.522497211</v>
      </c>
      <c r="G177" s="136">
        <f ca="1">IF(OR(G156&lt;'Capital Structure'!$K$7,G156&gt;'Capital Structure'!$L$7),0,IF(G159&lt;0,IF(F181&gt;0,MIN(ABS(G159)*'Capital Structure'!$M$13,F181),0),0))</f>
        <v>27228391.522497211</v>
      </c>
      <c r="H177" s="136">
        <f ca="1">IF(OR(H156&lt;'Capital Structure'!$K$7,H156&gt;'Capital Structure'!$L$7),0,IF(H159&lt;0,IF(G181&gt;0,MIN(ABS(H159)*'Capital Structure'!$M$13,G181),0),0))</f>
        <v>27150145.772497211</v>
      </c>
      <c r="I177" s="136">
        <f ca="1">IF(OR(I156&lt;'Capital Structure'!$K$7,I156&gt;'Capital Structure'!$L$7),0,IF(I159&lt;0,IF(H181&gt;0,MIN(ABS(I159)*'Capital Structure'!$M$13,H181),0),0))</f>
        <v>24918455.245455511</v>
      </c>
      <c r="J177" s="136">
        <f ca="1">IF(OR(J156&lt;'Capital Structure'!$K$7,J156&gt;'Capital Structure'!$L$7),0,IF(J159&lt;0,IF(I181&gt;0,MIN(ABS(J159)*'Capital Structure'!$M$13,I181),0),0))</f>
        <v>24918455.245455511</v>
      </c>
      <c r="K177" s="136">
        <f ca="1">IF(OR(K156&lt;'Capital Structure'!$K$7,K156&gt;'Capital Structure'!$L$7),0,IF(K159&lt;0,IF(J181&gt;0,MIN(ABS(K159)*'Capital Structure'!$M$13,J181),0),0))</f>
        <v>18751453.148000967</v>
      </c>
      <c r="L177" s="136">
        <f ca="1">IF(OR(L156&lt;'Capital Structure'!$K$7,L156&gt;'Capital Structure'!$L$7),0,IF(L159&lt;0,IF(K181&gt;0,MIN(ABS(L159)*'Capital Structure'!$M$13,K181),0),0))</f>
        <v>18751453.148000967</v>
      </c>
      <c r="M177" s="136">
        <f ca="1">IF(OR(M156&lt;'Capital Structure'!$K$7,M156&gt;'Capital Structure'!$L$7),0,IF(M159&lt;0,IF(L181&gt;0,MIN(ABS(M159)*'Capital Structure'!$M$13,L181),0),0))</f>
        <v>250446.85563733056</v>
      </c>
      <c r="N177" s="136">
        <f ca="1">IF(OR(N156&lt;'Capital Structure'!$K$7,N156&gt;'Capital Structure'!$L$7),0,IF(N159&lt;0,IF(M181&gt;0,MIN(ABS(N159)*'Capital Structure'!$M$13,M181),0),0))</f>
        <v>250446.85563733056</v>
      </c>
      <c r="O177" s="136">
        <f ca="1">IF(OR(O156&lt;'Capital Structure'!$K$7,O156&gt;'Capital Structure'!$L$7),0,IF(O159&lt;0,IF(N181&gt;0,MIN(ABS(O159)*'Capital Structure'!$M$13,N181),0),0))</f>
        <v>250446.85563733056</v>
      </c>
      <c r="P177" s="136">
        <f ca="1">IF(OR(P156&lt;'Capital Structure'!$K$7,P156&gt;'Capital Structure'!$L$7),0,IF(P159&lt;0,IF(O181&gt;0,MIN(ABS(P159)*'Capital Structure'!$M$13,O181),0),0))</f>
        <v>250446.85563733056</v>
      </c>
      <c r="Q177" s="136">
        <f ca="1">IF(OR(Q156&lt;'Capital Structure'!$K$7,Q156&gt;'Capital Structure'!$L$7),0,IF(Q159&lt;0,IF(P181&gt;0,MIN(ABS(Q159)*'Capital Structure'!$M$13,P181),0),0))</f>
        <v>250446.85563733056</v>
      </c>
      <c r="R177" s="136">
        <f ca="1">IF(OR(R156&lt;'Capital Structure'!$K$7,R156&gt;'Capital Structure'!$L$7),0,IF(R159&lt;0,IF(Q181&gt;0,MIN(ABS(R159)*'Capital Structure'!$M$13,Q181),0),0))</f>
        <v>250446.85563733056</v>
      </c>
      <c r="S177" s="136">
        <f ca="1">IF(OR(S156&lt;'Capital Structure'!$K$7,S156&gt;'Capital Structure'!$L$7),0,IF(S159&lt;0,IF(R181&gt;0,MIN(ABS(S159)*'Capital Structure'!$M$13,R181),0),0))</f>
        <v>250422.30701698735</v>
      </c>
      <c r="T177" s="136">
        <f ca="1">IF(OR(T156&lt;'Capital Structure'!$K$7,T156&gt;'Capital Structure'!$L$7),0,IF(T159&lt;0,IF(S181&gt;0,MIN(ABS(T159)*'Capital Structure'!$M$13,S181),0),0))</f>
        <v>0</v>
      </c>
      <c r="U177" s="136">
        <f ca="1">IF(OR(U156&lt;'Capital Structure'!$K$7,U156&gt;'Capital Structure'!$L$7),0,IF(U159&lt;0,IF(T181&gt;0,MIN(ABS(U159)*'Capital Structure'!$M$13,T181),0),0))</f>
        <v>0</v>
      </c>
      <c r="V177" s="136">
        <f ca="1">IF(OR(V156&lt;'Capital Structure'!$K$7,V156&gt;'Capital Structure'!$L$7),0,IF(V159&lt;0,IF(U181&gt;0,MIN(ABS(V159)*'Capital Structure'!$M$13,U181),0),0))</f>
        <v>0</v>
      </c>
      <c r="W177" s="136">
        <f ca="1">IF(OR(W156&lt;'Capital Structure'!$K$7,W156&gt;'Capital Structure'!$L$7),0,IF(W159&lt;0,IF(V181&gt;0,MIN(ABS(W159)*'Capital Structure'!$M$13,V181),0),0))</f>
        <v>0</v>
      </c>
      <c r="X177" s="136">
        <f ca="1">IF(OR(X156&lt;'Capital Structure'!$K$7,X156&gt;'Capital Structure'!$L$7),0,IF(X159&lt;0,IF(W181&gt;0,MIN(ABS(X159)*'Capital Structure'!$M$13,W181),0),0))</f>
        <v>0</v>
      </c>
      <c r="Y177" s="136">
        <f ca="1">IF(OR(Y156&lt;'Capital Structure'!$K$7,Y156&gt;'Capital Structure'!$L$7),0,IF(Y159&lt;0,IF(X181&gt;0,MIN(ABS(Y159)*'Capital Structure'!$M$13,X181),0),0))</f>
        <v>0</v>
      </c>
      <c r="Z177" s="136">
        <f ca="1">IF(OR(Z156&lt;'Capital Structure'!$K$7,Z156&gt;'Capital Structure'!$L$7),0,IF(Z159&lt;0,IF(Y181&gt;0,MIN(ABS(Z159)*'Capital Structure'!$M$13,Y181),0),0))</f>
        <v>0</v>
      </c>
      <c r="AA177" s="136">
        <f ca="1">IF(OR(AA156&lt;'Capital Structure'!$K$7,AA156&gt;'Capital Structure'!$L$7),0,IF(AA159&lt;0,IF(Z181&gt;0,MIN(ABS(AA159)*'Capital Structure'!$M$13,Z181),0),0))</f>
        <v>0</v>
      </c>
      <c r="AB177" s="136">
        <f ca="1">IF(OR(AB156&lt;'Capital Structure'!$K$7,AB156&gt;'Capital Structure'!$L$7),0,IF(AB159&lt;0,IF(AA181&gt;0,MIN(ABS(AB159)*'Capital Structure'!$M$13,AA181),0),0))</f>
        <v>0</v>
      </c>
      <c r="AC177" s="136">
        <f ca="1">IF(OR(AC156&lt;'Capital Structure'!$K$7,AC156&gt;'Capital Structure'!$L$7),0,IF(AC159&lt;0,IF(AB181&gt;0,MIN(ABS(AC159)*'Capital Structure'!$M$13,AB181),0),0))</f>
        <v>0</v>
      </c>
      <c r="AD177" s="136">
        <f ca="1">IF(OR(AD156&lt;'Capital Structure'!$K$7,AD156&gt;'Capital Structure'!$L$7),0,IF(AD159&lt;0,IF(AC181&gt;0,MIN(ABS(AD159)*'Capital Structure'!$M$13,AC181),0),0))</f>
        <v>0</v>
      </c>
      <c r="AE177" s="136">
        <f ca="1">IF(OR(AE156&lt;'Capital Structure'!$K$7,AE156&gt;'Capital Structure'!$L$7),0,IF(AE159&lt;0,IF(AD181&gt;0,MIN(ABS(AE159)*'Capital Structure'!$M$13,AD181),0),0))</f>
        <v>0</v>
      </c>
      <c r="AF177" s="136">
        <f ca="1">IF(OR(AF156&lt;'Capital Structure'!$K$7,AF156&gt;'Capital Structure'!$L$7),0,IF(AF159&lt;0,IF(AE181&gt;0,MIN(ABS(AF159)*'Capital Structure'!$M$13,AE181),0),0))</f>
        <v>0</v>
      </c>
      <c r="AG177" s="136">
        <f ca="1">IF(OR(AG156&lt;'Capital Structure'!$K$7,AG156&gt;'Capital Structure'!$L$7),0,IF(AG159&lt;0,IF(AF181&gt;0,MIN(ABS(AG159)*'Capital Structure'!$M$13,AF181),0),0))</f>
        <v>0</v>
      </c>
      <c r="AH177" s="136">
        <f ca="1">IF(OR(AH156&lt;'Capital Structure'!$K$7,AH156&gt;'Capital Structure'!$L$7),0,IF(AH159&lt;0,IF(AG181&gt;0,MIN(ABS(AH159)*'Capital Structure'!$M$13,AG181),0),0))</f>
        <v>0</v>
      </c>
      <c r="AI177" s="136">
        <f ca="1">IF(OR(AI156&lt;'Capital Structure'!$K$7,AI156&gt;'Capital Structure'!$L$7),0,IF(AI159&lt;0,IF(AH181&gt;0,MIN(ABS(AI159)*'Capital Structure'!$M$13,AH181),0),0))</f>
        <v>0</v>
      </c>
      <c r="AJ177" s="136">
        <f ca="1">IF(OR(AJ156&lt;'Capital Structure'!$K$7,AJ156&gt;'Capital Structure'!$L$7),0,IF(AJ159&lt;0,IF(AI181&gt;0,MIN(ABS(AJ159)*'Capital Structure'!$M$13,AI181),0),0))</f>
        <v>0</v>
      </c>
      <c r="AK177" s="136">
        <f ca="1">IF(OR(AK156&lt;'Capital Structure'!$K$7,AK156&gt;'Capital Structure'!$L$7),0,IF(AK159&lt;0,IF(AJ181&gt;0,MIN(ABS(AK159)*'Capital Structure'!$M$13,AJ181),0),0))</f>
        <v>0</v>
      </c>
      <c r="AL177" s="136">
        <f ca="1">IF(OR(AL156&lt;'Capital Structure'!$K$7,AL156&gt;'Capital Structure'!$L$7),0,IF(AL159&lt;0,IF(AK181&gt;0,MIN(ABS(AL159)*'Capital Structure'!$M$13,AK181),0),0))</f>
        <v>0</v>
      </c>
      <c r="AM177" s="136">
        <f ca="1">IF(OR(AM156&lt;'Capital Structure'!$K$7,AM156&gt;'Capital Structure'!$L$7),0,IF(AM159&lt;0,IF(AL181&gt;0,MIN(ABS(AM159)*'Capital Structure'!$M$13,AL181),0),0))</f>
        <v>0</v>
      </c>
      <c r="AN177" s="136">
        <f ca="1">IF(OR(AN156&lt;'Capital Structure'!$K$7,AN156&gt;'Capital Structure'!$L$7),0,IF(AN159&lt;0,IF(AM181&gt;0,MIN(ABS(AN159)*'Capital Structure'!$M$13,AM181),0),0))</f>
        <v>0</v>
      </c>
      <c r="AO177" s="136">
        <f ca="1">IF(OR(AO156&lt;'Capital Structure'!$K$7,AO156&gt;'Capital Structure'!$L$7),0,IF(AO159&lt;0,IF(AN181&gt;0,MIN(ABS(AO159)*'Capital Structure'!$M$13,AN181),0),0))</f>
        <v>0</v>
      </c>
      <c r="AP177" s="136">
        <f ca="1">IF(OR(AP156&lt;'Capital Structure'!$K$7,AP156&gt;'Capital Structure'!$L$7),0,IF(AP159&lt;0,IF(AO181&gt;0,MIN(ABS(AP159)*'Capital Structure'!$M$13,AO181),0),0))</f>
        <v>0</v>
      </c>
      <c r="AQ177" s="136">
        <f ca="1">IF(OR(AQ156&lt;'Capital Structure'!$K$7,AQ156&gt;'Capital Structure'!$L$7),0,IF(AQ159&lt;0,IF(AP181&gt;0,MIN(ABS(AQ159)*'Capital Structure'!$M$13,AP181),0),0))</f>
        <v>0</v>
      </c>
      <c r="AR177" s="136">
        <f ca="1">IF(OR(AR156&lt;'Capital Structure'!$K$7,AR156&gt;'Capital Structure'!$L$7),0,IF(AR159&lt;0,IF(AQ181&gt;0,MIN(ABS(AR159)*'Capital Structure'!$M$13,AQ181),0),0))</f>
        <v>0</v>
      </c>
      <c r="AS177" s="136">
        <f ca="1">IF(OR(AS156&lt;'Capital Structure'!$K$7,AS156&gt;'Capital Structure'!$L$7),0,IF(AS159&lt;0,IF(AR181&gt;0,MIN(ABS(AS159)*'Capital Structure'!$M$13,AR181),0),0))</f>
        <v>0</v>
      </c>
      <c r="AT177" s="136">
        <f ca="1">IF(OR(AT156&lt;'Capital Structure'!$K$7,AT156&gt;'Capital Structure'!$L$7),0,IF(AT159&lt;0,IF(AS181&gt;0,MIN(ABS(AT159)*'Capital Structure'!$M$13,AS181),0),0))</f>
        <v>0</v>
      </c>
      <c r="AU177" s="136">
        <f ca="1">IF(OR(AU156&lt;'Capital Structure'!$K$7,AU156&gt;'Capital Structure'!$L$7),0,IF(AU159&lt;0,IF(AT181&gt;0,MIN(ABS(AU159)*'Capital Structure'!$M$13,AT181),0),0))</f>
        <v>0</v>
      </c>
      <c r="AV177" s="136">
        <f ca="1">IF(OR(AV156&lt;'Capital Structure'!$K$7,AV156&gt;'Capital Structure'!$L$7),0,IF(AV159&lt;0,IF(AU181&gt;0,MIN(ABS(AV159)*'Capital Structure'!$M$13,AU181),0),0))</f>
        <v>0</v>
      </c>
      <c r="AW177" s="136">
        <f ca="1">IF(OR(AW156&lt;'Capital Structure'!$K$7,AW156&gt;'Capital Structure'!$L$7),0,IF(AW159&lt;0,IF(AV181&gt;0,MIN(ABS(AW159)*'Capital Structure'!$M$13,AV181),0),0))</f>
        <v>0</v>
      </c>
      <c r="AX177" s="136">
        <f ca="1">IF(OR(AX156&lt;'Capital Structure'!$K$7,AX156&gt;'Capital Structure'!$L$7),0,IF(AX159&lt;0,IF(AW181&gt;0,MIN(ABS(AX159)*'Capital Structure'!$M$13,AW181),0),0))</f>
        <v>0</v>
      </c>
      <c r="AY177" s="136">
        <f ca="1">IF(OR(AY156&lt;'Capital Structure'!$K$7,AY156&gt;'Capital Structure'!$L$7),0,IF(AY159&lt;0,IF(AX181&gt;0,MIN(ABS(AY159)*'Capital Structure'!$M$13,AX181),0),0))</f>
        <v>26081.916666666668</v>
      </c>
      <c r="AZ177" s="136">
        <f ca="1">IF(OR(AZ156&lt;'Capital Structure'!$K$7,AZ156&gt;'Capital Structure'!$L$7),0,IF(AZ159&lt;0,IF(AY181&gt;0,MIN(ABS(AZ159)*'Capital Structure'!$M$13,AY181),0),0))</f>
        <v>26081.916666666668</v>
      </c>
      <c r="BA177" s="136">
        <f ca="1">IF(OR(BA156&lt;'Capital Structure'!$K$7,BA156&gt;'Capital Structure'!$L$7),0,IF(BA159&lt;0,IF(AZ181&gt;0,MIN(ABS(BA159)*'Capital Structure'!$M$13,AZ181),0),0))</f>
        <v>26081.916666666668</v>
      </c>
      <c r="BB177" s="136">
        <f ca="1">IF(OR(BB156&lt;'Capital Structure'!$K$7,BB156&gt;'Capital Structure'!$L$7),0,IF(BB159&lt;0,IF(BA181&gt;0,MIN(ABS(BB159)*'Capital Structure'!$M$13,BA181),0),0))</f>
        <v>26081.916666666668</v>
      </c>
      <c r="BC177" s="136">
        <f ca="1">IF(OR(BC156&lt;'Capital Structure'!$K$7,BC156&gt;'Capital Structure'!$L$7),0,IF(BC159&lt;0,IF(BB181&gt;0,MIN(ABS(BC159)*'Capital Structure'!$M$13,BB181),0),0))</f>
        <v>131970854.40323344</v>
      </c>
      <c r="BD177" s="136">
        <f ca="1">IF(OR(BD156&lt;'Capital Structure'!$K$7,BD156&gt;'Capital Structure'!$L$7),0,IF(BD159&lt;0,IF(BC181&gt;0,MIN(ABS(BD159)*'Capital Structure'!$M$13,BC181),0),0))</f>
        <v>0</v>
      </c>
      <c r="BE177" s="136">
        <f ca="1">IF(OR(BE156&lt;'Capital Structure'!$K$7,BE156&gt;'Capital Structure'!$L$7),0,IF(BE159&lt;0,IF(BD181&gt;0,MIN(ABS(BE159)*'Capital Structure'!$M$13,BD181),0),0))</f>
        <v>0</v>
      </c>
      <c r="BF177" s="136">
        <f ca="1">IF(OR(BF156&lt;'Capital Structure'!$K$7,BF156&gt;'Capital Structure'!$L$7),0,IF(BF159&lt;0,IF(BE181&gt;0,MIN(ABS(BF159)*'Capital Structure'!$M$13,BE181),0),0))</f>
        <v>0</v>
      </c>
      <c r="BG177" s="136">
        <f ca="1">IF(OR(BG156&lt;'Capital Structure'!$K$7,BG156&gt;'Capital Structure'!$L$7),0,IF(BG159&lt;0,IF(BF181&gt;0,MIN(ABS(BG159)*'Capital Structure'!$M$13,BF181),0),0))</f>
        <v>108947173.78425822</v>
      </c>
      <c r="BH177" s="136">
        <f ca="1">IF(OR(BH156&lt;'Capital Structure'!$K$7,BH156&gt;'Capital Structure'!$L$7),0,IF(BH159&lt;0,IF(BG181&gt;0,MIN(ABS(BH159)*'Capital Structure'!$M$13,BG181),0),0))</f>
        <v>0</v>
      </c>
      <c r="BI177" s="136">
        <f ca="1">IF(OR(BI156&lt;'Capital Structure'!$K$7,BI156&gt;'Capital Structure'!$L$7),0,IF(BI159&lt;0,IF(BH181&gt;0,MIN(ABS(BI159)*'Capital Structure'!$M$13,BH181),0),0))</f>
        <v>0</v>
      </c>
      <c r="BJ177" s="136">
        <f ca="1">IF(OR(BJ156&lt;'Capital Structure'!$K$7,BJ156&gt;'Capital Structure'!$L$7),0,IF(BJ159&lt;0,IF(BI181&gt;0,MIN(ABS(BJ159)*'Capital Structure'!$M$13,BI181),0),0))</f>
        <v>0</v>
      </c>
      <c r="BK177" s="136">
        <f ca="1">IF(OR(BK156&lt;'Capital Structure'!$K$7,BK156&gt;'Capital Structure'!$L$7),0,IF(BK159&lt;0,IF(BJ181&gt;0,MIN(ABS(BK159)*'Capital Structure'!$M$13,BJ181),0),0))</f>
        <v>0</v>
      </c>
      <c r="BL177" s="136">
        <f ca="1">IF(OR(BL156&lt;'Capital Structure'!$K$7,BL156&gt;'Capital Structure'!$L$7),0,IF(BL159&lt;0,IF(BK181&gt;0,MIN(ABS(BL159)*'Capital Structure'!$M$13,BK181),0),0))</f>
        <v>0</v>
      </c>
      <c r="BM177" s="136">
        <f ca="1">IF(OR(BM156&lt;'Capital Structure'!$K$7,BM156&gt;'Capital Structure'!$L$7),0,IF(BM159&lt;0,IF(BL181&gt;0,MIN(ABS(BM159)*'Capital Structure'!$M$13,BL181),0),0))</f>
        <v>0</v>
      </c>
      <c r="BN177" s="136">
        <f ca="1">IF(OR(BN156&lt;'Capital Structure'!$K$7,BN156&gt;'Capital Structure'!$L$7),0,IF(BN159&lt;0,IF(BM181&gt;0,MIN(ABS(BN159)*'Capital Structure'!$M$13,BM181),0),0))</f>
        <v>0</v>
      </c>
      <c r="BO177" s="136">
        <f ca="1">IF(OR(BO156&lt;'Capital Structure'!$K$7,BO156&gt;'Capital Structure'!$L$7),0,IF(BO159&lt;0,IF(BN181&gt;0,MIN(ABS(BO159)*'Capital Structure'!$M$13,BN181),0),0))</f>
        <v>0</v>
      </c>
      <c r="BP177" s="136">
        <f ca="1">IF(OR(BP156&lt;'Capital Structure'!$K$7,BP156&gt;'Capital Structure'!$L$7),0,IF(BP159&lt;0,IF(BO181&gt;0,MIN(ABS(BP159)*'Capital Structure'!$M$13,BO181),0),0))</f>
        <v>0</v>
      </c>
      <c r="BQ177" s="136">
        <f ca="1">IF(OR(BQ156&lt;'Capital Structure'!$K$7,BQ156&gt;'Capital Structure'!$L$7),0,IF(BQ159&lt;0,IF(BP181&gt;0,MIN(ABS(BQ159)*'Capital Structure'!$M$13,BP181),0),0))</f>
        <v>0</v>
      </c>
      <c r="BR177" s="136">
        <f ca="1">IF(OR(BR156&lt;'Capital Structure'!$K$7,BR156&gt;'Capital Structure'!$L$7),0,IF(BR159&lt;0,IF(BQ181&gt;0,MIN(ABS(BR159)*'Capital Structure'!$M$13,BQ181),0),0))</f>
        <v>0</v>
      </c>
      <c r="BS177" s="136">
        <f ca="1">IF(OR(BS156&lt;'Capital Structure'!$K$7,BS156&gt;'Capital Structure'!$L$7),0,IF(BS159&lt;0,IF(BR181&gt;0,MIN(ABS(BS159)*'Capital Structure'!$M$13,BR181),0),0))</f>
        <v>0</v>
      </c>
      <c r="BT177" s="136">
        <f ca="1">IF(OR(BT156&lt;'Capital Structure'!$K$7,BT156&gt;'Capital Structure'!$L$7),0,IF(BT159&lt;0,IF(BS181&gt;0,MIN(ABS(BT159)*'Capital Structure'!$M$13,BS181),0),0))</f>
        <v>0</v>
      </c>
      <c r="BU177" s="136">
        <f ca="1">IF(OR(BU156&lt;'Capital Structure'!$K$7,BU156&gt;'Capital Structure'!$L$7),0,IF(BU159&lt;0,IF(BT181&gt;0,MIN(ABS(BU159)*'Capital Structure'!$M$13,BT181),0),0))</f>
        <v>0</v>
      </c>
      <c r="BV177" s="136">
        <f>IF(OR(BV156&lt;'Capital Structure'!$K$7,BV156&gt;'Capital Structure'!$L$7),0,IF(BV159&lt;0,IF(BU181&gt;0,MIN(ABS(BV159)*'Capital Structure'!$M$13,BU181),0),0))</f>
        <v>0</v>
      </c>
      <c r="BW177" s="136">
        <f>IF(OR(BW156&lt;'Capital Structure'!$K$7,BW156&gt;'Capital Structure'!$L$7),0,IF(BW159&lt;0,IF(BV181&gt;0,MIN(ABS(BW159)*'Capital Structure'!$M$13,BV181),0),0))</f>
        <v>0</v>
      </c>
      <c r="BX177" s="136">
        <f>IF(OR(BX156&lt;'Capital Structure'!$K$7,BX156&gt;'Capital Structure'!$L$7),0,IF(BX159&lt;0,IF(BW181&gt;0,MIN(ABS(BX159)*'Capital Structure'!$M$13,BW181),0),0))</f>
        <v>0</v>
      </c>
      <c r="BY177" s="136">
        <f>IF(OR(BY156&lt;'Capital Structure'!$K$7,BY156&gt;'Capital Structure'!$L$7),0,IF(BY159&lt;0,IF(BX181&gt;0,MIN(ABS(BY159)*'Capital Structure'!$M$13,BX181),0),0))</f>
        <v>0</v>
      </c>
      <c r="BZ177" s="136">
        <f>IF(OR(BZ156&lt;'Capital Structure'!$K$7,BZ156&gt;'Capital Structure'!$L$7),0,IF(BZ159&lt;0,IF(BY181&gt;0,MIN(ABS(BZ159)*'Capital Structure'!$M$13,BY181),0),0))</f>
        <v>0</v>
      </c>
      <c r="CA177" s="136">
        <f>IF(OR(CA156&lt;'Capital Structure'!$K$7,CA156&gt;'Capital Structure'!$L$7),0,IF(CA159&lt;0,IF(BZ181&gt;0,MIN(ABS(CA159)*'Capital Structure'!$M$13,BZ181),0),0))</f>
        <v>0</v>
      </c>
      <c r="CB177" s="136">
        <f>IF(OR(CB156&lt;'Capital Structure'!$K$7,CB156&gt;'Capital Structure'!$L$7),0,IF(CB159&lt;0,IF(CA181&gt;0,MIN(ABS(CB159)*'Capital Structure'!$M$13,CA181),0),0))</f>
        <v>0</v>
      </c>
      <c r="CC177" s="136">
        <f>IF(OR(CC156&lt;'Capital Structure'!$K$7,CC156&gt;'Capital Structure'!$L$7),0,IF(CC159&lt;0,IF(CB181&gt;0,MIN(ABS(CC159)*'Capital Structure'!$M$13,CB181),0),0))</f>
        <v>0</v>
      </c>
      <c r="CD177" s="136">
        <f>IF(OR(CD156&lt;'Capital Structure'!$K$7,CD156&gt;'Capital Structure'!$L$7),0,IF(CD159&lt;0,IF(CC181&gt;0,MIN(ABS(CD159)*'Capital Structure'!$M$13,CC181),0),0))</f>
        <v>0</v>
      </c>
      <c r="CE177" s="136">
        <f>IF(OR(CE156&lt;'Capital Structure'!$K$7,CE156&gt;'Capital Structure'!$L$7),0,IF(CE159&lt;0,IF(CD181&gt;0,MIN(ABS(CE159)*'Capital Structure'!$M$13,CD181),0),0))</f>
        <v>0</v>
      </c>
      <c r="CF177" s="136">
        <f>IF(OR(CF156&lt;'Capital Structure'!$K$7,CF156&gt;'Capital Structure'!$L$7),0,IF(CF159&lt;0,IF(CE181&gt;0,MIN(ABS(CF159)*'Capital Structure'!$M$13,CE181),0),0))</f>
        <v>0</v>
      </c>
      <c r="CG177" s="136">
        <f>IF(OR(CG156&lt;'Capital Structure'!$K$7,CG156&gt;'Capital Structure'!$L$7),0,IF(CG159&lt;0,IF(CF181&gt;0,MIN(ABS(CG159)*'Capital Structure'!$M$13,CF181),0),0))</f>
        <v>0</v>
      </c>
      <c r="CH177" s="136">
        <f>IF(OR(CH156&lt;'Capital Structure'!$K$7,CH156&gt;'Capital Structure'!$L$7),0,IF(CH159&lt;0,IF(CG181&gt;0,MIN(ABS(CH159)*'Capital Structure'!$M$13,CG181),0),0))</f>
        <v>0</v>
      </c>
      <c r="CI177" s="136">
        <f>IF(OR(CI156&lt;'Capital Structure'!$K$7,CI156&gt;'Capital Structure'!$L$7),0,IF(CI159&lt;0,IF(CH181&gt;0,MIN(ABS(CI159)*'Capital Structure'!$M$13,CH181),0),0))</f>
        <v>0</v>
      </c>
      <c r="CJ177" s="136">
        <f>IF(OR(CJ156&lt;'Capital Structure'!$K$7,CJ156&gt;'Capital Structure'!$L$7),0,IF(CJ159&lt;0,IF(CI181&gt;0,MIN(ABS(CJ159)*'Capital Structure'!$M$13,CI181),0),0))</f>
        <v>0</v>
      </c>
      <c r="CK177" s="136">
        <f>IF(OR(CK156&lt;'Capital Structure'!$K$7,CK156&gt;'Capital Structure'!$L$7),0,IF(CK159&lt;0,IF(CJ181&gt;0,MIN(ABS(CK159)*'Capital Structure'!$M$13,CJ181),0),0))</f>
        <v>0</v>
      </c>
      <c r="CL177" s="136">
        <f>IF(OR(CL156&lt;'Capital Structure'!$K$7,CL156&gt;'Capital Structure'!$L$7),0,IF(CL159&lt;0,IF(CK181&gt;0,MIN(ABS(CL159)*'Capital Structure'!$M$13,CK181),0),0))</f>
        <v>0</v>
      </c>
      <c r="CM177" s="136">
        <f>IF(OR(CM156&lt;'Capital Structure'!$K$7,CM156&gt;'Capital Structure'!$L$7),0,IF(CM159&lt;0,IF(CL181&gt;0,MIN(ABS(CM159)*'Capital Structure'!$M$13,CL181),0),0))</f>
        <v>0</v>
      </c>
      <c r="CN177" s="136">
        <f>IF(OR(CN156&lt;'Capital Structure'!$K$7,CN156&gt;'Capital Structure'!$L$7),0,IF(CN159&lt;0,IF(CM181&gt;0,MIN(ABS(CN159)*'Capital Structure'!$M$13,CM181),0),0))</f>
        <v>0</v>
      </c>
      <c r="CO177" s="136">
        <f>IF(OR(CO156&lt;'Capital Structure'!$K$7,CO156&gt;'Capital Structure'!$L$7),0,IF(CO159&lt;0,IF(CN181&gt;0,MIN(ABS(CO159)*'Capital Structure'!$M$13,CN181),0),0))</f>
        <v>0</v>
      </c>
      <c r="CP177" s="136">
        <f>IF(OR(CP156&lt;'Capital Structure'!$K$7,CP156&gt;'Capital Structure'!$L$7),0,IF(CP159&lt;0,IF(CO181&gt;0,MIN(ABS(CP159)*'Capital Structure'!$M$13,CO181),0),0))</f>
        <v>0</v>
      </c>
      <c r="CQ177" s="136">
        <f>IF(OR(CQ156&lt;'Capital Structure'!$K$7,CQ156&gt;'Capital Structure'!$L$7),0,IF(CQ159&lt;0,IF(CP181&gt;0,MIN(ABS(CQ159)*'Capital Structure'!$M$13,CP181),0),0))</f>
        <v>0</v>
      </c>
      <c r="CR177" s="136">
        <f>IF(OR(CR156&lt;'Capital Structure'!$K$7,CR156&gt;'Capital Structure'!$L$7),0,IF(CR159&lt;0,IF(CQ181&gt;0,MIN(ABS(CR159)*'Capital Structure'!$M$13,CQ181),0),0))</f>
        <v>0</v>
      </c>
      <c r="CS177" s="136">
        <f>IF(OR(CS156&lt;'Capital Structure'!$K$7,CS156&gt;'Capital Structure'!$L$7),0,IF(CS159&lt;0,IF(CR181&gt;0,MIN(ABS(CS159)*'Capital Structure'!$M$13,CR181),0),0))</f>
        <v>0</v>
      </c>
      <c r="CT177" s="136">
        <f>IF(OR(CT156&lt;'Capital Structure'!$K$7,CT156&gt;'Capital Structure'!$L$7),0,IF(CT159&lt;0,IF(CS181&gt;0,MIN(ABS(CT159)*'Capital Structure'!$M$13,CS181),0),0))</f>
        <v>0</v>
      </c>
      <c r="CU177" s="136">
        <f>IF(OR(CU156&lt;'Capital Structure'!$K$7,CU156&gt;'Capital Structure'!$L$7),0,IF(CU159&lt;0,IF(CT181&gt;0,MIN(ABS(CU159)*'Capital Structure'!$M$13,CT181),0),0))</f>
        <v>0</v>
      </c>
      <c r="CV177" s="136">
        <f>IF(OR(CV156&lt;'Capital Structure'!$K$7,CV156&gt;'Capital Structure'!$L$7),0,IF(CV159&lt;0,IF(CU181&gt;0,MIN(ABS(CV159)*'Capital Structure'!$M$13,CU181),0),0))</f>
        <v>0</v>
      </c>
      <c r="CW177" s="136">
        <f>IF(OR(CW156&lt;'Capital Structure'!$K$7,CW156&gt;'Capital Structure'!$L$7),0,IF(CW159&lt;0,IF(CV181&gt;0,MIN(ABS(CW159)*'Capital Structure'!$M$13,CV181),0),0))</f>
        <v>0</v>
      </c>
      <c r="CX177" s="136">
        <f>IF(OR(CX156&lt;'Capital Structure'!$K$7,CX156&gt;'Capital Structure'!$L$7),0,IF(CX159&lt;0,IF(CW181&gt;0,MIN(ABS(CX159)*'Capital Structure'!$M$13,CW181),0),0))</f>
        <v>0</v>
      </c>
      <c r="CY177" s="136">
        <f>IF(OR(CY156&lt;'Capital Structure'!$K$7,CY156&gt;'Capital Structure'!$L$7),0,IF(CY159&lt;0,IF(CX181&gt;0,MIN(ABS(CY159)*'Capital Structure'!$M$13,CX181),0),0))</f>
        <v>0</v>
      </c>
      <c r="CZ177" s="136">
        <f>IF(OR(CZ156&lt;'Capital Structure'!$K$7,CZ156&gt;'Capital Structure'!$L$7),0,IF(CZ159&lt;0,IF(CY181&gt;0,MIN(ABS(CZ159)*'Capital Structure'!$M$13,CY181),0),0))</f>
        <v>0</v>
      </c>
      <c r="DA177" s="136">
        <f>IF(OR(DA156&lt;'Capital Structure'!$K$7,DA156&gt;'Capital Structure'!$L$7),0,IF(DA159&lt;0,IF(CZ181&gt;0,MIN(ABS(DA159)*'Capital Structure'!$M$13,CZ181),0),0))</f>
        <v>0</v>
      </c>
      <c r="DB177" s="136">
        <f>IF(OR(DB156&lt;'Capital Structure'!$K$7,DB156&gt;'Capital Structure'!$L$7),0,IF(DB159&lt;0,IF(DA181&gt;0,MIN(ABS(DB159)*'Capital Structure'!$M$13,DA181),0),0))</f>
        <v>0</v>
      </c>
      <c r="DC177" s="136">
        <f>IF(OR(DC156&lt;'Capital Structure'!$K$7,DC156&gt;'Capital Structure'!$L$7),0,IF(DC159&lt;0,IF(DB181&gt;0,MIN(ABS(DC159)*'Capital Structure'!$M$13,DB181),0),0))</f>
        <v>0</v>
      </c>
      <c r="DD177" s="136">
        <f>IF(OR(DD156&lt;'Capital Structure'!$K$7,DD156&gt;'Capital Structure'!$L$7),0,IF(DD159&lt;0,IF(DC181&gt;0,MIN(ABS(DD159)*'Capital Structure'!$M$13,DC181),0),0))</f>
        <v>0</v>
      </c>
      <c r="DE177" s="136">
        <f>IF(OR(DE156&lt;'Capital Structure'!$K$7,DE156&gt;'Capital Structure'!$L$7),0,IF(DE159&lt;0,IF(DD181&gt;0,MIN(ABS(DE159)*'Capital Structure'!$M$13,DD181),0),0))</f>
        <v>0</v>
      </c>
      <c r="DF177" s="136">
        <f>IF(OR(DF156&lt;'Capital Structure'!$K$7,DF156&gt;'Capital Structure'!$L$7),0,IF(DF159&lt;0,IF(DE181&gt;0,MIN(ABS(DF159)*'Capital Structure'!$M$13,DE181),0),0))</f>
        <v>0</v>
      </c>
      <c r="DG177" s="136">
        <f>IF(OR(DG156&lt;'Capital Structure'!$K$7,DG156&gt;'Capital Structure'!$L$7),0,IF(DG159&lt;0,IF(DF181&gt;0,MIN(ABS(DG159)*'Capital Structure'!$M$13,DF181),0),0))</f>
        <v>0</v>
      </c>
      <c r="DH177" s="136">
        <f>IF(OR(DH156&lt;'Capital Structure'!$K$7,DH156&gt;'Capital Structure'!$L$7),0,IF(DH159&lt;0,IF(DG181&gt;0,MIN(ABS(DH159)*'Capital Structure'!$M$13,DG181),0),0))</f>
        <v>0</v>
      </c>
      <c r="DI177" s="136">
        <f>IF(OR(DI156&lt;'Capital Structure'!$K$7,DI156&gt;'Capital Structure'!$L$7),0,IF(DI159&lt;0,IF(DH181&gt;0,MIN(ABS(DI159)*'Capital Structure'!$M$13,DH181),0),0))</f>
        <v>0</v>
      </c>
      <c r="DJ177" s="136">
        <f>IF(OR(DJ156&lt;'Capital Structure'!$K$7,DJ156&gt;'Capital Structure'!$L$7),0,IF(DJ159&lt;0,IF(DI181&gt;0,MIN(ABS(DJ159)*'Capital Structure'!$M$13,DI181),0),0))</f>
        <v>0</v>
      </c>
      <c r="DK177" s="136">
        <f>IF(OR(DK156&lt;'Capital Structure'!$K$7,DK156&gt;'Capital Structure'!$L$7),0,IF(DK159&lt;0,IF(DJ181&gt;0,MIN(ABS(DK159)*'Capital Structure'!$M$13,DJ181),0),0))</f>
        <v>0</v>
      </c>
      <c r="DL177" s="136">
        <f>IF(OR(DL156&lt;'Capital Structure'!$K$7,DL156&gt;'Capital Structure'!$L$7),0,IF(DL159&lt;0,IF(DK181&gt;0,MIN(ABS(DL159)*'Capital Structure'!$M$13,DK181),0),0))</f>
        <v>0</v>
      </c>
      <c r="DM177" s="136">
        <f>IF(OR(DM156&lt;'Capital Structure'!$K$7,DM156&gt;'Capital Structure'!$L$7),0,IF(DM159&lt;0,IF(DL181&gt;0,MIN(ABS(DM159)*'Capital Structure'!$M$13,DL181),0),0))</f>
        <v>0</v>
      </c>
      <c r="DN177" s="136">
        <f>IF(OR(DN156&lt;'Capital Structure'!$K$7,DN156&gt;'Capital Structure'!$L$7),0,IF(DN159&lt;0,IF(DM181&gt;0,MIN(ABS(DN159)*'Capital Structure'!$M$13,DM181),0),0))</f>
        <v>0</v>
      </c>
      <c r="DO177" s="136">
        <f>IF(OR(DO156&lt;'Capital Structure'!$K$7,DO156&gt;'Capital Structure'!$L$7),0,IF(DO159&lt;0,IF(DN181&gt;0,MIN(ABS(DO159)*'Capital Structure'!$M$13,DN181),0),0))</f>
        <v>0</v>
      </c>
      <c r="DP177" s="136">
        <f>IF(OR(DP156&lt;'Capital Structure'!$K$7,DP156&gt;'Capital Structure'!$L$7),0,IF(DP159&lt;0,IF(DO181&gt;0,MIN(ABS(DP159)*'Capital Structure'!$M$13,DO181),0),0))</f>
        <v>0</v>
      </c>
      <c r="DQ177" s="136">
        <f>IF(OR(DQ156&lt;'Capital Structure'!$K$7,DQ156&gt;'Capital Structure'!$L$7),0,IF(DQ159&lt;0,IF(DP181&gt;0,MIN(ABS(DQ159)*'Capital Structure'!$M$13,DP181),0),0))</f>
        <v>0</v>
      </c>
      <c r="DR177" s="136">
        <f>IF(OR(DR156&lt;'Capital Structure'!$K$7,DR156&gt;'Capital Structure'!$L$7),0,IF(DR159&lt;0,IF(DQ181&gt;0,MIN(ABS(DR159)*'Capital Structure'!$M$13,DQ181),0),0))</f>
        <v>0</v>
      </c>
      <c r="DS177" s="136">
        <f>IF(OR(DS156&lt;'Capital Structure'!$K$7,DS156&gt;'Capital Structure'!$L$7),0,IF(DS159&lt;0,IF(DR181&gt;0,MIN(ABS(DS159)*'Capital Structure'!$M$13,DR181),0),0))</f>
        <v>0</v>
      </c>
      <c r="DT177" s="136">
        <f>IF(OR(DT156&lt;'Capital Structure'!$K$7,DT156&gt;'Capital Structure'!$L$7),0,IF(DT159&lt;0,IF(DS181&gt;0,MIN(ABS(DT159)*'Capital Structure'!$M$13,DS181),0),0))</f>
        <v>0</v>
      </c>
      <c r="DU177" s="136">
        <f>IF(OR(DU156&lt;'Capital Structure'!$K$7,DU156&gt;'Capital Structure'!$L$7),0,IF(DU159&lt;0,IF(DT181&gt;0,MIN(ABS(DU159)*'Capital Structure'!$M$13,DT181),0),0))</f>
        <v>0</v>
      </c>
      <c r="DV177" s="136">
        <f>IF(OR(DV156&lt;'Capital Structure'!$K$7,DV156&gt;'Capital Structure'!$L$7),0,IF(DV159&lt;0,IF(DU181&gt;0,MIN(ABS(DV159)*'Capital Structure'!$M$13,DU181),0),0))</f>
        <v>0</v>
      </c>
      <c r="DW177" s="136">
        <f>IF(OR(DW156&lt;'Capital Structure'!$K$7,DW156&gt;'Capital Structure'!$L$7),0,IF(DW159&lt;0,IF(DV181&gt;0,MIN(ABS(DW159)*'Capital Structure'!$M$13,DV181),0),0))</f>
        <v>0</v>
      </c>
      <c r="DX177" s="136">
        <f>IF(OR(DX156&lt;'Capital Structure'!$K$7,DX156&gt;'Capital Structure'!$L$7),0,IF(DX159&lt;0,IF(DW181&gt;0,MIN(ABS(DX159)*'Capital Structure'!$M$13,DW181),0),0))</f>
        <v>0</v>
      </c>
      <c r="DY177" s="136">
        <f>IF(OR(DY156&lt;'Capital Structure'!$K$7,DY156&gt;'Capital Structure'!$L$7),0,IF(DY159&lt;0,IF(DX181&gt;0,MIN(ABS(DY159)*'Capital Structure'!$M$13,DX181),0),0))</f>
        <v>0</v>
      </c>
      <c r="DZ177" s="136">
        <f>IF(OR(DZ156&lt;'Capital Structure'!$K$7,DZ156&gt;'Capital Structure'!$L$7),0,IF(DZ159&lt;0,IF(DY181&gt;0,MIN(ABS(DZ159)*'Capital Structure'!$M$13,DY181),0),0))</f>
        <v>0</v>
      </c>
      <c r="EA177" s="136">
        <f>IF(OR(EA156&lt;'Capital Structure'!$K$7,EA156&gt;'Capital Structure'!$L$7),0,IF(EA159&lt;0,IF(DZ181&gt;0,MIN(ABS(EA159)*'Capital Structure'!$M$13,DZ181),0),0))</f>
        <v>0</v>
      </c>
      <c r="EB177" s="136">
        <f>IF(OR(EB156&lt;'Capital Structure'!$K$7,EB156&gt;'Capital Structure'!$L$7),0,IF(EB159&lt;0,IF(EA181&gt;0,MIN(ABS(EB159)*'Capital Structure'!$M$13,EA181),0),0))</f>
        <v>0</v>
      </c>
      <c r="EC177" s="136">
        <f>IF(OR(EC156&lt;'Capital Structure'!$K$7,EC156&gt;'Capital Structure'!$L$7),0,IF(EC159&lt;0,IF(EB181&gt;0,MIN(ABS(EC159)*'Capital Structure'!$M$13,EB181),0),0))</f>
        <v>0</v>
      </c>
      <c r="ED177" s="136">
        <f>IF(OR(ED156&lt;'Capital Structure'!$K$7,ED156&gt;'Capital Structure'!$L$7),0,IF(ED159&lt;0,IF(EC181&gt;0,MIN(ABS(ED159)*'Capital Structure'!$M$13,EC181),0),0))</f>
        <v>0</v>
      </c>
      <c r="EE177" s="136">
        <f>IF(OR(EE156&lt;'Capital Structure'!$K$7,EE156&gt;'Capital Structure'!$L$7),0,IF(EE159&lt;0,IF(ED181&gt;0,MIN(ABS(EE159)*'Capital Structure'!$M$13,ED181),0),0))</f>
        <v>0</v>
      </c>
      <c r="EF177" s="136">
        <f>IF(OR(EF156&lt;'Capital Structure'!$K$7,EF156&gt;'Capital Structure'!$L$7),0,IF(EF159&lt;0,IF(EE181&gt;0,MIN(ABS(EF159)*'Capital Structure'!$M$13,EE181),0),0))</f>
        <v>0</v>
      </c>
      <c r="EG177" s="136">
        <f>IF(OR(EG156&lt;'Capital Structure'!$K$7,EG156&gt;'Capital Structure'!$L$7),0,IF(EG159&lt;0,IF(EF181&gt;0,MIN(ABS(EG159)*'Capital Structure'!$M$13,EF181),0),0))</f>
        <v>0</v>
      </c>
      <c r="EH177" s="136">
        <f>IF(OR(EH156&lt;'Capital Structure'!$K$7,EH156&gt;'Capital Structure'!$L$7),0,IF(EH159&lt;0,IF(EG181&gt;0,MIN(ABS(EH159)*'Capital Structure'!$M$13,EG181),0),0))</f>
        <v>0</v>
      </c>
      <c r="EI177" s="136">
        <f>IF(OR(EI156&lt;'Capital Structure'!$K$7,EI156&gt;'Capital Structure'!$L$7),0,IF(EI159&lt;0,IF(EH181&gt;0,MIN(ABS(EI159)*'Capital Structure'!$M$13,EH181),0),0))</f>
        <v>0</v>
      </c>
      <c r="EJ177" s="136">
        <f>IF(OR(EJ156&lt;'Capital Structure'!$K$7,EJ156&gt;'Capital Structure'!$L$7),0,IF(EJ159&lt;0,IF(EI181&gt;0,MIN(ABS(EJ159)*'Capital Structure'!$M$13,EI181),0),0))</f>
        <v>0</v>
      </c>
      <c r="EK177" s="136">
        <f>IF(OR(EK156&lt;'Capital Structure'!$K$7,EK156&gt;'Capital Structure'!$L$7),0,IF(EK159&lt;0,IF(EJ181&gt;0,MIN(ABS(EK159)*'Capital Structure'!$M$13,EJ181),0),0))</f>
        <v>0</v>
      </c>
    </row>
    <row r="178" spans="1:16384" s="126" customFormat="1">
      <c r="A178" s="126" t="s">
        <v>298</v>
      </c>
      <c r="B178" s="126" t="s">
        <v>370</v>
      </c>
      <c r="E178" s="153">
        <f ca="1">MAX((D180+E177)*'Capital Structure'!$M$15/12,0)</f>
        <v>113451.63134373839</v>
      </c>
      <c r="F178" s="153">
        <f ca="1">MAX((E180+F177)*'Capital Structure'!$M$15/12,0)</f>
        <v>226903.26268747679</v>
      </c>
      <c r="G178" s="153">
        <f ca="1">MAX((F180+G177)*'Capital Structure'!$M$15/12,0)</f>
        <v>340354.89403121517</v>
      </c>
      <c r="H178" s="153">
        <f ca="1">MAX((G180+H177)*'Capital Structure'!$M$15/12,0)</f>
        <v>453480.50141662016</v>
      </c>
      <c r="I178" s="153">
        <f ca="1">MAX((H180+I177)*'Capital Structure'!$M$15/12,0)</f>
        <v>557307.39827268489</v>
      </c>
      <c r="J178" s="153">
        <f ca="1">MAX((I180+J177)*'Capital Structure'!$M$15/12,0)</f>
        <v>661134.29512874945</v>
      </c>
      <c r="K178" s="153">
        <f ca="1">MAX((J180+K177)*'Capital Structure'!$M$15/12,0)</f>
        <v>739265.34991208685</v>
      </c>
      <c r="L178" s="153">
        <f ca="1">MAX((K180+L177)*'Capital Structure'!$M$15/12,0)</f>
        <v>817396.40469542413</v>
      </c>
      <c r="M178" s="153">
        <f ca="1">MAX((L180+M177)*'Capital Structure'!$M$15/12,0)</f>
        <v>818439.93326057971</v>
      </c>
      <c r="N178" s="153">
        <f ca="1">MAX((M180+N177)*'Capital Structure'!$M$15/12,0)</f>
        <v>819483.46182573528</v>
      </c>
      <c r="O178" s="153">
        <f ca="1">MAX((N180+O177)*'Capital Structure'!$M$15/12,0)</f>
        <v>820526.99039089086</v>
      </c>
      <c r="P178" s="153">
        <f ca="1">MAX((O180+P177)*'Capital Structure'!$M$15/12,0)</f>
        <v>821570.51895604644</v>
      </c>
      <c r="Q178" s="153">
        <f ca="1">MAX((P180+Q177)*'Capital Structure'!$M$15/12,0)</f>
        <v>822614.04752120201</v>
      </c>
      <c r="R178" s="153">
        <f ca="1">MAX((Q180+R177)*'Capital Structure'!$M$15/12,0)</f>
        <v>823657.5760863577</v>
      </c>
      <c r="S178" s="153">
        <f ca="1">MAX((R180+S177)*'Capital Structure'!$M$15/12,0)</f>
        <v>824701.0023655952</v>
      </c>
      <c r="T178" s="153">
        <f ca="1">MAX((S180+T177)*'Capital Structure'!$M$15/12,0)</f>
        <v>824701.0023655952</v>
      </c>
      <c r="U178" s="153">
        <f ca="1">MAX((T180+U177)*'Capital Structure'!$M$15/12,0)</f>
        <v>800189.40012113517</v>
      </c>
      <c r="V178" s="153">
        <f ca="1">MAX((U180+V177)*'Capital Structure'!$M$15/12,0)</f>
        <v>749981.39049485698</v>
      </c>
      <c r="W178" s="153">
        <f ca="1">MAX((V180+W177)*'Capital Structure'!$M$15/12,0)</f>
        <v>626850.17266251822</v>
      </c>
      <c r="X178" s="153">
        <f ca="1">MAX((W180+X177)*'Capital Structure'!$M$15/12,0)</f>
        <v>503717.25890290667</v>
      </c>
      <c r="Y178" s="153">
        <f ca="1">MAX((X180+Y177)*'Capital Structure'!$M$15/12,0)</f>
        <v>161814.72052511331</v>
      </c>
      <c r="Z178" s="153">
        <f ca="1">MAX((Y180+Z177)*'Capital Structure'!$M$15/12,0)</f>
        <v>0</v>
      </c>
      <c r="AA178" s="153">
        <f ca="1">MAX((Z180+AA177)*'Capital Structure'!$M$15/12,0)</f>
        <v>0</v>
      </c>
      <c r="AB178" s="153">
        <f ca="1">MAX((AA180+AB177)*'Capital Structure'!$M$15/12,0)</f>
        <v>0</v>
      </c>
      <c r="AC178" s="153">
        <f ca="1">MAX((AB180+AC177)*'Capital Structure'!$M$15/12,0)</f>
        <v>0</v>
      </c>
      <c r="AD178" s="153">
        <f ca="1">MAX((AC180+AD177)*'Capital Structure'!$M$15/12,0)</f>
        <v>0</v>
      </c>
      <c r="AE178" s="153">
        <f ca="1">MAX((AD180+AE177)*'Capital Structure'!$M$15/12,0)</f>
        <v>0</v>
      </c>
      <c r="AF178" s="153">
        <f ca="1">MAX((AE180+AF177)*'Capital Structure'!$M$15/12,0)</f>
        <v>0</v>
      </c>
      <c r="AG178" s="153">
        <f ca="1">MAX((AF180+AG177)*'Capital Structure'!$M$15/12,0)</f>
        <v>0</v>
      </c>
      <c r="AH178" s="153">
        <f ca="1">MAX((AG180+AH177)*'Capital Structure'!$M$15/12,0)</f>
        <v>0</v>
      </c>
      <c r="AI178" s="153">
        <f ca="1">MAX((AH180+AI177)*'Capital Structure'!$M$15/12,0)</f>
        <v>0</v>
      </c>
      <c r="AJ178" s="153">
        <f ca="1">MAX((AI180+AJ177)*'Capital Structure'!$M$15/12,0)</f>
        <v>0</v>
      </c>
      <c r="AK178" s="153">
        <f ca="1">MAX((AJ180+AK177)*'Capital Structure'!$M$15/12,0)</f>
        <v>0</v>
      </c>
      <c r="AL178" s="153">
        <f ca="1">MAX((AK180+AL177)*'Capital Structure'!$M$15/12,0)</f>
        <v>0</v>
      </c>
      <c r="AM178" s="153">
        <f ca="1">MAX((AL180+AM177)*'Capital Structure'!$M$15/12,0)</f>
        <v>0</v>
      </c>
      <c r="AN178" s="153">
        <f ca="1">MAX((AM180+AN177)*'Capital Structure'!$M$15/12,0)</f>
        <v>0</v>
      </c>
      <c r="AO178" s="153">
        <f ca="1">MAX((AN180+AO177)*'Capital Structure'!$M$15/12,0)</f>
        <v>0</v>
      </c>
      <c r="AP178" s="153">
        <f ca="1">MAX((AO180+AP177)*'Capital Structure'!$M$15/12,0)</f>
        <v>0</v>
      </c>
      <c r="AQ178" s="153">
        <f ca="1">MAX((AP180+AQ177)*'Capital Structure'!$M$15/12,0)</f>
        <v>0</v>
      </c>
      <c r="AR178" s="153">
        <f ca="1">MAX((AQ180+AR177)*'Capital Structure'!$M$15/12,0)</f>
        <v>0</v>
      </c>
      <c r="AS178" s="153">
        <f ca="1">MAX((AR180+AS177)*'Capital Structure'!$M$15/12,0)</f>
        <v>0</v>
      </c>
      <c r="AT178" s="153">
        <f ca="1">MAX((AS180+AT177)*'Capital Structure'!$M$15/12,0)</f>
        <v>0</v>
      </c>
      <c r="AU178" s="153">
        <f ca="1">MAX((AT180+AU177)*'Capital Structure'!$M$15/12,0)</f>
        <v>0</v>
      </c>
      <c r="AV178" s="153">
        <f ca="1">MAX((AU180+AV177)*'Capital Structure'!$M$15/12,0)</f>
        <v>0</v>
      </c>
      <c r="AW178" s="153">
        <f ca="1">MAX((AV180+AW177)*'Capital Structure'!$M$15/12,0)</f>
        <v>0</v>
      </c>
      <c r="AX178" s="153">
        <f ca="1">MAX((AW180+AX177)*'Capital Structure'!$M$15/12,0)</f>
        <v>0</v>
      </c>
      <c r="AY178" s="153">
        <f ca="1">MAX((AX180+AY177)*'Capital Structure'!$M$15/12,0)</f>
        <v>108.67465277777779</v>
      </c>
      <c r="AZ178" s="153">
        <f ca="1">MAX((AY180+AZ177)*'Capital Structure'!$M$15/12,0)</f>
        <v>217.34930555555559</v>
      </c>
      <c r="BA178" s="153">
        <f ca="1">MAX((AZ180+BA177)*'Capital Structure'!$M$15/12,0)</f>
        <v>326.02395833333338</v>
      </c>
      <c r="BB178" s="153">
        <f ca="1">MAX((BA180+BB177)*'Capital Structure'!$M$15/12,0)</f>
        <v>434.69861111111118</v>
      </c>
      <c r="BC178" s="153">
        <f ca="1">MAX((BB180+BC177)*'Capital Structure'!$M$15/12,0)</f>
        <v>550313.25862458383</v>
      </c>
      <c r="BD178" s="153">
        <f ca="1">MAX((BC180+BD177)*'Capital Structure'!$M$15/12,0)</f>
        <v>550313.25862458383</v>
      </c>
      <c r="BE178" s="153">
        <f ca="1">MAX((BD180+BE177)*'Capital Structure'!$M$15/12,0)</f>
        <v>550313.25862458383</v>
      </c>
      <c r="BF178" s="153">
        <f ca="1">MAX((BE180+BF177)*'Capital Structure'!$M$15/12,0)</f>
        <v>550313.25862458383</v>
      </c>
      <c r="BG178" s="153">
        <f ca="1">MAX((BF180+BG177)*'Capital Structure'!$M$15/12,0)</f>
        <v>1004259.8160589932</v>
      </c>
      <c r="BH178" s="153">
        <f ca="1">MAX((BG180+BH177)*'Capital Structure'!$M$15/12,0)</f>
        <v>1004259.8160589932</v>
      </c>
      <c r="BI178" s="153">
        <f ca="1">MAX((BH180+BI177)*'Capital Structure'!$M$15/12,0)</f>
        <v>1004259.8160589932</v>
      </c>
      <c r="BJ178" s="153">
        <f ca="1">MAX((BI180+BJ177)*'Capital Structure'!$M$15/12,0)</f>
        <v>1004259.8160589932</v>
      </c>
      <c r="BK178" s="153">
        <f ca="1">MAX((BJ180+BK177)*'Capital Structure'!$M$15/12,0)</f>
        <v>1004259.8160589932</v>
      </c>
      <c r="BL178" s="153">
        <f ca="1">MAX((BK180+BL177)*'Capital Structure'!$M$15/12,0)</f>
        <v>1004259.8160589932</v>
      </c>
      <c r="BM178" s="153">
        <f ca="1">MAX((BL180+BM177)*'Capital Structure'!$M$15/12,0)</f>
        <v>1004259.8160589932</v>
      </c>
      <c r="BN178" s="153">
        <f ca="1">MAX((BM180+BN177)*'Capital Structure'!$M$15/12,0)</f>
        <v>1004259.8160589932</v>
      </c>
      <c r="BO178" s="153">
        <f ca="1">MAX((BN180+BO177)*'Capital Structure'!$M$15/12,0)</f>
        <v>1004259.8160589932</v>
      </c>
      <c r="BP178" s="153">
        <f ca="1">MAX((BO180+BP177)*'Capital Structure'!$M$15/12,0)</f>
        <v>1004259.8160589932</v>
      </c>
      <c r="BQ178" s="153">
        <f ca="1">MAX((BP180+BQ177)*'Capital Structure'!$M$15/12,0)</f>
        <v>1004259.8160589932</v>
      </c>
      <c r="BR178" s="153">
        <f ca="1">MAX((BQ180+BR177)*'Capital Structure'!$M$15/12,0)</f>
        <v>1004259.8160589932</v>
      </c>
      <c r="BS178" s="153">
        <f ca="1">MAX((BR180+BS177)*'Capital Structure'!$M$15/12,0)</f>
        <v>1004259.8160589932</v>
      </c>
      <c r="BT178" s="153">
        <f ca="1">MAX((BS180+BT177)*'Capital Structure'!$M$15/12,0)</f>
        <v>1004259.8160589932</v>
      </c>
      <c r="BU178" s="153">
        <f ca="1">MAX((BT180+BU177)*'Capital Structure'!$M$15/12,0)</f>
        <v>1004259.8160589932</v>
      </c>
      <c r="BV178" s="153">
        <f ca="1">MAX((BU180+BV177)*'Capital Structure'!$M$15/12,0)</f>
        <v>1004259.8160589932</v>
      </c>
      <c r="BW178" s="153">
        <f ca="1">MAX((BV180+BW177)*'Capital Structure'!$M$15/12,0)</f>
        <v>1004259.8160589932</v>
      </c>
      <c r="BX178" s="153">
        <f ca="1">MAX((BW180+BX177)*'Capital Structure'!$M$15/12,0)</f>
        <v>1004259.8160589932</v>
      </c>
      <c r="BY178" s="153">
        <f ca="1">MAX((BX180+BY177)*'Capital Structure'!$M$15/12,0)</f>
        <v>1004259.8160589932</v>
      </c>
      <c r="BZ178" s="153">
        <f ca="1">MAX((BY180+BZ177)*'Capital Structure'!$M$15/12,0)</f>
        <v>1004259.8160589932</v>
      </c>
      <c r="CA178" s="153">
        <f ca="1">MAX((BZ180+CA177)*'Capital Structure'!$M$15/12,0)</f>
        <v>1004259.8160589932</v>
      </c>
      <c r="CB178" s="153">
        <f ca="1">MAX((CA180+CB177)*'Capital Structure'!$M$15/12,0)</f>
        <v>1004259.8160589932</v>
      </c>
      <c r="CC178" s="153">
        <f ca="1">MAX((CB180+CC177)*'Capital Structure'!$M$15/12,0)</f>
        <v>1004259.8160589932</v>
      </c>
      <c r="CD178" s="153">
        <f ca="1">MAX((CC180+CD177)*'Capital Structure'!$M$15/12,0)</f>
        <v>1004259.8160589932</v>
      </c>
      <c r="CE178" s="153">
        <f ca="1">MAX((CD180+CE177)*'Capital Structure'!$M$15/12,0)</f>
        <v>1004259.8160589932</v>
      </c>
      <c r="CF178" s="153">
        <f ca="1">MAX((CE180+CF177)*'Capital Structure'!$M$15/12,0)</f>
        <v>1004259.8160589932</v>
      </c>
      <c r="CG178" s="153">
        <f ca="1">MAX((CF180+CG177)*'Capital Structure'!$M$15/12,0)</f>
        <v>1004259.8160589932</v>
      </c>
      <c r="CH178" s="153">
        <f ca="1">MAX((CG180+CH177)*'Capital Structure'!$M$15/12,0)</f>
        <v>1004259.8160589932</v>
      </c>
      <c r="CI178" s="153">
        <f ca="1">MAX((CH180+CI177)*'Capital Structure'!$M$15/12,0)</f>
        <v>1004259.8160589932</v>
      </c>
      <c r="CJ178" s="153">
        <f ca="1">MAX((CI180+CJ177)*'Capital Structure'!$M$15/12,0)</f>
        <v>1004259.8160589932</v>
      </c>
      <c r="CK178" s="153">
        <f ca="1">MAX((CJ180+CK177)*'Capital Structure'!$M$15/12,0)</f>
        <v>1004259.8160589932</v>
      </c>
      <c r="CL178" s="153">
        <f ca="1">MAX((CK180+CL177)*'Capital Structure'!$M$15/12,0)</f>
        <v>1004259.8160589932</v>
      </c>
      <c r="CM178" s="153">
        <f ca="1">MAX((CL180+CM177)*'Capital Structure'!$M$15/12,0)</f>
        <v>1004259.8160589932</v>
      </c>
      <c r="CN178" s="153">
        <f ca="1">MAX((CM180+CN177)*'Capital Structure'!$M$15/12,0)</f>
        <v>0</v>
      </c>
      <c r="CO178" s="153">
        <f ca="1">MAX((CN180+CO177)*'Capital Structure'!$M$15/12,0)</f>
        <v>0</v>
      </c>
      <c r="CP178" s="153">
        <f ca="1">MAX((CO180+CP177)*'Capital Structure'!$M$15/12,0)</f>
        <v>0</v>
      </c>
      <c r="CQ178" s="153">
        <f ca="1">MAX((CP180+CQ177)*'Capital Structure'!$M$15/12,0)</f>
        <v>0</v>
      </c>
      <c r="CR178" s="153">
        <f ca="1">MAX((CQ180+CR177)*'Capital Structure'!$M$15/12,0)</f>
        <v>0</v>
      </c>
      <c r="CS178" s="153">
        <f ca="1">MAX((CR180+CS177)*'Capital Structure'!$M$15/12,0)</f>
        <v>0</v>
      </c>
      <c r="CT178" s="153">
        <f ca="1">MAX((CS180+CT177)*'Capital Structure'!$M$15/12,0)</f>
        <v>0</v>
      </c>
      <c r="CU178" s="153">
        <f ca="1">MAX((CT180+CU177)*'Capital Structure'!$M$15/12,0)</f>
        <v>0</v>
      </c>
      <c r="CV178" s="153">
        <f ca="1">MAX((CU180+CV177)*'Capital Structure'!$M$15/12,0)</f>
        <v>0</v>
      </c>
      <c r="CW178" s="153">
        <f ca="1">MAX((CV180+CW177)*'Capital Structure'!$M$15/12,0)</f>
        <v>0</v>
      </c>
      <c r="CX178" s="153">
        <f ca="1">MAX((CW180+CX177)*'Capital Structure'!$M$15/12,0)</f>
        <v>0</v>
      </c>
      <c r="CY178" s="153">
        <f ca="1">MAX((CX180+CY177)*'Capital Structure'!$M$15/12,0)</f>
        <v>0</v>
      </c>
      <c r="CZ178" s="153">
        <f ca="1">MAX((CY180+CZ177)*'Capital Structure'!$M$15/12,0)</f>
        <v>0</v>
      </c>
      <c r="DA178" s="153">
        <f ca="1">MAX((CZ180+DA177)*'Capital Structure'!$M$15/12,0)</f>
        <v>0</v>
      </c>
      <c r="DB178" s="153">
        <f ca="1">MAX((DA180+DB177)*'Capital Structure'!$M$15/12,0)</f>
        <v>0</v>
      </c>
      <c r="DC178" s="153">
        <f ca="1">MAX((DB180+DC177)*'Capital Structure'!$M$15/12,0)</f>
        <v>0</v>
      </c>
      <c r="DD178" s="153">
        <f ca="1">MAX((DC180+DD177)*'Capital Structure'!$M$15/12,0)</f>
        <v>0</v>
      </c>
      <c r="DE178" s="153">
        <f ca="1">MAX((DD180+DE177)*'Capital Structure'!$M$15/12,0)</f>
        <v>0</v>
      </c>
      <c r="DF178" s="153">
        <f ca="1">MAX((DE180+DF177)*'Capital Structure'!$M$15/12,0)</f>
        <v>0</v>
      </c>
      <c r="DG178" s="153">
        <f ca="1">MAX((DF180+DG177)*'Capital Structure'!$M$15/12,0)</f>
        <v>0</v>
      </c>
      <c r="DH178" s="153">
        <f ca="1">MAX((DG180+DH177)*'Capital Structure'!$M$15/12,0)</f>
        <v>0</v>
      </c>
      <c r="DI178" s="153">
        <f ca="1">MAX((DH180+DI177)*'Capital Structure'!$M$15/12,0)</f>
        <v>0</v>
      </c>
      <c r="DJ178" s="153">
        <f ca="1">MAX((DI180+DJ177)*'Capital Structure'!$M$15/12,0)</f>
        <v>0</v>
      </c>
      <c r="DK178" s="153">
        <f ca="1">MAX((DJ180+DK177)*'Capital Structure'!$M$15/12,0)</f>
        <v>0</v>
      </c>
      <c r="DL178" s="153">
        <f ca="1">MAX((DK180+DL177)*'Capital Structure'!$M$15/12,0)</f>
        <v>0</v>
      </c>
      <c r="DM178" s="153">
        <f ca="1">MAX((DL180+DM177)*'Capital Structure'!$M$15/12,0)</f>
        <v>0</v>
      </c>
      <c r="DN178" s="153">
        <f ca="1">MAX((DM180+DN177)*'Capital Structure'!$M$15/12,0)</f>
        <v>0</v>
      </c>
      <c r="DO178" s="153">
        <f ca="1">MAX((DN180+DO177)*'Capital Structure'!$M$15/12,0)</f>
        <v>0</v>
      </c>
      <c r="DP178" s="153">
        <f ca="1">MAX((DO180+DP177)*'Capital Structure'!$M$15/12,0)</f>
        <v>0</v>
      </c>
      <c r="DQ178" s="153">
        <f ca="1">MAX((DP180+DQ177)*'Capital Structure'!$M$15/12,0)</f>
        <v>0</v>
      </c>
      <c r="DR178" s="153">
        <f ca="1">MAX((DQ180+DR177)*'Capital Structure'!$M$15/12,0)</f>
        <v>0</v>
      </c>
      <c r="DS178" s="153">
        <f ca="1">MAX((DR180+DS177)*'Capital Structure'!$M$15/12,0)</f>
        <v>0</v>
      </c>
      <c r="DT178" s="153">
        <f ca="1">MAX((DS180+DT177)*'Capital Structure'!$M$15/12,0)</f>
        <v>0</v>
      </c>
      <c r="DU178" s="153">
        <f ca="1">MAX((DT180+DU177)*'Capital Structure'!$M$15/12,0)</f>
        <v>0</v>
      </c>
      <c r="DV178" s="153">
        <f ca="1">MAX((DU180+DV177)*'Capital Structure'!$M$15/12,0)</f>
        <v>0</v>
      </c>
      <c r="DW178" s="153">
        <f ca="1">MAX((DV180+DW177)*'Capital Structure'!$M$15/12,0)</f>
        <v>0</v>
      </c>
      <c r="DX178" s="153">
        <f ca="1">MAX((DW180+DX177)*'Capital Structure'!$M$15/12,0)</f>
        <v>0</v>
      </c>
      <c r="DY178" s="153">
        <f ca="1">MAX((DX180+DY177)*'Capital Structure'!$M$15/12,0)</f>
        <v>0</v>
      </c>
      <c r="DZ178" s="153">
        <f ca="1">MAX((DY180+DZ177)*'Capital Structure'!$M$15/12,0)</f>
        <v>0</v>
      </c>
      <c r="EA178" s="153">
        <f ca="1">MAX((DZ180+EA177)*'Capital Structure'!$M$15/12,0)</f>
        <v>0</v>
      </c>
      <c r="EB178" s="153">
        <f ca="1">MAX((EA180+EB177)*'Capital Structure'!$M$15/12,0)</f>
        <v>0</v>
      </c>
      <c r="EC178" s="153">
        <f ca="1">MAX((EB180+EC177)*'Capital Structure'!$M$15/12,0)</f>
        <v>0</v>
      </c>
      <c r="ED178" s="153">
        <f ca="1">MAX((EC180+ED177)*'Capital Structure'!$M$15/12,0)</f>
        <v>0</v>
      </c>
      <c r="EE178" s="153">
        <f ca="1">MAX((ED180+EE177)*'Capital Structure'!$M$15/12,0)</f>
        <v>0</v>
      </c>
      <c r="EF178" s="153">
        <f ca="1">MAX((EE180+EF177)*'Capital Structure'!$M$15/12,0)</f>
        <v>0</v>
      </c>
      <c r="EG178" s="153">
        <f ca="1">MAX((EF180+EG177)*'Capital Structure'!$M$15/12,0)</f>
        <v>0</v>
      </c>
      <c r="EH178" s="153">
        <f ca="1">MAX((EG180+EH177)*'Capital Structure'!$M$15/12,0)</f>
        <v>0</v>
      </c>
      <c r="EI178" s="153">
        <f ca="1">MAX((EH180+EI177)*'Capital Structure'!$M$15/12,0)</f>
        <v>0</v>
      </c>
      <c r="EJ178" s="153">
        <f ca="1">MAX((EI180+EJ177)*'Capital Structure'!$M$15/12,0)</f>
        <v>0</v>
      </c>
      <c r="EK178" s="153">
        <f ca="1">MAX((EJ180+EK177)*'Capital Structure'!$M$15/12,0)</f>
        <v>0</v>
      </c>
    </row>
    <row r="179" spans="1:16384">
      <c r="B179" s="125" t="s">
        <v>354</v>
      </c>
      <c r="C179" s="125"/>
      <c r="D179" s="125"/>
      <c r="E179" s="136">
        <f t="shared" ref="E179:BP179" ca="1" si="77">IF((E159)&gt;0,MIN(E159,D180+E178),0)</f>
        <v>0</v>
      </c>
      <c r="F179" s="136">
        <f t="shared" ca="1" si="77"/>
        <v>0</v>
      </c>
      <c r="G179" s="136">
        <f t="shared" ca="1" si="77"/>
        <v>0</v>
      </c>
      <c r="H179" s="136">
        <f t="shared" ca="1" si="77"/>
        <v>0</v>
      </c>
      <c r="I179" s="136">
        <f t="shared" ca="1" si="77"/>
        <v>0</v>
      </c>
      <c r="J179" s="136">
        <f t="shared" ca="1" si="77"/>
        <v>0</v>
      </c>
      <c r="K179" s="136">
        <f t="shared" ca="1" si="77"/>
        <v>0</v>
      </c>
      <c r="L179" s="136">
        <f t="shared" ca="1" si="77"/>
        <v>0</v>
      </c>
      <c r="M179" s="136">
        <f t="shared" ca="1" si="77"/>
        <v>0</v>
      </c>
      <c r="N179" s="136">
        <f t="shared" ca="1" si="77"/>
        <v>0</v>
      </c>
      <c r="O179" s="136">
        <f t="shared" ca="1" si="77"/>
        <v>0</v>
      </c>
      <c r="P179" s="136">
        <f t="shared" ca="1" si="77"/>
        <v>0</v>
      </c>
      <c r="Q179" s="136">
        <f t="shared" ca="1" si="77"/>
        <v>0</v>
      </c>
      <c r="R179" s="136">
        <f t="shared" ca="1" si="77"/>
        <v>0</v>
      </c>
      <c r="S179" s="136">
        <f t="shared" ca="1" si="77"/>
        <v>0</v>
      </c>
      <c r="T179" s="136">
        <f t="shared" ca="1" si="77"/>
        <v>5882784.5386703983</v>
      </c>
      <c r="U179" s="136">
        <f t="shared" ca="1" si="77"/>
        <v>12049922.310306758</v>
      </c>
      <c r="V179" s="136">
        <f t="shared" ca="1" si="77"/>
        <v>29551492.279761299</v>
      </c>
      <c r="W179" s="136">
        <f t="shared" ca="1" si="77"/>
        <v>29551899.302306771</v>
      </c>
      <c r="X179" s="136">
        <f t="shared" ca="1" si="77"/>
        <v>82056609.210670397</v>
      </c>
      <c r="Y179" s="136">
        <f t="shared" ca="1" si="77"/>
        <v>38997347.646552309</v>
      </c>
      <c r="Z179" s="136">
        <f t="shared" ca="1" si="77"/>
        <v>0</v>
      </c>
      <c r="AA179" s="136">
        <f t="shared" ca="1" si="77"/>
        <v>0</v>
      </c>
      <c r="AB179" s="136">
        <f t="shared" ca="1" si="77"/>
        <v>0</v>
      </c>
      <c r="AC179" s="136">
        <f t="shared" ca="1" si="77"/>
        <v>0</v>
      </c>
      <c r="AD179" s="136">
        <f t="shared" ca="1" si="77"/>
        <v>0</v>
      </c>
      <c r="AE179" s="136">
        <f t="shared" ca="1" si="77"/>
        <v>0</v>
      </c>
      <c r="AF179" s="136">
        <f t="shared" ca="1" si="77"/>
        <v>0</v>
      </c>
      <c r="AG179" s="136">
        <f t="shared" ca="1" si="77"/>
        <v>0</v>
      </c>
      <c r="AH179" s="136">
        <f t="shared" ca="1" si="77"/>
        <v>0</v>
      </c>
      <c r="AI179" s="136">
        <f t="shared" ca="1" si="77"/>
        <v>0</v>
      </c>
      <c r="AJ179" s="136">
        <f t="shared" ca="1" si="77"/>
        <v>0</v>
      </c>
      <c r="AK179" s="136">
        <f t="shared" ca="1" si="77"/>
        <v>0</v>
      </c>
      <c r="AL179" s="136">
        <f t="shared" ca="1" si="77"/>
        <v>0</v>
      </c>
      <c r="AM179" s="136">
        <f t="shared" ca="1" si="77"/>
        <v>0</v>
      </c>
      <c r="AN179" s="136">
        <f t="shared" ca="1" si="77"/>
        <v>0</v>
      </c>
      <c r="AO179" s="136">
        <f t="shared" ca="1" si="77"/>
        <v>0</v>
      </c>
      <c r="AP179" s="136">
        <f t="shared" ca="1" si="77"/>
        <v>0</v>
      </c>
      <c r="AQ179" s="136">
        <f t="shared" ca="1" si="77"/>
        <v>0</v>
      </c>
      <c r="AR179" s="136">
        <f t="shared" ca="1" si="77"/>
        <v>0</v>
      </c>
      <c r="AS179" s="136">
        <f t="shared" ca="1" si="77"/>
        <v>0</v>
      </c>
      <c r="AT179" s="136">
        <f t="shared" ca="1" si="77"/>
        <v>0</v>
      </c>
      <c r="AU179" s="136">
        <f t="shared" ca="1" si="77"/>
        <v>0</v>
      </c>
      <c r="AV179" s="136">
        <f t="shared" ca="1" si="77"/>
        <v>0</v>
      </c>
      <c r="AW179" s="136">
        <f t="shared" ca="1" si="77"/>
        <v>0</v>
      </c>
      <c r="AX179" s="136">
        <f t="shared" ca="1" si="77"/>
        <v>0</v>
      </c>
      <c r="AY179" s="136">
        <f t="shared" ca="1" si="77"/>
        <v>0</v>
      </c>
      <c r="AZ179" s="136">
        <f t="shared" ca="1" si="77"/>
        <v>0</v>
      </c>
      <c r="BA179" s="136">
        <f t="shared" ca="1" si="77"/>
        <v>0</v>
      </c>
      <c r="BB179" s="136">
        <f t="shared" ca="1" si="77"/>
        <v>0</v>
      </c>
      <c r="BC179" s="136">
        <f t="shared" ca="1" si="77"/>
        <v>0</v>
      </c>
      <c r="BD179" s="136">
        <f t="shared" ca="1" si="77"/>
        <v>0</v>
      </c>
      <c r="BE179" s="136">
        <f t="shared" ca="1" si="77"/>
        <v>0</v>
      </c>
      <c r="BF179" s="136">
        <f t="shared" ca="1" si="77"/>
        <v>0</v>
      </c>
      <c r="BG179" s="136">
        <f t="shared" ca="1" si="77"/>
        <v>0</v>
      </c>
      <c r="BH179" s="136">
        <f t="shared" ca="1" si="77"/>
        <v>0</v>
      </c>
      <c r="BI179" s="136">
        <f t="shared" ca="1" si="77"/>
        <v>0</v>
      </c>
      <c r="BJ179" s="136">
        <f t="shared" ca="1" si="77"/>
        <v>0</v>
      </c>
      <c r="BK179" s="136">
        <f t="shared" ca="1" si="77"/>
        <v>0</v>
      </c>
      <c r="BL179" s="136">
        <f t="shared" ca="1" si="77"/>
        <v>0</v>
      </c>
      <c r="BM179" s="136">
        <f t="shared" ca="1" si="77"/>
        <v>0</v>
      </c>
      <c r="BN179" s="136">
        <f t="shared" ca="1" si="77"/>
        <v>0</v>
      </c>
      <c r="BO179" s="136">
        <f t="shared" ca="1" si="77"/>
        <v>0</v>
      </c>
      <c r="BP179" s="136">
        <f t="shared" ca="1" si="77"/>
        <v>0</v>
      </c>
      <c r="BQ179" s="136">
        <f t="shared" ref="BQ179:EB179" ca="1" si="78">IF((BQ159)&gt;0,MIN(BQ159,BP180+BQ178),0)</f>
        <v>0</v>
      </c>
      <c r="BR179" s="136">
        <f t="shared" ca="1" si="78"/>
        <v>0</v>
      </c>
      <c r="BS179" s="136">
        <f t="shared" ca="1" si="78"/>
        <v>0</v>
      </c>
      <c r="BT179" s="136">
        <f t="shared" ca="1" si="78"/>
        <v>0</v>
      </c>
      <c r="BU179" s="136">
        <f t="shared" ca="1" si="78"/>
        <v>0</v>
      </c>
      <c r="BV179" s="136">
        <f t="shared" si="78"/>
        <v>0</v>
      </c>
      <c r="BW179" s="136">
        <f t="shared" si="78"/>
        <v>0</v>
      </c>
      <c r="BX179" s="136">
        <f t="shared" si="78"/>
        <v>0</v>
      </c>
      <c r="BY179" s="136">
        <f t="shared" si="78"/>
        <v>0</v>
      </c>
      <c r="BZ179" s="136">
        <f t="shared" si="78"/>
        <v>0</v>
      </c>
      <c r="CA179" s="136">
        <f t="shared" si="78"/>
        <v>0</v>
      </c>
      <c r="CB179" s="136">
        <f t="shared" si="78"/>
        <v>0</v>
      </c>
      <c r="CC179" s="136">
        <f t="shared" si="78"/>
        <v>0</v>
      </c>
      <c r="CD179" s="136">
        <f t="shared" si="78"/>
        <v>0</v>
      </c>
      <c r="CE179" s="136">
        <f t="shared" si="78"/>
        <v>0</v>
      </c>
      <c r="CF179" s="136">
        <f t="shared" si="78"/>
        <v>0</v>
      </c>
      <c r="CG179" s="136">
        <f t="shared" si="78"/>
        <v>0</v>
      </c>
      <c r="CH179" s="136">
        <f t="shared" si="78"/>
        <v>0</v>
      </c>
      <c r="CI179" s="136">
        <f t="shared" si="78"/>
        <v>0</v>
      </c>
      <c r="CJ179" s="136">
        <f t="shared" si="78"/>
        <v>0</v>
      </c>
      <c r="CK179" s="136">
        <f t="shared" si="78"/>
        <v>0</v>
      </c>
      <c r="CL179" s="136">
        <f t="shared" si="78"/>
        <v>0</v>
      </c>
      <c r="CM179" s="136">
        <f t="shared" si="78"/>
        <v>0</v>
      </c>
      <c r="CN179" s="136">
        <f t="shared" si="78"/>
        <v>0</v>
      </c>
      <c r="CO179" s="136">
        <f t="shared" si="78"/>
        <v>0</v>
      </c>
      <c r="CP179" s="136">
        <f t="shared" si="78"/>
        <v>0</v>
      </c>
      <c r="CQ179" s="136">
        <f t="shared" si="78"/>
        <v>0</v>
      </c>
      <c r="CR179" s="136">
        <f t="shared" si="78"/>
        <v>0</v>
      </c>
      <c r="CS179" s="136">
        <f t="shared" si="78"/>
        <v>0</v>
      </c>
      <c r="CT179" s="136">
        <f t="shared" si="78"/>
        <v>0</v>
      </c>
      <c r="CU179" s="136">
        <f t="shared" si="78"/>
        <v>0</v>
      </c>
      <c r="CV179" s="136">
        <f t="shared" si="78"/>
        <v>0</v>
      </c>
      <c r="CW179" s="136">
        <f t="shared" si="78"/>
        <v>0</v>
      </c>
      <c r="CX179" s="136">
        <f t="shared" si="78"/>
        <v>0</v>
      </c>
      <c r="CY179" s="136">
        <f t="shared" si="78"/>
        <v>0</v>
      </c>
      <c r="CZ179" s="136">
        <f t="shared" si="78"/>
        <v>0</v>
      </c>
      <c r="DA179" s="136">
        <f t="shared" si="78"/>
        <v>0</v>
      </c>
      <c r="DB179" s="136">
        <f t="shared" si="78"/>
        <v>0</v>
      </c>
      <c r="DC179" s="136">
        <f t="shared" si="78"/>
        <v>0</v>
      </c>
      <c r="DD179" s="136">
        <f t="shared" si="78"/>
        <v>0</v>
      </c>
      <c r="DE179" s="136">
        <f t="shared" si="78"/>
        <v>0</v>
      </c>
      <c r="DF179" s="136">
        <f t="shared" si="78"/>
        <v>0</v>
      </c>
      <c r="DG179" s="136">
        <f t="shared" si="78"/>
        <v>0</v>
      </c>
      <c r="DH179" s="136">
        <f t="shared" si="78"/>
        <v>0</v>
      </c>
      <c r="DI179" s="136">
        <f t="shared" si="78"/>
        <v>0</v>
      </c>
      <c r="DJ179" s="136">
        <f t="shared" si="78"/>
        <v>0</v>
      </c>
      <c r="DK179" s="136">
        <f t="shared" si="78"/>
        <v>0</v>
      </c>
      <c r="DL179" s="136">
        <f t="shared" si="78"/>
        <v>0</v>
      </c>
      <c r="DM179" s="136">
        <f t="shared" si="78"/>
        <v>0</v>
      </c>
      <c r="DN179" s="136">
        <f t="shared" si="78"/>
        <v>0</v>
      </c>
      <c r="DO179" s="136">
        <f t="shared" si="78"/>
        <v>0</v>
      </c>
      <c r="DP179" s="136">
        <f t="shared" si="78"/>
        <v>0</v>
      </c>
      <c r="DQ179" s="136">
        <f t="shared" si="78"/>
        <v>0</v>
      </c>
      <c r="DR179" s="136">
        <f t="shared" si="78"/>
        <v>0</v>
      </c>
      <c r="DS179" s="136">
        <f t="shared" si="78"/>
        <v>0</v>
      </c>
      <c r="DT179" s="136">
        <f t="shared" si="78"/>
        <v>0</v>
      </c>
      <c r="DU179" s="136">
        <f t="shared" si="78"/>
        <v>0</v>
      </c>
      <c r="DV179" s="136">
        <f t="shared" si="78"/>
        <v>0</v>
      </c>
      <c r="DW179" s="136">
        <f t="shared" si="78"/>
        <v>0</v>
      </c>
      <c r="DX179" s="136">
        <f t="shared" si="78"/>
        <v>0</v>
      </c>
      <c r="DY179" s="136">
        <f t="shared" si="78"/>
        <v>0</v>
      </c>
      <c r="DZ179" s="136">
        <f t="shared" si="78"/>
        <v>0</v>
      </c>
      <c r="EA179" s="136">
        <f t="shared" si="78"/>
        <v>0</v>
      </c>
      <c r="EB179" s="136">
        <f t="shared" si="78"/>
        <v>0</v>
      </c>
      <c r="EC179" s="136">
        <f t="shared" ref="EC179:EK179" si="79">IF((EC159)&gt;0,MIN(EC159,EB180+EC178),0)</f>
        <v>0</v>
      </c>
      <c r="ED179" s="136">
        <f t="shared" si="79"/>
        <v>0</v>
      </c>
      <c r="EE179" s="136">
        <f t="shared" si="79"/>
        <v>0</v>
      </c>
      <c r="EF179" s="136">
        <f t="shared" si="79"/>
        <v>0</v>
      </c>
      <c r="EG179" s="136">
        <f t="shared" si="79"/>
        <v>0</v>
      </c>
      <c r="EH179" s="136">
        <f t="shared" si="79"/>
        <v>0</v>
      </c>
      <c r="EI179" s="136">
        <f t="shared" si="79"/>
        <v>0</v>
      </c>
      <c r="EJ179" s="136">
        <f t="shared" si="79"/>
        <v>0</v>
      </c>
      <c r="EK179" s="136">
        <f t="shared" si="79"/>
        <v>0</v>
      </c>
    </row>
    <row r="180" spans="1:16384">
      <c r="B180" s="154" t="s">
        <v>375</v>
      </c>
      <c r="C180" s="125"/>
      <c r="D180" s="125"/>
      <c r="E180" s="136">
        <f t="shared" ref="E180:BP180" ca="1" si="80">MAX(D180+E177-E179-E182,0)</f>
        <v>27228391.522497211</v>
      </c>
      <c r="F180" s="136">
        <f t="shared" ca="1" si="80"/>
        <v>54456783.044994421</v>
      </c>
      <c r="G180" s="136">
        <f t="shared" ca="1" si="80"/>
        <v>81685174.567491636</v>
      </c>
      <c r="H180" s="136">
        <f t="shared" ca="1" si="80"/>
        <v>108835320.33998884</v>
      </c>
      <c r="I180" s="136">
        <f t="shared" ca="1" si="80"/>
        <v>133753775.58544436</v>
      </c>
      <c r="J180" s="136">
        <f t="shared" ca="1" si="80"/>
        <v>158672230.83089986</v>
      </c>
      <c r="K180" s="136">
        <f t="shared" ca="1" si="80"/>
        <v>177423683.97890082</v>
      </c>
      <c r="L180" s="136">
        <f t="shared" ca="1" si="80"/>
        <v>196175137.12690178</v>
      </c>
      <c r="M180" s="136">
        <f t="shared" ca="1" si="80"/>
        <v>196425583.98253912</v>
      </c>
      <c r="N180" s="136">
        <f t="shared" ca="1" si="80"/>
        <v>196676030.83817646</v>
      </c>
      <c r="O180" s="136">
        <f t="shared" ca="1" si="80"/>
        <v>196926477.6938138</v>
      </c>
      <c r="P180" s="136">
        <f t="shared" ca="1" si="80"/>
        <v>197176924.54945114</v>
      </c>
      <c r="Q180" s="136">
        <f t="shared" ca="1" si="80"/>
        <v>197427371.40508848</v>
      </c>
      <c r="R180" s="136">
        <f t="shared" ca="1" si="80"/>
        <v>197677818.26072583</v>
      </c>
      <c r="S180" s="136">
        <f t="shared" ca="1" si="80"/>
        <v>197928240.56774282</v>
      </c>
      <c r="T180" s="136">
        <f t="shared" ca="1" si="80"/>
        <v>192045456.02907243</v>
      </c>
      <c r="U180" s="136">
        <f t="shared" ca="1" si="80"/>
        <v>179995533.71876568</v>
      </c>
      <c r="V180" s="136">
        <f t="shared" ca="1" si="80"/>
        <v>150444041.43900436</v>
      </c>
      <c r="W180" s="136">
        <f t="shared" ca="1" si="80"/>
        <v>120892142.13669759</v>
      </c>
      <c r="X180" s="136">
        <f t="shared" ca="1" si="80"/>
        <v>38835532.926027194</v>
      </c>
      <c r="Y180" s="136">
        <f t="shared" ca="1" si="80"/>
        <v>0</v>
      </c>
      <c r="Z180" s="136">
        <f t="shared" ca="1" si="80"/>
        <v>0</v>
      </c>
      <c r="AA180" s="136">
        <f t="shared" ca="1" si="80"/>
        <v>0</v>
      </c>
      <c r="AB180" s="136">
        <f t="shared" ca="1" si="80"/>
        <v>0</v>
      </c>
      <c r="AC180" s="136">
        <f t="shared" ca="1" si="80"/>
        <v>0</v>
      </c>
      <c r="AD180" s="136">
        <f t="shared" ca="1" si="80"/>
        <v>0</v>
      </c>
      <c r="AE180" s="136">
        <f t="shared" ca="1" si="80"/>
        <v>0</v>
      </c>
      <c r="AF180" s="136">
        <f t="shared" ca="1" si="80"/>
        <v>0</v>
      </c>
      <c r="AG180" s="136">
        <f t="shared" ca="1" si="80"/>
        <v>0</v>
      </c>
      <c r="AH180" s="136">
        <f t="shared" ca="1" si="80"/>
        <v>0</v>
      </c>
      <c r="AI180" s="136">
        <f t="shared" ca="1" si="80"/>
        <v>0</v>
      </c>
      <c r="AJ180" s="136">
        <f t="shared" ca="1" si="80"/>
        <v>0</v>
      </c>
      <c r="AK180" s="136">
        <f t="shared" ca="1" si="80"/>
        <v>0</v>
      </c>
      <c r="AL180" s="136">
        <f t="shared" ca="1" si="80"/>
        <v>0</v>
      </c>
      <c r="AM180" s="136">
        <f t="shared" ca="1" si="80"/>
        <v>0</v>
      </c>
      <c r="AN180" s="136">
        <f t="shared" ca="1" si="80"/>
        <v>0</v>
      </c>
      <c r="AO180" s="136">
        <f t="shared" ca="1" si="80"/>
        <v>0</v>
      </c>
      <c r="AP180" s="136">
        <f t="shared" ca="1" si="80"/>
        <v>0</v>
      </c>
      <c r="AQ180" s="136">
        <f t="shared" ca="1" si="80"/>
        <v>0</v>
      </c>
      <c r="AR180" s="136">
        <f t="shared" ca="1" si="80"/>
        <v>0</v>
      </c>
      <c r="AS180" s="136">
        <f t="shared" ca="1" si="80"/>
        <v>0</v>
      </c>
      <c r="AT180" s="136">
        <f t="shared" ca="1" si="80"/>
        <v>0</v>
      </c>
      <c r="AU180" s="136">
        <f t="shared" ca="1" si="80"/>
        <v>0</v>
      </c>
      <c r="AV180" s="136">
        <f t="shared" ca="1" si="80"/>
        <v>0</v>
      </c>
      <c r="AW180" s="136">
        <f t="shared" ca="1" si="80"/>
        <v>0</v>
      </c>
      <c r="AX180" s="136">
        <f t="shared" ca="1" si="80"/>
        <v>0</v>
      </c>
      <c r="AY180" s="136">
        <f t="shared" ca="1" si="80"/>
        <v>26081.916666666668</v>
      </c>
      <c r="AZ180" s="136">
        <f t="shared" ca="1" si="80"/>
        <v>52163.833333333336</v>
      </c>
      <c r="BA180" s="136">
        <f t="shared" ca="1" si="80"/>
        <v>78245.75</v>
      </c>
      <c r="BB180" s="136">
        <f t="shared" ca="1" si="80"/>
        <v>104327.66666666667</v>
      </c>
      <c r="BC180" s="136">
        <f t="shared" ca="1" si="80"/>
        <v>132075182.06990011</v>
      </c>
      <c r="BD180" s="136">
        <f t="shared" ca="1" si="80"/>
        <v>132075182.06990011</v>
      </c>
      <c r="BE180" s="136">
        <f t="shared" ca="1" si="80"/>
        <v>132075182.06990011</v>
      </c>
      <c r="BF180" s="136">
        <f t="shared" ca="1" si="80"/>
        <v>132075182.06990011</v>
      </c>
      <c r="BG180" s="136">
        <f t="shared" ca="1" si="80"/>
        <v>241022355.85415834</v>
      </c>
      <c r="BH180" s="136">
        <f t="shared" ca="1" si="80"/>
        <v>241022355.85415834</v>
      </c>
      <c r="BI180" s="136">
        <f t="shared" ca="1" si="80"/>
        <v>241022355.85415834</v>
      </c>
      <c r="BJ180" s="136">
        <f t="shared" ca="1" si="80"/>
        <v>241022355.85415834</v>
      </c>
      <c r="BK180" s="136">
        <f t="shared" ca="1" si="80"/>
        <v>241022355.85415834</v>
      </c>
      <c r="BL180" s="136">
        <f t="shared" ca="1" si="80"/>
        <v>241022355.85415834</v>
      </c>
      <c r="BM180" s="136">
        <f t="shared" ca="1" si="80"/>
        <v>241022355.85415834</v>
      </c>
      <c r="BN180" s="136">
        <f t="shared" ca="1" si="80"/>
        <v>241022355.85415834</v>
      </c>
      <c r="BO180" s="136">
        <f t="shared" ca="1" si="80"/>
        <v>241022355.85415834</v>
      </c>
      <c r="BP180" s="136">
        <f t="shared" ca="1" si="80"/>
        <v>241022355.85415834</v>
      </c>
      <c r="BQ180" s="136">
        <f t="shared" ref="BQ180:EB180" ca="1" si="81">MAX(BP180+BQ177-BQ179-BQ182,0)</f>
        <v>241022355.85415834</v>
      </c>
      <c r="BR180" s="136">
        <f t="shared" ca="1" si="81"/>
        <v>241022355.85415834</v>
      </c>
      <c r="BS180" s="136">
        <f t="shared" ca="1" si="81"/>
        <v>241022355.85415834</v>
      </c>
      <c r="BT180" s="136">
        <f t="shared" ca="1" si="81"/>
        <v>241022355.85415834</v>
      </c>
      <c r="BU180" s="136">
        <f t="shared" ca="1" si="81"/>
        <v>241022355.85415834</v>
      </c>
      <c r="BV180" s="136">
        <f t="shared" ca="1" si="81"/>
        <v>241022355.85415834</v>
      </c>
      <c r="BW180" s="136">
        <f t="shared" ca="1" si="81"/>
        <v>241022355.85415834</v>
      </c>
      <c r="BX180" s="136">
        <f t="shared" ca="1" si="81"/>
        <v>241022355.85415834</v>
      </c>
      <c r="BY180" s="136">
        <f t="shared" ca="1" si="81"/>
        <v>241022355.85415834</v>
      </c>
      <c r="BZ180" s="136">
        <f t="shared" ca="1" si="81"/>
        <v>241022355.85415834</v>
      </c>
      <c r="CA180" s="136">
        <f t="shared" ca="1" si="81"/>
        <v>241022355.85415834</v>
      </c>
      <c r="CB180" s="136">
        <f t="shared" ca="1" si="81"/>
        <v>241022355.85415834</v>
      </c>
      <c r="CC180" s="136">
        <f t="shared" ca="1" si="81"/>
        <v>241022355.85415834</v>
      </c>
      <c r="CD180" s="136">
        <f t="shared" ca="1" si="81"/>
        <v>241022355.85415834</v>
      </c>
      <c r="CE180" s="136">
        <f t="shared" ca="1" si="81"/>
        <v>241022355.85415834</v>
      </c>
      <c r="CF180" s="136">
        <f t="shared" ca="1" si="81"/>
        <v>241022355.85415834</v>
      </c>
      <c r="CG180" s="136">
        <f t="shared" ca="1" si="81"/>
        <v>241022355.85415834</v>
      </c>
      <c r="CH180" s="136">
        <f t="shared" ca="1" si="81"/>
        <v>241022355.85415834</v>
      </c>
      <c r="CI180" s="136">
        <f t="shared" ca="1" si="81"/>
        <v>241022355.85415834</v>
      </c>
      <c r="CJ180" s="136">
        <f t="shared" ca="1" si="81"/>
        <v>241022355.85415834</v>
      </c>
      <c r="CK180" s="136">
        <f t="shared" ca="1" si="81"/>
        <v>241022355.85415834</v>
      </c>
      <c r="CL180" s="136">
        <f t="shared" ca="1" si="81"/>
        <v>241022355.85415834</v>
      </c>
      <c r="CM180" s="136">
        <f t="shared" ca="1" si="81"/>
        <v>0</v>
      </c>
      <c r="CN180" s="136">
        <f t="shared" ca="1" si="81"/>
        <v>0</v>
      </c>
      <c r="CO180" s="136">
        <f t="shared" ca="1" si="81"/>
        <v>0</v>
      </c>
      <c r="CP180" s="136">
        <f t="shared" ca="1" si="81"/>
        <v>0</v>
      </c>
      <c r="CQ180" s="136">
        <f t="shared" ca="1" si="81"/>
        <v>0</v>
      </c>
      <c r="CR180" s="136">
        <f t="shared" ca="1" si="81"/>
        <v>0</v>
      </c>
      <c r="CS180" s="136">
        <f t="shared" ca="1" si="81"/>
        <v>0</v>
      </c>
      <c r="CT180" s="136">
        <f t="shared" ca="1" si="81"/>
        <v>0</v>
      </c>
      <c r="CU180" s="136">
        <f t="shared" ca="1" si="81"/>
        <v>0</v>
      </c>
      <c r="CV180" s="136">
        <f t="shared" ca="1" si="81"/>
        <v>0</v>
      </c>
      <c r="CW180" s="136">
        <f t="shared" ca="1" si="81"/>
        <v>0</v>
      </c>
      <c r="CX180" s="136">
        <f t="shared" ca="1" si="81"/>
        <v>0</v>
      </c>
      <c r="CY180" s="136">
        <f t="shared" ca="1" si="81"/>
        <v>0</v>
      </c>
      <c r="CZ180" s="136">
        <f t="shared" ca="1" si="81"/>
        <v>0</v>
      </c>
      <c r="DA180" s="136">
        <f t="shared" ca="1" si="81"/>
        <v>0</v>
      </c>
      <c r="DB180" s="136">
        <f t="shared" ca="1" si="81"/>
        <v>0</v>
      </c>
      <c r="DC180" s="136">
        <f t="shared" ca="1" si="81"/>
        <v>0</v>
      </c>
      <c r="DD180" s="136">
        <f t="shared" ca="1" si="81"/>
        <v>0</v>
      </c>
      <c r="DE180" s="136">
        <f t="shared" ca="1" si="81"/>
        <v>0</v>
      </c>
      <c r="DF180" s="136">
        <f t="shared" ca="1" si="81"/>
        <v>0</v>
      </c>
      <c r="DG180" s="136">
        <f t="shared" ca="1" si="81"/>
        <v>0</v>
      </c>
      <c r="DH180" s="136">
        <f t="shared" ca="1" si="81"/>
        <v>0</v>
      </c>
      <c r="DI180" s="136">
        <f t="shared" ca="1" si="81"/>
        <v>0</v>
      </c>
      <c r="DJ180" s="136">
        <f t="shared" ca="1" si="81"/>
        <v>0</v>
      </c>
      <c r="DK180" s="136">
        <f t="shared" ca="1" si="81"/>
        <v>0</v>
      </c>
      <c r="DL180" s="136">
        <f t="shared" ca="1" si="81"/>
        <v>0</v>
      </c>
      <c r="DM180" s="136">
        <f t="shared" ca="1" si="81"/>
        <v>0</v>
      </c>
      <c r="DN180" s="136">
        <f t="shared" ca="1" si="81"/>
        <v>0</v>
      </c>
      <c r="DO180" s="136">
        <f t="shared" ca="1" si="81"/>
        <v>0</v>
      </c>
      <c r="DP180" s="136">
        <f t="shared" ca="1" si="81"/>
        <v>0</v>
      </c>
      <c r="DQ180" s="136">
        <f t="shared" ca="1" si="81"/>
        <v>0</v>
      </c>
      <c r="DR180" s="136">
        <f t="shared" ca="1" si="81"/>
        <v>0</v>
      </c>
      <c r="DS180" s="136">
        <f t="shared" ca="1" si="81"/>
        <v>0</v>
      </c>
      <c r="DT180" s="136">
        <f t="shared" ca="1" si="81"/>
        <v>0</v>
      </c>
      <c r="DU180" s="136">
        <f t="shared" ca="1" si="81"/>
        <v>0</v>
      </c>
      <c r="DV180" s="136">
        <f t="shared" ca="1" si="81"/>
        <v>0</v>
      </c>
      <c r="DW180" s="136">
        <f t="shared" ca="1" si="81"/>
        <v>0</v>
      </c>
      <c r="DX180" s="136">
        <f t="shared" ca="1" si="81"/>
        <v>0</v>
      </c>
      <c r="DY180" s="136">
        <f t="shared" ca="1" si="81"/>
        <v>0</v>
      </c>
      <c r="DZ180" s="136">
        <f t="shared" ca="1" si="81"/>
        <v>0</v>
      </c>
      <c r="EA180" s="136">
        <f t="shared" ca="1" si="81"/>
        <v>0</v>
      </c>
      <c r="EB180" s="136">
        <f t="shared" ca="1" si="81"/>
        <v>0</v>
      </c>
      <c r="EC180" s="136">
        <f t="shared" ref="EC180:EK180" ca="1" si="82">MAX(EB180+EC177-EC179-EC182,0)</f>
        <v>0</v>
      </c>
      <c r="ED180" s="136">
        <f t="shared" ca="1" si="82"/>
        <v>0</v>
      </c>
      <c r="EE180" s="136">
        <f t="shared" ca="1" si="82"/>
        <v>0</v>
      </c>
      <c r="EF180" s="136">
        <f t="shared" ca="1" si="82"/>
        <v>0</v>
      </c>
      <c r="EG180" s="136">
        <f t="shared" ca="1" si="82"/>
        <v>0</v>
      </c>
      <c r="EH180" s="136">
        <f t="shared" ca="1" si="82"/>
        <v>0</v>
      </c>
      <c r="EI180" s="136">
        <f t="shared" ca="1" si="82"/>
        <v>0</v>
      </c>
      <c r="EJ180" s="136">
        <f t="shared" ca="1" si="82"/>
        <v>0</v>
      </c>
      <c r="EK180" s="136">
        <f t="shared" ca="1" si="82"/>
        <v>0</v>
      </c>
    </row>
    <row r="181" spans="1:16384">
      <c r="B181" s="125" t="s">
        <v>342</v>
      </c>
      <c r="C181" s="125"/>
      <c r="D181" s="127">
        <f>'Capital Structure'!M17</f>
        <v>271240638.55830538</v>
      </c>
      <c r="E181" s="136">
        <f ca="1">'Capital Structure'!$M$17-E180</f>
        <v>244012247.03580818</v>
      </c>
      <c r="F181" s="136">
        <f ca="1">'Capital Structure'!$M$17-F180</f>
        <v>216783855.51331097</v>
      </c>
      <c r="G181" s="136">
        <f ca="1">'Capital Structure'!$M$17-G180</f>
        <v>189555463.99081373</v>
      </c>
      <c r="H181" s="136">
        <f ca="1">'Capital Structure'!$M$17-H180</f>
        <v>162405318.21831656</v>
      </c>
      <c r="I181" s="136">
        <f ca="1">'Capital Structure'!$M$17-I180</f>
        <v>137486862.97286102</v>
      </c>
      <c r="J181" s="136">
        <f ca="1">'Capital Structure'!$M$17-J180</f>
        <v>112568407.72740552</v>
      </c>
      <c r="K181" s="136">
        <f ca="1">'Capital Structure'!$M$17-K180</f>
        <v>93816954.579404563</v>
      </c>
      <c r="L181" s="136">
        <f ca="1">'Capital Structure'!$M$17-L180</f>
        <v>75065501.431403607</v>
      </c>
      <c r="M181" s="136">
        <f ca="1">'Capital Structure'!$M$17-M180</f>
        <v>74815054.575766265</v>
      </c>
      <c r="N181" s="136">
        <f ca="1">'Capital Structure'!$M$17-N180</f>
        <v>74564607.720128924</v>
      </c>
      <c r="O181" s="136">
        <f ca="1">'Capital Structure'!$M$17-O180</f>
        <v>74314160.864491582</v>
      </c>
      <c r="P181" s="136">
        <f ca="1">'Capital Structure'!$M$17-P180</f>
        <v>74063714.00885424</v>
      </c>
      <c r="Q181" s="136">
        <f ca="1">'Capital Structure'!$M$17-Q180</f>
        <v>73813267.153216898</v>
      </c>
      <c r="R181" s="136">
        <f ca="1">'Capital Structure'!$M$17-R180</f>
        <v>73562820.297579557</v>
      </c>
      <c r="S181" s="136">
        <f ca="1">'Capital Structure'!$M$17-S180</f>
        <v>73312397.990562558</v>
      </c>
      <c r="T181" s="136">
        <f ca="1">'Capital Structure'!$M$17-T180</f>
        <v>79195182.529232949</v>
      </c>
      <c r="U181" s="136">
        <f ca="1">'Capital Structure'!$M$17-U180</f>
        <v>91245104.839539707</v>
      </c>
      <c r="V181" s="136">
        <f ca="1">'Capital Structure'!$M$17-V180</f>
        <v>120796597.11930102</v>
      </c>
      <c r="W181" s="136">
        <f ca="1">'Capital Structure'!$M$17-W180</f>
        <v>150348496.42160779</v>
      </c>
      <c r="X181" s="136">
        <f ca="1">'Capital Structure'!$M$17-X180</f>
        <v>232405105.6322782</v>
      </c>
      <c r="Y181" s="136">
        <f ca="1">'Capital Structure'!$M$17-Y180</f>
        <v>271240638.55830538</v>
      </c>
      <c r="Z181" s="136">
        <f ca="1">'Capital Structure'!$M$17-Z180</f>
        <v>271240638.55830538</v>
      </c>
      <c r="AA181" s="136">
        <f ca="1">'Capital Structure'!$M$17-AA180</f>
        <v>271240638.55830538</v>
      </c>
      <c r="AB181" s="136">
        <f ca="1">'Capital Structure'!$M$17-AB180</f>
        <v>271240638.55830538</v>
      </c>
      <c r="AC181" s="136">
        <f ca="1">'Capital Structure'!$M$17-AC180</f>
        <v>271240638.55830538</v>
      </c>
      <c r="AD181" s="136">
        <f ca="1">'Capital Structure'!$M$17-AD180</f>
        <v>271240638.55830538</v>
      </c>
      <c r="AE181" s="136">
        <f ca="1">'Capital Structure'!$M$17-AE180</f>
        <v>271240638.55830538</v>
      </c>
      <c r="AF181" s="136">
        <f ca="1">'Capital Structure'!$M$17-AF180</f>
        <v>271240638.55830538</v>
      </c>
      <c r="AG181" s="136">
        <f ca="1">'Capital Structure'!$M$17-AG180</f>
        <v>271240638.55830538</v>
      </c>
      <c r="AH181" s="136">
        <f ca="1">'Capital Structure'!$M$17-AH180</f>
        <v>271240638.55830538</v>
      </c>
      <c r="AI181" s="136">
        <f ca="1">'Capital Structure'!$M$17-AI180</f>
        <v>271240638.55830538</v>
      </c>
      <c r="AJ181" s="136">
        <f ca="1">'Capital Structure'!$M$17-AJ180</f>
        <v>271240638.55830538</v>
      </c>
      <c r="AK181" s="136">
        <f ca="1">'Capital Structure'!$M$17-AK180</f>
        <v>271240638.55830538</v>
      </c>
      <c r="AL181" s="136">
        <f ca="1">'Capital Structure'!$M$17-AL180</f>
        <v>271240638.55830538</v>
      </c>
      <c r="AM181" s="136">
        <f ca="1">'Capital Structure'!$M$17-AM180</f>
        <v>271240638.55830538</v>
      </c>
      <c r="AN181" s="136">
        <f ca="1">'Capital Structure'!$M$17-AN180</f>
        <v>271240638.55830538</v>
      </c>
      <c r="AO181" s="136">
        <f ca="1">'Capital Structure'!$M$17-AO180</f>
        <v>271240638.55830538</v>
      </c>
      <c r="AP181" s="136">
        <f ca="1">'Capital Structure'!$M$17-AP180</f>
        <v>271240638.55830538</v>
      </c>
      <c r="AQ181" s="136">
        <f ca="1">'Capital Structure'!$M$17-AQ180</f>
        <v>271240638.55830538</v>
      </c>
      <c r="AR181" s="136">
        <f ca="1">'Capital Structure'!$M$17-AR180</f>
        <v>271240638.55830538</v>
      </c>
      <c r="AS181" s="136">
        <f ca="1">'Capital Structure'!$M$17-AS180</f>
        <v>271240638.55830538</v>
      </c>
      <c r="AT181" s="136">
        <f ca="1">'Capital Structure'!$M$17-AT180</f>
        <v>271240638.55830538</v>
      </c>
      <c r="AU181" s="136">
        <f ca="1">'Capital Structure'!$M$17-AU180</f>
        <v>271240638.55830538</v>
      </c>
      <c r="AV181" s="136">
        <f ca="1">'Capital Structure'!$M$17-AV180</f>
        <v>271240638.55830538</v>
      </c>
      <c r="AW181" s="136">
        <f ca="1">'Capital Structure'!$M$17-AW180</f>
        <v>271240638.55830538</v>
      </c>
      <c r="AX181" s="136">
        <f ca="1">'Capital Structure'!$M$17-AX180</f>
        <v>271240638.55830538</v>
      </c>
      <c r="AY181" s="136">
        <f ca="1">'Capital Structure'!$M$17-AY180</f>
        <v>271214556.6416387</v>
      </c>
      <c r="AZ181" s="136">
        <f ca="1">'Capital Structure'!$M$17-AZ180</f>
        <v>271188474.72497207</v>
      </c>
      <c r="BA181" s="136">
        <f ca="1">'Capital Structure'!$M$17-BA180</f>
        <v>271162392.80830538</v>
      </c>
      <c r="BB181" s="136">
        <f ca="1">'Capital Structure'!$M$17-BB180</f>
        <v>271136310.8916387</v>
      </c>
      <c r="BC181" s="136">
        <f ca="1">'Capital Structure'!$M$17-BC180</f>
        <v>139165456.48840529</v>
      </c>
      <c r="BD181" s="136">
        <f ca="1">'Capital Structure'!$M$17-BD180</f>
        <v>139165456.48840529</v>
      </c>
      <c r="BE181" s="136">
        <f ca="1">'Capital Structure'!$M$17-BE180</f>
        <v>139165456.48840529</v>
      </c>
      <c r="BF181" s="136">
        <f ca="1">'Capital Structure'!$M$17-BF180</f>
        <v>139165456.48840529</v>
      </c>
      <c r="BG181" s="136">
        <f ca="1">'Capital Structure'!$M$17-BG180</f>
        <v>30218282.704147041</v>
      </c>
      <c r="BH181" s="136">
        <f ca="1">'Capital Structure'!$M$17-BH180</f>
        <v>30218282.704147041</v>
      </c>
      <c r="BI181" s="136">
        <f ca="1">'Capital Structure'!$M$17-BI180</f>
        <v>30218282.704147041</v>
      </c>
      <c r="BJ181" s="136">
        <f ca="1">'Capital Structure'!$M$17-BJ180</f>
        <v>30218282.704147041</v>
      </c>
      <c r="BK181" s="136">
        <f ca="1">'Capital Structure'!$M$17-BK180</f>
        <v>30218282.704147041</v>
      </c>
      <c r="BL181" s="136">
        <f ca="1">'Capital Structure'!$M$17-BL180</f>
        <v>30218282.704147041</v>
      </c>
      <c r="BM181" s="136">
        <f ca="1">'Capital Structure'!$M$17-BM180</f>
        <v>30218282.704147041</v>
      </c>
      <c r="BN181" s="136">
        <f ca="1">'Capital Structure'!$M$17-BN180</f>
        <v>30218282.704147041</v>
      </c>
      <c r="BO181" s="136">
        <f ca="1">'Capital Structure'!$M$17-BO180</f>
        <v>30218282.704147041</v>
      </c>
      <c r="BP181" s="136">
        <f ca="1">'Capital Structure'!$M$17-BP180</f>
        <v>30218282.704147041</v>
      </c>
      <c r="BQ181" s="136">
        <f ca="1">'Capital Structure'!$M$17-BQ180</f>
        <v>30218282.704147041</v>
      </c>
      <c r="BR181" s="136">
        <f ca="1">'Capital Structure'!$M$17-BR180</f>
        <v>30218282.704147041</v>
      </c>
      <c r="BS181" s="136">
        <f ca="1">'Capital Structure'!$M$17-BS180</f>
        <v>30218282.704147041</v>
      </c>
      <c r="BT181" s="136">
        <f ca="1">'Capital Structure'!$M$17-BT180</f>
        <v>30218282.704147041</v>
      </c>
      <c r="BU181" s="136">
        <f ca="1">'Capital Structure'!$M$17-BU180</f>
        <v>30218282.704147041</v>
      </c>
      <c r="BV181" s="136">
        <f ca="1">'Capital Structure'!$M$17-BV180</f>
        <v>30218282.704147041</v>
      </c>
      <c r="BW181" s="136">
        <f ca="1">'Capital Structure'!$M$17-BW180</f>
        <v>30218282.704147041</v>
      </c>
      <c r="BX181" s="136">
        <f ca="1">'Capital Structure'!$M$17-BX180</f>
        <v>30218282.704147041</v>
      </c>
      <c r="BY181" s="136">
        <f ca="1">'Capital Structure'!$M$17-BY180</f>
        <v>30218282.704147041</v>
      </c>
      <c r="BZ181" s="136">
        <f ca="1">'Capital Structure'!$M$17-BZ180</f>
        <v>30218282.704147041</v>
      </c>
      <c r="CA181" s="136">
        <f ca="1">'Capital Structure'!$M$17-CA180</f>
        <v>30218282.704147041</v>
      </c>
      <c r="CB181" s="136">
        <f ca="1">'Capital Structure'!$M$17-CB180</f>
        <v>30218282.704147041</v>
      </c>
      <c r="CC181" s="136">
        <f ca="1">'Capital Structure'!$M$17-CC180</f>
        <v>30218282.704147041</v>
      </c>
      <c r="CD181" s="136">
        <f ca="1">'Capital Structure'!$M$17-CD180</f>
        <v>30218282.704147041</v>
      </c>
      <c r="CE181" s="136">
        <f ca="1">'Capital Structure'!$M$17-CE180</f>
        <v>30218282.704147041</v>
      </c>
      <c r="CF181" s="136">
        <f ca="1">'Capital Structure'!$M$17-CF180</f>
        <v>30218282.704147041</v>
      </c>
      <c r="CG181" s="136">
        <f ca="1">'Capital Structure'!$M$17-CG180</f>
        <v>30218282.704147041</v>
      </c>
      <c r="CH181" s="136">
        <f ca="1">'Capital Structure'!$M$17-CH180</f>
        <v>30218282.704147041</v>
      </c>
      <c r="CI181" s="136">
        <f ca="1">'Capital Structure'!$M$17-CI180</f>
        <v>30218282.704147041</v>
      </c>
      <c r="CJ181" s="136">
        <f ca="1">'Capital Structure'!$M$17-CJ180</f>
        <v>30218282.704147041</v>
      </c>
      <c r="CK181" s="136">
        <f ca="1">'Capital Structure'!$M$17-CK180</f>
        <v>30218282.704147041</v>
      </c>
      <c r="CL181" s="136">
        <f ca="1">'Capital Structure'!$M$17-CL180</f>
        <v>30218282.704147041</v>
      </c>
      <c r="CM181" s="136">
        <f ca="1">'Capital Structure'!$M$17-CM180</f>
        <v>271240638.55830538</v>
      </c>
      <c r="CN181" s="136">
        <f ca="1">'Capital Structure'!$M$17-CN180</f>
        <v>271240638.55830538</v>
      </c>
      <c r="CO181" s="136">
        <f ca="1">'Capital Structure'!$M$17-CO180</f>
        <v>271240638.55830538</v>
      </c>
      <c r="CP181" s="136">
        <f ca="1">'Capital Structure'!$M$17-CP180</f>
        <v>271240638.55830538</v>
      </c>
      <c r="CQ181" s="136">
        <f ca="1">'Capital Structure'!$M$17-CQ180</f>
        <v>271240638.55830538</v>
      </c>
      <c r="CR181" s="136">
        <f ca="1">'Capital Structure'!$M$17-CR180</f>
        <v>271240638.55830538</v>
      </c>
      <c r="CS181" s="136">
        <f ca="1">'Capital Structure'!$M$17-CS180</f>
        <v>271240638.55830538</v>
      </c>
      <c r="CT181" s="136">
        <f ca="1">'Capital Structure'!$M$17-CT180</f>
        <v>271240638.55830538</v>
      </c>
      <c r="CU181" s="136">
        <f ca="1">'Capital Structure'!$M$17-CU180</f>
        <v>271240638.55830538</v>
      </c>
      <c r="CV181" s="136">
        <f ca="1">'Capital Structure'!$M$17-CV180</f>
        <v>271240638.55830538</v>
      </c>
      <c r="CW181" s="136">
        <f ca="1">'Capital Structure'!$M$17-CW180</f>
        <v>271240638.55830538</v>
      </c>
      <c r="CX181" s="136">
        <f ca="1">'Capital Structure'!$M$17-CX180</f>
        <v>271240638.55830538</v>
      </c>
      <c r="CY181" s="136">
        <f ca="1">'Capital Structure'!$M$17-CY180</f>
        <v>271240638.55830538</v>
      </c>
      <c r="CZ181" s="136">
        <f ca="1">'Capital Structure'!$M$17-CZ180</f>
        <v>271240638.55830538</v>
      </c>
      <c r="DA181" s="136">
        <f ca="1">'Capital Structure'!$M$17-DA180</f>
        <v>271240638.55830538</v>
      </c>
      <c r="DB181" s="136">
        <f ca="1">'Capital Structure'!$M$17-DB180</f>
        <v>271240638.55830538</v>
      </c>
      <c r="DC181" s="136">
        <f ca="1">'Capital Structure'!$M$17-DC180</f>
        <v>271240638.55830538</v>
      </c>
      <c r="DD181" s="136">
        <f ca="1">'Capital Structure'!$M$17-DD180</f>
        <v>271240638.55830538</v>
      </c>
      <c r="DE181" s="136">
        <f ca="1">'Capital Structure'!$M$17-DE180</f>
        <v>271240638.55830538</v>
      </c>
      <c r="DF181" s="136">
        <f ca="1">'Capital Structure'!$M$17-DF180</f>
        <v>271240638.55830538</v>
      </c>
      <c r="DG181" s="136">
        <f ca="1">'Capital Structure'!$M$17-DG180</f>
        <v>271240638.55830538</v>
      </c>
      <c r="DH181" s="136">
        <f ca="1">'Capital Structure'!$M$17-DH180</f>
        <v>271240638.55830538</v>
      </c>
      <c r="DI181" s="136">
        <f ca="1">'Capital Structure'!$M$17-DI180</f>
        <v>271240638.55830538</v>
      </c>
      <c r="DJ181" s="136">
        <f ca="1">'Capital Structure'!$M$17-DJ180</f>
        <v>271240638.55830538</v>
      </c>
      <c r="DK181" s="136">
        <f ca="1">'Capital Structure'!$M$17-DK180</f>
        <v>271240638.55830538</v>
      </c>
      <c r="DL181" s="136">
        <f ca="1">'Capital Structure'!$M$17-DL180</f>
        <v>271240638.55830538</v>
      </c>
      <c r="DM181" s="136">
        <f ca="1">'Capital Structure'!$M$17-DM180</f>
        <v>271240638.55830538</v>
      </c>
      <c r="DN181" s="136">
        <f ca="1">'Capital Structure'!$M$17-DN180</f>
        <v>271240638.55830538</v>
      </c>
      <c r="DO181" s="136">
        <f ca="1">'Capital Structure'!$M$17-DO180</f>
        <v>271240638.55830538</v>
      </c>
      <c r="DP181" s="136">
        <f ca="1">'Capital Structure'!$M$17-DP180</f>
        <v>271240638.55830538</v>
      </c>
      <c r="DQ181" s="136">
        <f ca="1">'Capital Structure'!$M$17-DQ180</f>
        <v>271240638.55830538</v>
      </c>
      <c r="DR181" s="136">
        <f ca="1">'Capital Structure'!$M$17-DR180</f>
        <v>271240638.55830538</v>
      </c>
      <c r="DS181" s="136">
        <f ca="1">'Capital Structure'!$M$17-DS180</f>
        <v>271240638.55830538</v>
      </c>
      <c r="DT181" s="136">
        <f ca="1">'Capital Structure'!$M$17-DT180</f>
        <v>271240638.55830538</v>
      </c>
      <c r="DU181" s="136">
        <f ca="1">'Capital Structure'!$M$17-DU180</f>
        <v>271240638.55830538</v>
      </c>
      <c r="DV181" s="136">
        <f ca="1">'Capital Structure'!$M$17-DV180</f>
        <v>271240638.55830538</v>
      </c>
      <c r="DW181" s="136">
        <f ca="1">'Capital Structure'!$M$17-DW180</f>
        <v>271240638.55830538</v>
      </c>
      <c r="DX181" s="136">
        <f ca="1">'Capital Structure'!$M$17-DX180</f>
        <v>271240638.55830538</v>
      </c>
      <c r="DY181" s="136">
        <f ca="1">'Capital Structure'!$M$17-DY180</f>
        <v>271240638.55830538</v>
      </c>
      <c r="DZ181" s="136">
        <f ca="1">'Capital Structure'!$M$17-DZ180</f>
        <v>271240638.55830538</v>
      </c>
      <c r="EA181" s="136">
        <f ca="1">'Capital Structure'!$M$17-EA180</f>
        <v>271240638.55830538</v>
      </c>
      <c r="EB181" s="136">
        <f ca="1">'Capital Structure'!$M$17-EB180</f>
        <v>271240638.55830538</v>
      </c>
      <c r="EC181" s="136">
        <f ca="1">'Capital Structure'!$M$17-EC180</f>
        <v>271240638.55830538</v>
      </c>
      <c r="ED181" s="136">
        <f ca="1">'Capital Structure'!$M$17-ED180</f>
        <v>271240638.55830538</v>
      </c>
      <c r="EE181" s="136">
        <f ca="1">'Capital Structure'!$M$17-EE180</f>
        <v>271240638.55830538</v>
      </c>
      <c r="EF181" s="136">
        <f ca="1">'Capital Structure'!$M$17-EF180</f>
        <v>271240638.55830538</v>
      </c>
      <c r="EG181" s="136">
        <f ca="1">'Capital Structure'!$M$17-EG180</f>
        <v>271240638.55830538</v>
      </c>
      <c r="EH181" s="136">
        <f ca="1">'Capital Structure'!$M$17-EH180</f>
        <v>271240638.55830538</v>
      </c>
      <c r="EI181" s="136">
        <f ca="1">'Capital Structure'!$M$17-EI180</f>
        <v>271240638.55830538</v>
      </c>
      <c r="EJ181" s="136">
        <f ca="1">'Capital Structure'!$M$17-EJ180</f>
        <v>271240638.55830538</v>
      </c>
      <c r="EK181" s="136">
        <f ca="1">'Capital Structure'!$M$17-EK180</f>
        <v>271240638.55830538</v>
      </c>
    </row>
    <row r="182" spans="1:16384">
      <c r="B182" s="125" t="s">
        <v>328</v>
      </c>
      <c r="C182" s="125"/>
      <c r="D182" s="125"/>
      <c r="E182" s="136">
        <f>IF(E156='Capital Structure'!$L$7,(D180+E177+E178-E179),0)</f>
        <v>0</v>
      </c>
      <c r="F182" s="136">
        <f>IF(F156='Capital Structure'!$L$7,(E180+F177+F178-F179),0)</f>
        <v>0</v>
      </c>
      <c r="G182" s="136">
        <f>IF(G156='Capital Structure'!$L$7,(F180+G177+G178-G179),0)</f>
        <v>0</v>
      </c>
      <c r="H182" s="136">
        <f>IF(H156='Capital Structure'!$L$7,(G180+H177+H178-H179),0)</f>
        <v>0</v>
      </c>
      <c r="I182" s="136">
        <f>IF(I156='Capital Structure'!$L$7,(H180+I177+I178-I179),0)</f>
        <v>0</v>
      </c>
      <c r="J182" s="136">
        <f>IF(J156='Capital Structure'!$L$7,(I180+J177+J178-J179),0)</f>
        <v>0</v>
      </c>
      <c r="K182" s="136">
        <f>IF(K156='Capital Structure'!$L$7,(J180+K177+K178-K179),0)</f>
        <v>0</v>
      </c>
      <c r="L182" s="136">
        <f>IF(L156='Capital Structure'!$L$7,(K180+L177+L178-L179),0)</f>
        <v>0</v>
      </c>
      <c r="M182" s="136">
        <f>IF(M156='Capital Structure'!$L$7,(L180+M177+M178-M179),0)</f>
        <v>0</v>
      </c>
      <c r="N182" s="136">
        <f>IF(N156='Capital Structure'!$L$7,(M180+N177+N178-N179),0)</f>
        <v>0</v>
      </c>
      <c r="O182" s="136">
        <f>IF(O156='Capital Structure'!$L$7,(N180+O177+O178-O179),0)</f>
        <v>0</v>
      </c>
      <c r="P182" s="136">
        <f>IF(P156='Capital Structure'!$L$7,(O180+P177+P178-P179),0)</f>
        <v>0</v>
      </c>
      <c r="Q182" s="136">
        <f>IF(Q156='Capital Structure'!$L$7,(P180+Q177+Q178-Q179),0)</f>
        <v>0</v>
      </c>
      <c r="R182" s="136">
        <f>IF(R156='Capital Structure'!$L$7,(Q180+R177+R178-R179),0)</f>
        <v>0</v>
      </c>
      <c r="S182" s="136">
        <f>IF(S156='Capital Structure'!$L$7,(R180+S177+S178-S179),0)</f>
        <v>0</v>
      </c>
      <c r="T182" s="136">
        <f>IF(T156='Capital Structure'!$L$7,(S180+T177+T178-T179),0)</f>
        <v>0</v>
      </c>
      <c r="U182" s="136">
        <f>IF(U156='Capital Structure'!$L$7,(T180+U177+U178-U179),0)</f>
        <v>0</v>
      </c>
      <c r="V182" s="136">
        <f>IF(V156='Capital Structure'!$L$7,(U180+V177+V178-V179),0)</f>
        <v>0</v>
      </c>
      <c r="W182" s="136">
        <f>IF(W156='Capital Structure'!$L$7,(V180+W177+W178-W179),0)</f>
        <v>0</v>
      </c>
      <c r="X182" s="136">
        <f>IF(X156='Capital Structure'!$L$7,(W180+X177+X178-X179),0)</f>
        <v>0</v>
      </c>
      <c r="Y182" s="136">
        <f>IF(Y156='Capital Structure'!$L$7,(X180+Y177+Y178-Y179),0)</f>
        <v>0</v>
      </c>
      <c r="Z182" s="136">
        <f>IF(Z156='Capital Structure'!$L$7,(Y180+Z177+Z178-Z179),0)</f>
        <v>0</v>
      </c>
      <c r="AA182" s="136">
        <f>IF(AA156='Capital Structure'!$L$7,(Z180+AA177+AA178-AA179),0)</f>
        <v>0</v>
      </c>
      <c r="AB182" s="136">
        <f>IF(AB156='Capital Structure'!$L$7,(AA180+AB177+AB178-AB179),0)</f>
        <v>0</v>
      </c>
      <c r="AC182" s="136">
        <f>IF(AC156='Capital Structure'!$L$7,(AB180+AC177+AC178-AC179),0)</f>
        <v>0</v>
      </c>
      <c r="AD182" s="136">
        <f>IF(AD156='Capital Structure'!$L$7,(AC180+AD177+AD178-AD179),0)</f>
        <v>0</v>
      </c>
      <c r="AE182" s="136">
        <f>IF(AE156='Capital Structure'!$L$7,(AD180+AE177+AE178-AE179),0)</f>
        <v>0</v>
      </c>
      <c r="AF182" s="136">
        <f>IF(AF156='Capital Structure'!$L$7,(AE180+AF177+AF178-AF179),0)</f>
        <v>0</v>
      </c>
      <c r="AG182" s="136">
        <f>IF(AG156='Capital Structure'!$L$7,(AF180+AG177+AG178-AG179),0)</f>
        <v>0</v>
      </c>
      <c r="AH182" s="136">
        <f>IF(AH156='Capital Structure'!$L$7,(AG180+AH177+AH178-AH179),0)</f>
        <v>0</v>
      </c>
      <c r="AI182" s="136">
        <f>IF(AI156='Capital Structure'!$L$7,(AH180+AI177+AI178-AI179),0)</f>
        <v>0</v>
      </c>
      <c r="AJ182" s="136">
        <f>IF(AJ156='Capital Structure'!$L$7,(AI180+AJ177+AJ178-AJ179),0)</f>
        <v>0</v>
      </c>
      <c r="AK182" s="136">
        <f>IF(AK156='Capital Structure'!$L$7,(AJ180+AK177+AK178-AK179),0)</f>
        <v>0</v>
      </c>
      <c r="AL182" s="136">
        <f>IF(AL156='Capital Structure'!$L$7,(AK180+AL177+AL178-AL179),0)</f>
        <v>0</v>
      </c>
      <c r="AM182" s="136">
        <f>IF(AM156='Capital Structure'!$L$7,(AL180+AM177+AM178-AM179),0)</f>
        <v>0</v>
      </c>
      <c r="AN182" s="136">
        <f>IF(AN156='Capital Structure'!$L$7,(AM180+AN177+AN178-AN179),0)</f>
        <v>0</v>
      </c>
      <c r="AO182" s="136">
        <f>IF(AO156='Capital Structure'!$L$7,(AN180+AO177+AO178-AO179),0)</f>
        <v>0</v>
      </c>
      <c r="AP182" s="136">
        <f>IF(AP156='Capital Structure'!$L$7,(AO180+AP177+AP178-AP179),0)</f>
        <v>0</v>
      </c>
      <c r="AQ182" s="136">
        <f>IF(AQ156='Capital Structure'!$L$7,(AP180+AQ177+AQ178-AQ179),0)</f>
        <v>0</v>
      </c>
      <c r="AR182" s="136">
        <f>IF(AR156='Capital Structure'!$L$7,(AQ180+AR177+AR178-AR179),0)</f>
        <v>0</v>
      </c>
      <c r="AS182" s="136">
        <f>IF(AS156='Capital Structure'!$L$7,(AR180+AS177+AS178-AS179),0)</f>
        <v>0</v>
      </c>
      <c r="AT182" s="136">
        <f>IF(AT156='Capital Structure'!$L$7,(AS180+AT177+AT178-AT179),0)</f>
        <v>0</v>
      </c>
      <c r="AU182" s="136">
        <f>IF(AU156='Capital Structure'!$L$7,(AT180+AU177+AU178-AU179),0)</f>
        <v>0</v>
      </c>
      <c r="AV182" s="136">
        <f>IF(AV156='Capital Structure'!$L$7,(AU180+AV177+AV178-AV179),0)</f>
        <v>0</v>
      </c>
      <c r="AW182" s="136">
        <f>IF(AW156='Capital Structure'!$L$7,(AV180+AW177+AW178-AW179),0)</f>
        <v>0</v>
      </c>
      <c r="AX182" s="136">
        <f>IF(AX156='Capital Structure'!$L$7,(AW180+AX177+AX178-AX179),0)</f>
        <v>0</v>
      </c>
      <c r="AY182" s="136">
        <f>IF(AY156='Capital Structure'!$L$7,(AX180+AY177+AY178-AY179),0)</f>
        <v>0</v>
      </c>
      <c r="AZ182" s="136">
        <f>IF(AZ156='Capital Structure'!$L$7,(AY180+AZ177+AZ178-AZ179),0)</f>
        <v>0</v>
      </c>
      <c r="BA182" s="136">
        <f>IF(BA156='Capital Structure'!$L$7,(AZ180+BA177+BA178-BA179),0)</f>
        <v>0</v>
      </c>
      <c r="BB182" s="136">
        <f>IF(BB156='Capital Structure'!$L$7,(BA180+BB177+BB178-BB179),0)</f>
        <v>0</v>
      </c>
      <c r="BC182" s="136">
        <f>IF(BC156='Capital Structure'!$L$7,(BB180+BC177+BC178-BC179),0)</f>
        <v>0</v>
      </c>
      <c r="BD182" s="136">
        <f>IF(BD156='Capital Structure'!$L$7,(BC180+BD177+BD178-BD179),0)</f>
        <v>0</v>
      </c>
      <c r="BE182" s="136">
        <f>IF(BE156='Capital Structure'!$L$7,(BD180+BE177+BE178-BE179),0)</f>
        <v>0</v>
      </c>
      <c r="BF182" s="136">
        <f>IF(BF156='Capital Structure'!$L$7,(BE180+BF177+BF178-BF179),0)</f>
        <v>0</v>
      </c>
      <c r="BG182" s="136">
        <f>IF(BG156='Capital Structure'!$L$7,(BF180+BG177+BG178-BG179),0)</f>
        <v>0</v>
      </c>
      <c r="BH182" s="136">
        <f>IF(BH156='Capital Structure'!$L$7,(BG180+BH177+BH178-BH179),0)</f>
        <v>0</v>
      </c>
      <c r="BI182" s="136">
        <f>IF(BI156='Capital Structure'!$L$7,(BH180+BI177+BI178-BI179),0)</f>
        <v>0</v>
      </c>
      <c r="BJ182" s="136">
        <f>IF(BJ156='Capital Structure'!$L$7,(BI180+BJ177+BJ178-BJ179),0)</f>
        <v>0</v>
      </c>
      <c r="BK182" s="136">
        <f>IF(BK156='Capital Structure'!$L$7,(BJ180+BK177+BK178-BK179),0)</f>
        <v>0</v>
      </c>
      <c r="BL182" s="136">
        <f>IF(BL156='Capital Structure'!$L$7,(BK180+BL177+BL178-BL179),0)</f>
        <v>0</v>
      </c>
      <c r="BM182" s="136">
        <f>IF(BM156='Capital Structure'!$L$7,(BL180+BM177+BM178-BM179),0)</f>
        <v>0</v>
      </c>
      <c r="BN182" s="136">
        <f>IF(BN156='Capital Structure'!$L$7,(BM180+BN177+BN178-BN179),0)</f>
        <v>0</v>
      </c>
      <c r="BO182" s="136">
        <f>IF(BO156='Capital Structure'!$L$7,(BN180+BO177+BO178-BO179),0)</f>
        <v>0</v>
      </c>
      <c r="BP182" s="136">
        <f>IF(BP156='Capital Structure'!$L$7,(BO180+BP177+BP178-BP179),0)</f>
        <v>0</v>
      </c>
      <c r="BQ182" s="136">
        <f>IF(BQ156='Capital Structure'!$L$7,(BP180+BQ177+BQ178-BQ179),0)</f>
        <v>0</v>
      </c>
      <c r="BR182" s="136">
        <f>IF(BR156='Capital Structure'!$L$7,(BQ180+BR177+BR178-BR179),0)</f>
        <v>0</v>
      </c>
      <c r="BS182" s="136">
        <f>IF(BS156='Capital Structure'!$L$7,(BR180+BS177+BS178-BS179),0)</f>
        <v>0</v>
      </c>
      <c r="BT182" s="136">
        <f>IF(BT156='Capital Structure'!$L$7,(BS180+BT177+BT178-BT179),0)</f>
        <v>0</v>
      </c>
      <c r="BU182" s="136">
        <f>IF(BU156='Capital Structure'!$L$7,(BT180+BU177+BU178-BU179),0)</f>
        <v>0</v>
      </c>
      <c r="BV182" s="136">
        <f>IF(BV156='Capital Structure'!$L$7,(BU180+BV177+BV178-BV179),0)</f>
        <v>0</v>
      </c>
      <c r="BW182" s="136">
        <f>IF(BW156='Capital Structure'!$L$7,(BV180+BW177+BW178-BW179),0)</f>
        <v>0</v>
      </c>
      <c r="BX182" s="136">
        <f>IF(BX156='Capital Structure'!$L$7,(BW180+BX177+BX178-BX179),0)</f>
        <v>0</v>
      </c>
      <c r="BY182" s="136">
        <f>IF(BY156='Capital Structure'!$L$7,(BX180+BY177+BY178-BY179),0)</f>
        <v>0</v>
      </c>
      <c r="BZ182" s="136">
        <f>IF(BZ156='Capital Structure'!$L$7,(BY180+BZ177+BZ178-BZ179),0)</f>
        <v>0</v>
      </c>
      <c r="CA182" s="136">
        <f>IF(CA156='Capital Structure'!$L$7,(BZ180+CA177+CA178-CA179),0)</f>
        <v>0</v>
      </c>
      <c r="CB182" s="136">
        <f>IF(CB156='Capital Structure'!$L$7,(CA180+CB177+CB178-CB179),0)</f>
        <v>0</v>
      </c>
      <c r="CC182" s="136">
        <f>IF(CC156='Capital Structure'!$L$7,(CB180+CC177+CC178-CC179),0)</f>
        <v>0</v>
      </c>
      <c r="CD182" s="136">
        <f>IF(CD156='Capital Structure'!$L$7,(CC180+CD177+CD178-CD179),0)</f>
        <v>0</v>
      </c>
      <c r="CE182" s="136">
        <f>IF(CE156='Capital Structure'!$L$7,(CD180+CE177+CE178-CE179),0)</f>
        <v>0</v>
      </c>
      <c r="CF182" s="136">
        <f>IF(CF156='Capital Structure'!$L$7,(CE180+CF177+CF178-CF179),0)</f>
        <v>0</v>
      </c>
      <c r="CG182" s="136">
        <f>IF(CG156='Capital Structure'!$L$7,(CF180+CG177+CG178-CG179),0)</f>
        <v>0</v>
      </c>
      <c r="CH182" s="136">
        <f>IF(CH156='Capital Structure'!$L$7,(CG180+CH177+CH178-CH179),0)</f>
        <v>0</v>
      </c>
      <c r="CI182" s="136">
        <f>IF(CI156='Capital Structure'!$L$7,(CH180+CI177+CI178-CI179),0)</f>
        <v>0</v>
      </c>
      <c r="CJ182" s="136">
        <f>IF(CJ156='Capital Structure'!$L$7,(CI180+CJ177+CJ178-CJ179),0)</f>
        <v>0</v>
      </c>
      <c r="CK182" s="136">
        <f>IF(CK156='Capital Structure'!$L$7,(CJ180+CK177+CK178-CK179),0)</f>
        <v>0</v>
      </c>
      <c r="CL182" s="136">
        <f>IF(CL156='Capital Structure'!$L$7,(CK180+CL177+CL178-CL179),0)</f>
        <v>0</v>
      </c>
      <c r="CM182" s="136">
        <f ca="1">IF(CM156='Capital Structure'!$L$7,(CL180+CM177+CM178-CM179),0)</f>
        <v>242026615.67021734</v>
      </c>
      <c r="CN182" s="136">
        <f>IF(CN156='Capital Structure'!$L$7,(CM180+CN177+CN178-CN179),0)</f>
        <v>0</v>
      </c>
      <c r="CO182" s="136">
        <f>IF(CO156='Capital Structure'!$L$7,(CN180+CO177+CO178-CO179),0)</f>
        <v>0</v>
      </c>
      <c r="CP182" s="136">
        <f>IF(CP156='Capital Structure'!$L$7,(CO180+CP177+CP178-CP179),0)</f>
        <v>0</v>
      </c>
      <c r="CQ182" s="136">
        <f>IF(CQ156='Capital Structure'!$L$7,(CP180+CQ177+CQ178-CQ179),0)</f>
        <v>0</v>
      </c>
      <c r="CR182" s="136">
        <f>IF(CR156='Capital Structure'!$L$7,(CQ180+CR177+CR178-CR179),0)</f>
        <v>0</v>
      </c>
      <c r="CS182" s="136">
        <f>IF(CS156='Capital Structure'!$L$7,(CR180+CS177+CS178-CS179),0)</f>
        <v>0</v>
      </c>
      <c r="CT182" s="136">
        <f>IF(CT156='Capital Structure'!$L$7,(CS180+CT177+CT178-CT179),0)</f>
        <v>0</v>
      </c>
      <c r="CU182" s="136">
        <f>IF(CU156='Capital Structure'!$L$7,(CT180+CU177+CU178-CU179),0)</f>
        <v>0</v>
      </c>
      <c r="CV182" s="136">
        <f>IF(CV156='Capital Structure'!$L$7,(CU180+CV177+CV178-CV179),0)</f>
        <v>0</v>
      </c>
      <c r="CW182" s="136">
        <f>IF(CW156='Capital Structure'!$L$7,(CV180+CW177+CW178-CW179),0)</f>
        <v>0</v>
      </c>
      <c r="CX182" s="136">
        <f>IF(CX156='Capital Structure'!$L$7,(CW180+CX177+CX178-CX179),0)</f>
        <v>0</v>
      </c>
      <c r="CY182" s="136">
        <f>IF(CY156='Capital Structure'!$L$7,(CX180+CY177+CY178-CY179),0)</f>
        <v>0</v>
      </c>
      <c r="CZ182" s="136">
        <f>IF(CZ156='Capital Structure'!$L$7,(CY180+CZ177+CZ178-CZ179),0)</f>
        <v>0</v>
      </c>
      <c r="DA182" s="136">
        <f>IF(DA156='Capital Structure'!$L$7,(CZ180+DA177+DA178-DA179),0)</f>
        <v>0</v>
      </c>
      <c r="DB182" s="136">
        <f>IF(DB156='Capital Structure'!$L$7,(DA180+DB177+DB178-DB179),0)</f>
        <v>0</v>
      </c>
      <c r="DC182" s="136">
        <f>IF(DC156='Capital Structure'!$L$7,(DB180+DC177+DC178-DC179),0)</f>
        <v>0</v>
      </c>
      <c r="DD182" s="136">
        <f>IF(DD156='Capital Structure'!$L$7,(DC180+DD177+DD178-DD179),0)</f>
        <v>0</v>
      </c>
      <c r="DE182" s="136">
        <f>IF(DE156='Capital Structure'!$L$7,(DD180+DE177+DE178-DE179),0)</f>
        <v>0</v>
      </c>
      <c r="DF182" s="136">
        <f>IF(DF156='Capital Structure'!$L$7,(DE180+DF177+DF178-DF179),0)</f>
        <v>0</v>
      </c>
      <c r="DG182" s="136">
        <f>IF(DG156='Capital Structure'!$L$7,(DF180+DG177+DG178-DG179),0)</f>
        <v>0</v>
      </c>
      <c r="DH182" s="136">
        <f>IF(DH156='Capital Structure'!$L$7,(DG180+DH177+DH178-DH179),0)</f>
        <v>0</v>
      </c>
      <c r="DI182" s="136">
        <f>IF(DI156='Capital Structure'!$L$7,(DH180+DI177+DI178-DI179),0)</f>
        <v>0</v>
      </c>
      <c r="DJ182" s="136">
        <f>IF(DJ156='Capital Structure'!$L$7,(DI180+DJ177+DJ178-DJ179),0)</f>
        <v>0</v>
      </c>
      <c r="DK182" s="136">
        <f>IF(DK156='Capital Structure'!$L$7,(DJ180+DK177+DK178-DK179),0)</f>
        <v>0</v>
      </c>
      <c r="DL182" s="136">
        <f>IF(DL156='Capital Structure'!$L$7,(DK180+DL177+DL178-DL179),0)</f>
        <v>0</v>
      </c>
      <c r="DM182" s="136">
        <f>IF(DM156='Capital Structure'!$L$7,(DL180+DM177+DM178-DM179),0)</f>
        <v>0</v>
      </c>
      <c r="DN182" s="136">
        <f>IF(DN156='Capital Structure'!$L$7,(DM180+DN177+DN178-DN179),0)</f>
        <v>0</v>
      </c>
      <c r="DO182" s="136">
        <f>IF(DO156='Capital Structure'!$L$7,(DN180+DO177+DO178-DO179),0)</f>
        <v>0</v>
      </c>
      <c r="DP182" s="136">
        <f>IF(DP156='Capital Structure'!$L$7,(DO180+DP177+DP178-DP179),0)</f>
        <v>0</v>
      </c>
      <c r="DQ182" s="136">
        <f>IF(DQ156='Capital Structure'!$L$7,(DP180+DQ177+DQ178-DQ179),0)</f>
        <v>0</v>
      </c>
      <c r="DR182" s="136">
        <f>IF(DR156='Capital Structure'!$L$7,(DQ180+DR177+DR178-DR179),0)</f>
        <v>0</v>
      </c>
      <c r="DS182" s="136">
        <f>IF(DS156='Capital Structure'!$L$7,(DR180+DS177+DS178-DS179),0)</f>
        <v>0</v>
      </c>
      <c r="DT182" s="136">
        <f>IF(DT156='Capital Structure'!$L$7,(DS180+DT177+DT178-DT179),0)</f>
        <v>0</v>
      </c>
      <c r="DU182" s="136">
        <f>IF(DU156='Capital Structure'!$L$7,(DT180+DU177+DU178-DU179),0)</f>
        <v>0</v>
      </c>
      <c r="DV182" s="136">
        <f>IF(DV156='Capital Structure'!$L$7,(DU180+DV177+DV178-DV179),0)</f>
        <v>0</v>
      </c>
      <c r="DW182" s="136">
        <f>IF(DW156='Capital Structure'!$L$7,(DV180+DW177+DW178-DW179),0)</f>
        <v>0</v>
      </c>
      <c r="DX182" s="136">
        <f>IF(DX156='Capital Structure'!$L$7,(DW180+DX177+DX178-DX179),0)</f>
        <v>0</v>
      </c>
      <c r="DY182" s="136">
        <f>IF(DY156='Capital Structure'!$L$7,(DX180+DY177+DY178-DY179),0)</f>
        <v>0</v>
      </c>
      <c r="DZ182" s="136">
        <f>IF(DZ156='Capital Structure'!$L$7,(DY180+DZ177+DZ178-DZ179),0)</f>
        <v>0</v>
      </c>
      <c r="EA182" s="136">
        <f>IF(EA156='Capital Structure'!$L$7,(DZ180+EA177+EA178-EA179),0)</f>
        <v>0</v>
      </c>
      <c r="EB182" s="136">
        <f>IF(EB156='Capital Structure'!$L$7,(EA180+EB177+EB178-EB179),0)</f>
        <v>0</v>
      </c>
      <c r="EC182" s="136">
        <f>IF(EC156='Capital Structure'!$L$7,(EB180+EC177+EC178-EC179),0)</f>
        <v>0</v>
      </c>
      <c r="ED182" s="136">
        <f>IF(ED156='Capital Structure'!$L$7,(EC180+ED177+ED178-ED179),0)</f>
        <v>0</v>
      </c>
      <c r="EE182" s="136">
        <f>IF(EE156='Capital Structure'!$L$7,(ED180+EE177+EE178-EE179),0)</f>
        <v>0</v>
      </c>
      <c r="EF182" s="136">
        <f>IF(EF156='Capital Structure'!$L$7,(EE180+EF177+EF178-EF179),0)</f>
        <v>0</v>
      </c>
      <c r="EG182" s="136">
        <f>IF(EG156='Capital Structure'!$L$7,(EF180+EG177+EG178-EG179),0)</f>
        <v>0</v>
      </c>
      <c r="EH182" s="136">
        <f>IF(EH156='Capital Structure'!$L$7,(EG180+EH177+EH178-EH179),0)</f>
        <v>0</v>
      </c>
      <c r="EI182" s="136">
        <f>IF(EI156='Capital Structure'!$L$7,(EH180+EI177+EI178-EI179),0)</f>
        <v>0</v>
      </c>
      <c r="EJ182" s="136">
        <f>IF(EJ156='Capital Structure'!$L$7,(EI180+EJ177+EJ178-EJ179),0)</f>
        <v>0</v>
      </c>
      <c r="EK182" s="136">
        <f>IF(EK156='Capital Structure'!$L$7,(EJ180+EK177+EK178-EK179),0)</f>
        <v>0</v>
      </c>
    </row>
    <row r="183" spans="1:16384" s="126" customFormat="1">
      <c r="B183" s="126" t="s">
        <v>330</v>
      </c>
      <c r="E183" s="128">
        <f t="shared" ref="E183:BP183" ca="1" si="83">E177+E178-E179-E182</f>
        <v>27341843.153840948</v>
      </c>
      <c r="F183" s="128">
        <f t="shared" ca="1" si="83"/>
        <v>27455294.785184689</v>
      </c>
      <c r="G183" s="128">
        <f t="shared" ca="1" si="83"/>
        <v>27568746.416528426</v>
      </c>
      <c r="H183" s="128">
        <f t="shared" ca="1" si="83"/>
        <v>27603626.273913831</v>
      </c>
      <c r="I183" s="128">
        <f t="shared" ca="1" si="83"/>
        <v>25475762.643728197</v>
      </c>
      <c r="J183" s="128">
        <f t="shared" ca="1" si="83"/>
        <v>25579589.540584259</v>
      </c>
      <c r="K183" s="128">
        <f t="shared" ca="1" si="83"/>
        <v>19490718.497913055</v>
      </c>
      <c r="L183" s="128">
        <f t="shared" ca="1" si="83"/>
        <v>19568849.552696392</v>
      </c>
      <c r="M183" s="128">
        <f t="shared" ca="1" si="83"/>
        <v>1068886.7888979102</v>
      </c>
      <c r="N183" s="128">
        <f t="shared" ca="1" si="83"/>
        <v>1069930.317463066</v>
      </c>
      <c r="O183" s="128">
        <f t="shared" ca="1" si="83"/>
        <v>1070973.8460282213</v>
      </c>
      <c r="P183" s="128">
        <f t="shared" ca="1" si="83"/>
        <v>1072017.3745933771</v>
      </c>
      <c r="Q183" s="128">
        <f t="shared" ca="1" si="83"/>
        <v>1073060.9031585325</v>
      </c>
      <c r="R183" s="128">
        <f t="shared" ca="1" si="83"/>
        <v>1074104.4317236883</v>
      </c>
      <c r="S183" s="128">
        <f t="shared" ca="1" si="83"/>
        <v>1075123.3093825825</v>
      </c>
      <c r="T183" s="128">
        <f t="shared" ca="1" si="83"/>
        <v>-5058083.5363048036</v>
      </c>
      <c r="U183" s="128">
        <f t="shared" ca="1" si="83"/>
        <v>-11249732.910185622</v>
      </c>
      <c r="V183" s="128">
        <f t="shared" ca="1" si="83"/>
        <v>-28801510.889266443</v>
      </c>
      <c r="W183" s="128">
        <f t="shared" ca="1" si="83"/>
        <v>-28925049.129644252</v>
      </c>
      <c r="X183" s="128">
        <f t="shared" ca="1" si="83"/>
        <v>-81552891.951767489</v>
      </c>
      <c r="Y183" s="128">
        <f t="shared" ca="1" si="83"/>
        <v>-38835532.926027194</v>
      </c>
      <c r="Z183" s="128">
        <f t="shared" ca="1" si="83"/>
        <v>0</v>
      </c>
      <c r="AA183" s="128">
        <f t="shared" ca="1" si="83"/>
        <v>0</v>
      </c>
      <c r="AB183" s="128">
        <f t="shared" ca="1" si="83"/>
        <v>0</v>
      </c>
      <c r="AC183" s="128">
        <f t="shared" ca="1" si="83"/>
        <v>0</v>
      </c>
      <c r="AD183" s="128">
        <f t="shared" ca="1" si="83"/>
        <v>0</v>
      </c>
      <c r="AE183" s="128">
        <f t="shared" ca="1" si="83"/>
        <v>0</v>
      </c>
      <c r="AF183" s="128">
        <f t="shared" ca="1" si="83"/>
        <v>0</v>
      </c>
      <c r="AG183" s="128">
        <f t="shared" ca="1" si="83"/>
        <v>0</v>
      </c>
      <c r="AH183" s="128">
        <f t="shared" ca="1" si="83"/>
        <v>0</v>
      </c>
      <c r="AI183" s="128">
        <f t="shared" ca="1" si="83"/>
        <v>0</v>
      </c>
      <c r="AJ183" s="128">
        <f t="shared" ca="1" si="83"/>
        <v>0</v>
      </c>
      <c r="AK183" s="128">
        <f t="shared" ca="1" si="83"/>
        <v>0</v>
      </c>
      <c r="AL183" s="128">
        <f t="shared" ca="1" si="83"/>
        <v>0</v>
      </c>
      <c r="AM183" s="128">
        <f t="shared" ca="1" si="83"/>
        <v>0</v>
      </c>
      <c r="AN183" s="128">
        <f t="shared" ca="1" si="83"/>
        <v>0</v>
      </c>
      <c r="AO183" s="128">
        <f t="shared" ca="1" si="83"/>
        <v>0</v>
      </c>
      <c r="AP183" s="128">
        <f t="shared" ca="1" si="83"/>
        <v>0</v>
      </c>
      <c r="AQ183" s="128">
        <f t="shared" ca="1" si="83"/>
        <v>0</v>
      </c>
      <c r="AR183" s="128">
        <f t="shared" ca="1" si="83"/>
        <v>0</v>
      </c>
      <c r="AS183" s="128">
        <f t="shared" ca="1" si="83"/>
        <v>0</v>
      </c>
      <c r="AT183" s="128">
        <f t="shared" ca="1" si="83"/>
        <v>0</v>
      </c>
      <c r="AU183" s="128">
        <f t="shared" ca="1" si="83"/>
        <v>0</v>
      </c>
      <c r="AV183" s="128">
        <f t="shared" ca="1" si="83"/>
        <v>0</v>
      </c>
      <c r="AW183" s="128">
        <f t="shared" ca="1" si="83"/>
        <v>0</v>
      </c>
      <c r="AX183" s="128">
        <f t="shared" ca="1" si="83"/>
        <v>0</v>
      </c>
      <c r="AY183" s="128">
        <f t="shared" ca="1" si="83"/>
        <v>26190.591319444447</v>
      </c>
      <c r="AZ183" s="128">
        <f t="shared" ca="1" si="83"/>
        <v>26299.265972222223</v>
      </c>
      <c r="BA183" s="128">
        <f t="shared" ca="1" si="83"/>
        <v>26407.940625000003</v>
      </c>
      <c r="BB183" s="128">
        <f t="shared" ca="1" si="83"/>
        <v>26516.615277777779</v>
      </c>
      <c r="BC183" s="128">
        <f t="shared" ca="1" si="83"/>
        <v>132521167.66185802</v>
      </c>
      <c r="BD183" s="128">
        <f t="shared" ca="1" si="83"/>
        <v>550313.25862458383</v>
      </c>
      <c r="BE183" s="128">
        <f t="shared" ca="1" si="83"/>
        <v>550313.25862458383</v>
      </c>
      <c r="BF183" s="128">
        <f t="shared" ca="1" si="83"/>
        <v>550313.25862458383</v>
      </c>
      <c r="BG183" s="128">
        <f t="shared" ca="1" si="83"/>
        <v>109951433.60031721</v>
      </c>
      <c r="BH183" s="128">
        <f t="shared" ca="1" si="83"/>
        <v>1004259.8160589932</v>
      </c>
      <c r="BI183" s="128">
        <f t="shared" ca="1" si="83"/>
        <v>1004259.8160589932</v>
      </c>
      <c r="BJ183" s="128">
        <f t="shared" ca="1" si="83"/>
        <v>1004259.8160589932</v>
      </c>
      <c r="BK183" s="128">
        <f t="shared" ca="1" si="83"/>
        <v>1004259.8160589932</v>
      </c>
      <c r="BL183" s="128">
        <f t="shared" ca="1" si="83"/>
        <v>1004259.8160589932</v>
      </c>
      <c r="BM183" s="128">
        <f t="shared" ca="1" si="83"/>
        <v>1004259.8160589932</v>
      </c>
      <c r="BN183" s="128">
        <f t="shared" ca="1" si="83"/>
        <v>1004259.8160589932</v>
      </c>
      <c r="BO183" s="128">
        <f t="shared" ca="1" si="83"/>
        <v>1004259.8160589932</v>
      </c>
      <c r="BP183" s="128">
        <f t="shared" ca="1" si="83"/>
        <v>1004259.8160589932</v>
      </c>
      <c r="BQ183" s="128">
        <f t="shared" ref="BQ183:EB183" ca="1" si="84">BQ177+BQ178-BQ179-BQ182</f>
        <v>1004259.8160589932</v>
      </c>
      <c r="BR183" s="128">
        <f t="shared" ca="1" si="84"/>
        <v>1004259.8160589932</v>
      </c>
      <c r="BS183" s="128">
        <f t="shared" ca="1" si="84"/>
        <v>1004259.8160589932</v>
      </c>
      <c r="BT183" s="128">
        <f t="shared" ca="1" si="84"/>
        <v>1004259.8160589932</v>
      </c>
      <c r="BU183" s="128">
        <f t="shared" ca="1" si="84"/>
        <v>1004259.8160589932</v>
      </c>
      <c r="BV183" s="128">
        <f t="shared" ca="1" si="84"/>
        <v>1004259.8160589932</v>
      </c>
      <c r="BW183" s="128">
        <f t="shared" ca="1" si="84"/>
        <v>1004259.8160589932</v>
      </c>
      <c r="BX183" s="128">
        <f t="shared" ca="1" si="84"/>
        <v>1004259.8160589932</v>
      </c>
      <c r="BY183" s="128">
        <f t="shared" ca="1" si="84"/>
        <v>1004259.8160589932</v>
      </c>
      <c r="BZ183" s="128">
        <f t="shared" ca="1" si="84"/>
        <v>1004259.8160589932</v>
      </c>
      <c r="CA183" s="128">
        <f t="shared" ca="1" si="84"/>
        <v>1004259.8160589932</v>
      </c>
      <c r="CB183" s="128">
        <f t="shared" ca="1" si="84"/>
        <v>1004259.8160589932</v>
      </c>
      <c r="CC183" s="128">
        <f t="shared" ca="1" si="84"/>
        <v>1004259.8160589932</v>
      </c>
      <c r="CD183" s="128">
        <f t="shared" ca="1" si="84"/>
        <v>1004259.8160589932</v>
      </c>
      <c r="CE183" s="128">
        <f t="shared" ca="1" si="84"/>
        <v>1004259.8160589932</v>
      </c>
      <c r="CF183" s="128">
        <f t="shared" ca="1" si="84"/>
        <v>1004259.8160589932</v>
      </c>
      <c r="CG183" s="128">
        <f t="shared" ca="1" si="84"/>
        <v>1004259.8160589932</v>
      </c>
      <c r="CH183" s="128">
        <f t="shared" ca="1" si="84"/>
        <v>1004259.8160589932</v>
      </c>
      <c r="CI183" s="128">
        <f t="shared" ca="1" si="84"/>
        <v>1004259.8160589932</v>
      </c>
      <c r="CJ183" s="128">
        <f t="shared" ca="1" si="84"/>
        <v>1004259.8160589932</v>
      </c>
      <c r="CK183" s="128">
        <f t="shared" ca="1" si="84"/>
        <v>1004259.8160589932</v>
      </c>
      <c r="CL183" s="128">
        <f t="shared" ca="1" si="84"/>
        <v>1004259.8160589932</v>
      </c>
      <c r="CM183" s="128">
        <f t="shared" ca="1" si="84"/>
        <v>-241022355.85415834</v>
      </c>
      <c r="CN183" s="128">
        <f t="shared" ca="1" si="84"/>
        <v>0</v>
      </c>
      <c r="CO183" s="128">
        <f t="shared" ca="1" si="84"/>
        <v>0</v>
      </c>
      <c r="CP183" s="128">
        <f t="shared" ca="1" si="84"/>
        <v>0</v>
      </c>
      <c r="CQ183" s="128">
        <f t="shared" ca="1" si="84"/>
        <v>0</v>
      </c>
      <c r="CR183" s="128">
        <f t="shared" ca="1" si="84"/>
        <v>0</v>
      </c>
      <c r="CS183" s="128">
        <f t="shared" ca="1" si="84"/>
        <v>0</v>
      </c>
      <c r="CT183" s="128">
        <f t="shared" ca="1" si="84"/>
        <v>0</v>
      </c>
      <c r="CU183" s="128">
        <f t="shared" ca="1" si="84"/>
        <v>0</v>
      </c>
      <c r="CV183" s="128">
        <f t="shared" ca="1" si="84"/>
        <v>0</v>
      </c>
      <c r="CW183" s="128">
        <f t="shared" ca="1" si="84"/>
        <v>0</v>
      </c>
      <c r="CX183" s="128">
        <f t="shared" ca="1" si="84"/>
        <v>0</v>
      </c>
      <c r="CY183" s="128">
        <f t="shared" ca="1" si="84"/>
        <v>0</v>
      </c>
      <c r="CZ183" s="128">
        <f t="shared" ca="1" si="84"/>
        <v>0</v>
      </c>
      <c r="DA183" s="128">
        <f t="shared" ca="1" si="84"/>
        <v>0</v>
      </c>
      <c r="DB183" s="128">
        <f t="shared" ca="1" si="84"/>
        <v>0</v>
      </c>
      <c r="DC183" s="128">
        <f t="shared" ca="1" si="84"/>
        <v>0</v>
      </c>
      <c r="DD183" s="128">
        <f t="shared" ca="1" si="84"/>
        <v>0</v>
      </c>
      <c r="DE183" s="128">
        <f t="shared" ca="1" si="84"/>
        <v>0</v>
      </c>
      <c r="DF183" s="128">
        <f t="shared" ca="1" si="84"/>
        <v>0</v>
      </c>
      <c r="DG183" s="128">
        <f t="shared" ca="1" si="84"/>
        <v>0</v>
      </c>
      <c r="DH183" s="128">
        <f t="shared" ca="1" si="84"/>
        <v>0</v>
      </c>
      <c r="DI183" s="128">
        <f t="shared" ca="1" si="84"/>
        <v>0</v>
      </c>
      <c r="DJ183" s="128">
        <f t="shared" ca="1" si="84"/>
        <v>0</v>
      </c>
      <c r="DK183" s="128">
        <f t="shared" ca="1" si="84"/>
        <v>0</v>
      </c>
      <c r="DL183" s="128">
        <f t="shared" ca="1" si="84"/>
        <v>0</v>
      </c>
      <c r="DM183" s="128">
        <f t="shared" ca="1" si="84"/>
        <v>0</v>
      </c>
      <c r="DN183" s="128">
        <f t="shared" ca="1" si="84"/>
        <v>0</v>
      </c>
      <c r="DO183" s="128">
        <f t="shared" ca="1" si="84"/>
        <v>0</v>
      </c>
      <c r="DP183" s="128">
        <f t="shared" ca="1" si="84"/>
        <v>0</v>
      </c>
      <c r="DQ183" s="128">
        <f t="shared" ca="1" si="84"/>
        <v>0</v>
      </c>
      <c r="DR183" s="128">
        <f t="shared" ca="1" si="84"/>
        <v>0</v>
      </c>
      <c r="DS183" s="128">
        <f t="shared" ca="1" si="84"/>
        <v>0</v>
      </c>
      <c r="DT183" s="128">
        <f t="shared" ca="1" si="84"/>
        <v>0</v>
      </c>
      <c r="DU183" s="128">
        <f t="shared" ca="1" si="84"/>
        <v>0</v>
      </c>
      <c r="DV183" s="128">
        <f t="shared" ca="1" si="84"/>
        <v>0</v>
      </c>
      <c r="DW183" s="128">
        <f t="shared" ca="1" si="84"/>
        <v>0</v>
      </c>
      <c r="DX183" s="128">
        <f t="shared" ca="1" si="84"/>
        <v>0</v>
      </c>
      <c r="DY183" s="128">
        <f t="shared" ca="1" si="84"/>
        <v>0</v>
      </c>
      <c r="DZ183" s="128">
        <f t="shared" ca="1" si="84"/>
        <v>0</v>
      </c>
      <c r="EA183" s="128">
        <f t="shared" ca="1" si="84"/>
        <v>0</v>
      </c>
      <c r="EB183" s="128">
        <f t="shared" ca="1" si="84"/>
        <v>0</v>
      </c>
      <c r="EC183" s="128">
        <f t="shared" ref="EC183:EK183" ca="1" si="85">EC177+EC178-EC179-EC182</f>
        <v>0</v>
      </c>
      <c r="ED183" s="128">
        <f t="shared" ca="1" si="85"/>
        <v>0</v>
      </c>
      <c r="EE183" s="128">
        <f t="shared" ca="1" si="85"/>
        <v>0</v>
      </c>
      <c r="EF183" s="128">
        <f t="shared" ca="1" si="85"/>
        <v>0</v>
      </c>
      <c r="EG183" s="128">
        <f t="shared" ca="1" si="85"/>
        <v>0</v>
      </c>
      <c r="EH183" s="128">
        <f t="shared" ca="1" si="85"/>
        <v>0</v>
      </c>
      <c r="EI183" s="128">
        <f t="shared" ca="1" si="85"/>
        <v>0</v>
      </c>
      <c r="EJ183" s="128">
        <f t="shared" ca="1" si="85"/>
        <v>0</v>
      </c>
      <c r="EK183" s="128">
        <f t="shared" ca="1" si="85"/>
        <v>0</v>
      </c>
    </row>
    <row r="184" spans="1:16384"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</row>
    <row r="185" spans="1:16384">
      <c r="B185" s="140" t="s">
        <v>336</v>
      </c>
      <c r="E185" s="155">
        <f ca="1">IF('Capital Structure'!$M$18='Capital Structure'!$O$11,E168,E178)</f>
        <v>113451.63134373839</v>
      </c>
      <c r="F185" s="155">
        <f ca="1">IF('Capital Structure'!$M$18='Capital Structure'!$O$11,F168,F178)</f>
        <v>227375.97781807568</v>
      </c>
      <c r="G185" s="155">
        <f ca="1">IF('Capital Structure'!$M$18='Capital Structure'!$O$11,G168,G178)</f>
        <v>341775.00906938937</v>
      </c>
      <c r="H185" s="155">
        <f ca="1">IF('Capital Structure'!$M$18='Capital Structure'!$O$11,H168,H178)</f>
        <v>456324.67899258359</v>
      </c>
      <c r="I185" s="155">
        <f ca="1">IF('Capital Structure'!$M$18='Capital Structure'!$O$11,I168,I178)</f>
        <v>562052.92867778393</v>
      </c>
      <c r="J185" s="155">
        <f ca="1">IF('Capital Structure'!$M$18='Capital Structure'!$O$11,J168,J178)</f>
        <v>668221.71273667272</v>
      </c>
      <c r="K185" s="155">
        <f ca="1">IF('Capital Structure'!$M$18='Capital Structure'!$O$11,K168,K178)</f>
        <v>749137.02465641277</v>
      </c>
      <c r="L185" s="155">
        <f ca="1">IF('Capital Structure'!$M$18='Capital Structure'!$O$11,L168,L178)</f>
        <v>830389.48370915186</v>
      </c>
      <c r="M185" s="155">
        <f ca="1">IF('Capital Structure'!$M$18='Capital Structure'!$O$11,M168,M178)</f>
        <v>834892.96845642896</v>
      </c>
      <c r="N185" s="155">
        <f ca="1">IF('Capital Structure'!$M$18='Capital Structure'!$O$11,N168,N178)</f>
        <v>839415.21772348636</v>
      </c>
      <c r="O185" s="155">
        <f ca="1">IF('Capital Structure'!$M$18='Capital Structure'!$O$11,O168,O178)</f>
        <v>843956.30969582312</v>
      </c>
      <c r="P185" s="155">
        <f ca="1">IF('Capital Structure'!$M$18='Capital Structure'!$O$11,P168,P178)</f>
        <v>848516.32288471132</v>
      </c>
      <c r="Q185" s="155">
        <f ca="1">IF('Capital Structure'!$M$18='Capital Structure'!$O$11,Q168,Q178)</f>
        <v>853095.33612855326</v>
      </c>
      <c r="R185" s="155">
        <f ca="1">IF('Capital Structure'!$M$18='Capital Structure'!$O$11,R168,R178)</f>
        <v>857693.42859424429</v>
      </c>
      <c r="S185" s="155">
        <f ca="1">IF('Capital Structure'!$M$18='Capital Structure'!$O$11,S168,S178)</f>
        <v>862310.57749262452</v>
      </c>
      <c r="T185" s="155">
        <f ca="1">IF('Capital Structure'!$M$18='Capital Structure'!$O$11,T168,T178)</f>
        <v>865903.53823217715</v>
      </c>
      <c r="U185" s="155">
        <f ca="1">IF('Capital Structure'!$M$18='Capital Structure'!$O$11,U168,U178)</f>
        <v>844999.86739701789</v>
      </c>
      <c r="V185" s="155">
        <f ca="1">IF('Capital Structure'!$M$18='Capital Structure'!$O$11,V168,V178)</f>
        <v>798312.69055156072</v>
      </c>
      <c r="W185" s="155">
        <f ca="1">IF('Capital Structure'!$M$18='Capital Structure'!$O$11,W168,W178)</f>
        <v>678507.77559651993</v>
      </c>
      <c r="X185" s="155">
        <f ca="1">IF('Capital Structure'!$M$18='Capital Structure'!$O$11,X168,X178)</f>
        <v>558201.97756856063</v>
      </c>
      <c r="Y185" s="155">
        <f ca="1">IF('Capital Structure'!$M$18='Capital Structure'!$O$11,Y168,Y178)</f>
        <v>218625.28076396961</v>
      </c>
      <c r="Z185" s="155">
        <f ca="1">IF('Capital Structure'!$M$18='Capital Structure'!$O$11,Z168,Z178)</f>
        <v>0</v>
      </c>
      <c r="AA185" s="155">
        <f ca="1">IF('Capital Structure'!$M$18='Capital Structure'!$O$11,AA168,AA178)</f>
        <v>0</v>
      </c>
      <c r="AB185" s="155">
        <f ca="1">IF('Capital Structure'!$M$18='Capital Structure'!$O$11,AB168,AB178)</f>
        <v>0</v>
      </c>
      <c r="AC185" s="155">
        <f ca="1">IF('Capital Structure'!$M$18='Capital Structure'!$O$11,AC168,AC178)</f>
        <v>0</v>
      </c>
      <c r="AD185" s="155">
        <f ca="1">IF('Capital Structure'!$M$18='Capital Structure'!$O$11,AD168,AD178)</f>
        <v>0</v>
      </c>
      <c r="AE185" s="155">
        <f ca="1">IF('Capital Structure'!$M$18='Capital Structure'!$O$11,AE168,AE178)</f>
        <v>0</v>
      </c>
      <c r="AF185" s="155">
        <f ca="1">IF('Capital Structure'!$M$18='Capital Structure'!$O$11,AF168,AF178)</f>
        <v>0</v>
      </c>
      <c r="AG185" s="155">
        <f ca="1">IF('Capital Structure'!$M$18='Capital Structure'!$O$11,AG168,AG178)</f>
        <v>0</v>
      </c>
      <c r="AH185" s="155">
        <f ca="1">IF('Capital Structure'!$M$18='Capital Structure'!$O$11,AH168,AH178)</f>
        <v>0</v>
      </c>
      <c r="AI185" s="155">
        <f ca="1">IF('Capital Structure'!$M$18='Capital Structure'!$O$11,AI168,AI178)</f>
        <v>0</v>
      </c>
      <c r="AJ185" s="155">
        <f ca="1">IF('Capital Structure'!$M$18='Capital Structure'!$O$11,AJ168,AJ178)</f>
        <v>0</v>
      </c>
      <c r="AK185" s="155">
        <f ca="1">IF('Capital Structure'!$M$18='Capital Structure'!$O$11,AK168,AK178)</f>
        <v>0</v>
      </c>
      <c r="AL185" s="155">
        <f ca="1">IF('Capital Structure'!$M$18='Capital Structure'!$O$11,AL168,AL178)</f>
        <v>0</v>
      </c>
      <c r="AM185" s="155">
        <f ca="1">IF('Capital Structure'!$M$18='Capital Structure'!$O$11,AM168,AM178)</f>
        <v>0</v>
      </c>
      <c r="AN185" s="155">
        <f ca="1">IF('Capital Structure'!$M$18='Capital Structure'!$O$11,AN168,AN178)</f>
        <v>0</v>
      </c>
      <c r="AO185" s="155">
        <f ca="1">IF('Capital Structure'!$M$18='Capital Structure'!$O$11,AO168,AO178)</f>
        <v>0</v>
      </c>
      <c r="AP185" s="155">
        <f ca="1">IF('Capital Structure'!$M$18='Capital Structure'!$O$11,AP168,AP178)</f>
        <v>0</v>
      </c>
      <c r="AQ185" s="155">
        <f ca="1">IF('Capital Structure'!$M$18='Capital Structure'!$O$11,AQ168,AQ178)</f>
        <v>0</v>
      </c>
      <c r="AR185" s="155">
        <f ca="1">IF('Capital Structure'!$M$18='Capital Structure'!$O$11,AR168,AR178)</f>
        <v>0</v>
      </c>
      <c r="AS185" s="155">
        <f ca="1">IF('Capital Structure'!$M$18='Capital Structure'!$O$11,AS168,AS178)</f>
        <v>0</v>
      </c>
      <c r="AT185" s="155">
        <f ca="1">IF('Capital Structure'!$M$18='Capital Structure'!$O$11,AT168,AT178)</f>
        <v>0</v>
      </c>
      <c r="AU185" s="155">
        <f ca="1">IF('Capital Structure'!$M$18='Capital Structure'!$O$11,AU168,AU178)</f>
        <v>0</v>
      </c>
      <c r="AV185" s="155">
        <f ca="1">IF('Capital Structure'!$M$18='Capital Structure'!$O$11,AV168,AV178)</f>
        <v>0</v>
      </c>
      <c r="AW185" s="155">
        <f ca="1">IF('Capital Structure'!$M$18='Capital Structure'!$O$11,AW168,AW178)</f>
        <v>0</v>
      </c>
      <c r="AX185" s="155">
        <f ca="1">IF('Capital Structure'!$M$18='Capital Structure'!$O$11,AX168,AX178)</f>
        <v>0</v>
      </c>
      <c r="AY185" s="155">
        <f ca="1">IF('Capital Structure'!$M$18='Capital Structure'!$O$11,AY168,AY178)</f>
        <v>108.67465277777779</v>
      </c>
      <c r="AZ185" s="155">
        <f ca="1">IF('Capital Structure'!$M$18='Capital Structure'!$O$11,AZ168,AZ178)</f>
        <v>217.80211660875423</v>
      </c>
      <c r="BA185" s="155">
        <f ca="1">IF('Capital Structure'!$M$18='Capital Structure'!$O$11,BA168,BA178)</f>
        <v>327.38427820569166</v>
      </c>
      <c r="BB185" s="155">
        <f ca="1">IF('Capital Structure'!$M$18='Capital Structure'!$O$11,BB168,BB178)</f>
        <v>437.42303214262034</v>
      </c>
      <c r="BC185" s="155">
        <f ca="1">IF('Capital Structure'!$M$18='Capital Structure'!$O$11,BC168,BC178)</f>
        <v>550317.80564158258</v>
      </c>
      <c r="BD185" s="155">
        <f ca="1">IF('Capital Structure'!$M$18='Capital Structure'!$O$11,BD168,BD178)</f>
        <v>552610.79649842239</v>
      </c>
      <c r="BE185" s="155">
        <f ca="1">IF('Capital Structure'!$M$18='Capital Structure'!$O$11,BE168,BE178)</f>
        <v>554913.34148383245</v>
      </c>
      <c r="BF185" s="155">
        <f ca="1">IF('Capital Structure'!$M$18='Capital Structure'!$O$11,BF168,BF178)</f>
        <v>557225.48040668166</v>
      </c>
      <c r="BG185" s="155">
        <f ca="1">IF('Capital Structure'!$M$18='Capital Structure'!$O$11,BG168,BG178)</f>
        <v>1013493.8106761188</v>
      </c>
      <c r="BH185" s="155">
        <f ca="1">IF('Capital Structure'!$M$18='Capital Structure'!$O$11,BH168,BH178)</f>
        <v>1017716.7015539361</v>
      </c>
      <c r="BI185" s="155">
        <f ca="1">IF('Capital Structure'!$M$18='Capital Structure'!$O$11,BI168,BI178)</f>
        <v>1021957.1878104109</v>
      </c>
      <c r="BJ185" s="155">
        <f ca="1">IF('Capital Structure'!$M$18='Capital Structure'!$O$11,BJ168,BJ178)</f>
        <v>1026215.342759621</v>
      </c>
      <c r="BK185" s="155">
        <f ca="1">IF('Capital Structure'!$M$18='Capital Structure'!$O$11,BK168,BK178)</f>
        <v>1030491.2400211194</v>
      </c>
      <c r="BL185" s="155">
        <f ca="1">IF('Capital Structure'!$M$18='Capital Structure'!$O$11,BL168,BL178)</f>
        <v>1034784.9535212073</v>
      </c>
      <c r="BM185" s="155">
        <f ca="1">IF('Capital Structure'!$M$18='Capital Structure'!$O$11,BM168,BM178)</f>
        <v>1039096.5574942124</v>
      </c>
      <c r="BN185" s="155">
        <f ca="1">IF('Capital Structure'!$M$18='Capital Structure'!$O$11,BN168,BN178)</f>
        <v>1043426.1264837715</v>
      </c>
      <c r="BO185" s="155">
        <f ca="1">IF('Capital Structure'!$M$18='Capital Structure'!$O$11,BO168,BO178)</f>
        <v>1047773.7353441207</v>
      </c>
      <c r="BP185" s="155">
        <f ca="1">IF('Capital Structure'!$M$18='Capital Structure'!$O$11,BP168,BP178)</f>
        <v>1052139.4592413877</v>
      </c>
      <c r="BQ185" s="155">
        <f ca="1">IF('Capital Structure'!$M$18='Capital Structure'!$O$11,BQ168,BQ178)</f>
        <v>1056523.3736548936</v>
      </c>
      <c r="BR185" s="155">
        <f ca="1">IF('Capital Structure'!$M$18='Capital Structure'!$O$11,BR168,BR178)</f>
        <v>1060925.5543784555</v>
      </c>
      <c r="BS185" s="155">
        <f ca="1">IF('Capital Structure'!$M$18='Capital Structure'!$O$11,BS168,BS178)</f>
        <v>1065346.0775216992</v>
      </c>
      <c r="BT185" s="155">
        <f ca="1">IF('Capital Structure'!$M$18='Capital Structure'!$O$11,BT168,BT178)</f>
        <v>1069785.019511373</v>
      </c>
      <c r="BU185" s="155">
        <f ca="1">IF('Capital Structure'!$M$18='Capital Structure'!$O$11,BU168,BU178)</f>
        <v>1074242.4570926703</v>
      </c>
      <c r="BV185" s="155">
        <f ca="1">IF('Capital Structure'!$M$18='Capital Structure'!$O$11,BV168,BV178)</f>
        <v>1078718.4673305564</v>
      </c>
      <c r="BW185" s="155">
        <f ca="1">IF('Capital Structure'!$M$18='Capital Structure'!$O$11,BW168,BW178)</f>
        <v>1083213.1276111004</v>
      </c>
      <c r="BX185" s="155">
        <f ca="1">IF('Capital Structure'!$M$18='Capital Structure'!$O$11,BX168,BX178)</f>
        <v>1087726.5156428132</v>
      </c>
      <c r="BY185" s="155">
        <f ca="1">IF('Capital Structure'!$M$18='Capital Structure'!$O$11,BY168,BY178)</f>
        <v>1092258.7094579916</v>
      </c>
      <c r="BZ185" s="155">
        <f ca="1">IF('Capital Structure'!$M$18='Capital Structure'!$O$11,BZ168,BZ178)</f>
        <v>1096809.7874140667</v>
      </c>
      <c r="CA185" s="155">
        <f ca="1">IF('Capital Structure'!$M$18='Capital Structure'!$O$11,CA168,CA178)</f>
        <v>1101379.8281949586</v>
      </c>
      <c r="CB185" s="155">
        <f ca="1">IF('Capital Structure'!$M$18='Capital Structure'!$O$11,CB168,CB178)</f>
        <v>1105968.9108124375</v>
      </c>
      <c r="CC185" s="155">
        <f ca="1">IF('Capital Structure'!$M$18='Capital Structure'!$O$11,CC168,CC178)</f>
        <v>1110577.1146074894</v>
      </c>
      <c r="CD185" s="155">
        <f ca="1">IF('Capital Structure'!$M$18='Capital Structure'!$O$11,CD168,CD178)</f>
        <v>1115204.5192516875</v>
      </c>
      <c r="CE185" s="155">
        <f ca="1">IF('Capital Structure'!$M$18='Capital Structure'!$O$11,CE168,CE178)</f>
        <v>1119851.2047485695</v>
      </c>
      <c r="CF185" s="155">
        <f ca="1">IF('Capital Structure'!$M$18='Capital Structure'!$O$11,CF168,CF178)</f>
        <v>1124517.2514350216</v>
      </c>
      <c r="CG185" s="155">
        <f ca="1">IF('Capital Structure'!$M$18='Capital Structure'!$O$11,CG168,CG178)</f>
        <v>1129202.7399826676</v>
      </c>
      <c r="CH185" s="155">
        <f ca="1">IF('Capital Structure'!$M$18='Capital Structure'!$O$11,CH168,CH178)</f>
        <v>1133907.7513992621</v>
      </c>
      <c r="CI185" s="155">
        <f ca="1">IF('Capital Structure'!$M$18='Capital Structure'!$O$11,CI168,CI178)</f>
        <v>1138632.3670300923</v>
      </c>
      <c r="CJ185" s="155">
        <f ca="1">IF('Capital Structure'!$M$18='Capital Structure'!$O$11,CJ168,CJ178)</f>
        <v>1143376.6685593843</v>
      </c>
      <c r="CK185" s="155">
        <f ca="1">IF('Capital Structure'!$M$18='Capital Structure'!$O$11,CK168,CK178)</f>
        <v>1148140.7380117152</v>
      </c>
      <c r="CL185" s="155">
        <f ca="1">IF('Capital Structure'!$M$18='Capital Structure'!$O$11,CL168,CL178)</f>
        <v>1152924.6577534305</v>
      </c>
      <c r="CM185" s="155">
        <f ca="1">IF('Capital Structure'!$M$18='Capital Structure'!$O$11,CM168,CM178)</f>
        <v>1157728.5104940701</v>
      </c>
      <c r="CN185" s="155">
        <f>IF('Capital Structure'!$M$18='Capital Structure'!$O$11,CN168,CN178)</f>
        <v>0</v>
      </c>
      <c r="CO185" s="155">
        <f>IF('Capital Structure'!$M$18='Capital Structure'!$O$11,CO168,CO178)</f>
        <v>0</v>
      </c>
      <c r="CP185" s="155">
        <f>IF('Capital Structure'!$M$18='Capital Structure'!$O$11,CP168,CP178)</f>
        <v>0</v>
      </c>
      <c r="CQ185" s="155">
        <f>IF('Capital Structure'!$M$18='Capital Structure'!$O$11,CQ168,CQ178)</f>
        <v>0</v>
      </c>
      <c r="CR185" s="155">
        <f>IF('Capital Structure'!$M$18='Capital Structure'!$O$11,CR168,CR178)</f>
        <v>0</v>
      </c>
      <c r="CS185" s="155">
        <f>IF('Capital Structure'!$M$18='Capital Structure'!$O$11,CS168,CS178)</f>
        <v>0</v>
      </c>
      <c r="CT185" s="155">
        <f>IF('Capital Structure'!$M$18='Capital Structure'!$O$11,CT168,CT178)</f>
        <v>0</v>
      </c>
      <c r="CU185" s="155">
        <f>IF('Capital Structure'!$M$18='Capital Structure'!$O$11,CU168,CU178)</f>
        <v>0</v>
      </c>
      <c r="CV185" s="155">
        <f>IF('Capital Structure'!$M$18='Capital Structure'!$O$11,CV168,CV178)</f>
        <v>0</v>
      </c>
      <c r="CW185" s="155">
        <f>IF('Capital Structure'!$M$18='Capital Structure'!$O$11,CW168,CW178)</f>
        <v>0</v>
      </c>
      <c r="CX185" s="155">
        <f>IF('Capital Structure'!$M$18='Capital Structure'!$O$11,CX168,CX178)</f>
        <v>0</v>
      </c>
      <c r="CY185" s="155">
        <f>IF('Capital Structure'!$M$18='Capital Structure'!$O$11,CY168,CY178)</f>
        <v>0</v>
      </c>
      <c r="CZ185" s="155">
        <f>IF('Capital Structure'!$M$18='Capital Structure'!$O$11,CZ168,CZ178)</f>
        <v>0</v>
      </c>
      <c r="DA185" s="155">
        <f>IF('Capital Structure'!$M$18='Capital Structure'!$O$11,DA168,DA178)</f>
        <v>0</v>
      </c>
      <c r="DB185" s="155">
        <f>IF('Capital Structure'!$M$18='Capital Structure'!$O$11,DB168,DB178)</f>
        <v>0</v>
      </c>
      <c r="DC185" s="155">
        <f>IF('Capital Structure'!$M$18='Capital Structure'!$O$11,DC168,DC178)</f>
        <v>0</v>
      </c>
      <c r="DD185" s="155">
        <f>IF('Capital Structure'!$M$18='Capital Structure'!$O$11,DD168,DD178)</f>
        <v>0</v>
      </c>
      <c r="DE185" s="155">
        <f>IF('Capital Structure'!$M$18='Capital Structure'!$O$11,DE168,DE178)</f>
        <v>0</v>
      </c>
      <c r="DF185" s="155">
        <f>IF('Capital Structure'!$M$18='Capital Structure'!$O$11,DF168,DF178)</f>
        <v>0</v>
      </c>
      <c r="DG185" s="155">
        <f>IF('Capital Structure'!$M$18='Capital Structure'!$O$11,DG168,DG178)</f>
        <v>0</v>
      </c>
      <c r="DH185" s="155">
        <f>IF('Capital Structure'!$M$18='Capital Structure'!$O$11,DH168,DH178)</f>
        <v>0</v>
      </c>
      <c r="DI185" s="155">
        <f>IF('Capital Structure'!$M$18='Capital Structure'!$O$11,DI168,DI178)</f>
        <v>0</v>
      </c>
      <c r="DJ185" s="155">
        <f>IF('Capital Structure'!$M$18='Capital Structure'!$O$11,DJ168,DJ178)</f>
        <v>0</v>
      </c>
      <c r="DK185" s="155">
        <f>IF('Capital Structure'!$M$18='Capital Structure'!$O$11,DK168,DK178)</f>
        <v>0</v>
      </c>
      <c r="DL185" s="155">
        <f>IF('Capital Structure'!$M$18='Capital Structure'!$O$11,DL168,DL178)</f>
        <v>0</v>
      </c>
      <c r="DM185" s="155">
        <f>IF('Capital Structure'!$M$18='Capital Structure'!$O$11,DM168,DM178)</f>
        <v>0</v>
      </c>
      <c r="DN185" s="155">
        <f>IF('Capital Structure'!$M$18='Capital Structure'!$O$11,DN168,DN178)</f>
        <v>0</v>
      </c>
      <c r="DO185" s="155">
        <f>IF('Capital Structure'!$M$18='Capital Structure'!$O$11,DO168,DO178)</f>
        <v>0</v>
      </c>
      <c r="DP185" s="155">
        <f>IF('Capital Structure'!$M$18='Capital Structure'!$O$11,DP168,DP178)</f>
        <v>0</v>
      </c>
      <c r="DQ185" s="155">
        <f>IF('Capital Structure'!$M$18='Capital Structure'!$O$11,DQ168,DQ178)</f>
        <v>0</v>
      </c>
      <c r="DR185" s="155">
        <f>IF('Capital Structure'!$M$18='Capital Structure'!$O$11,DR168,DR178)</f>
        <v>0</v>
      </c>
      <c r="DS185" s="155">
        <f>IF('Capital Structure'!$M$18='Capital Structure'!$O$11,DS168,DS178)</f>
        <v>0</v>
      </c>
      <c r="DT185" s="155">
        <f>IF('Capital Structure'!$M$18='Capital Structure'!$O$11,DT168,DT178)</f>
        <v>0</v>
      </c>
      <c r="DU185" s="155">
        <f>IF('Capital Structure'!$M$18='Capital Structure'!$O$11,DU168,DU178)</f>
        <v>0</v>
      </c>
      <c r="DV185" s="155">
        <f>IF('Capital Structure'!$M$18='Capital Structure'!$O$11,DV168,DV178)</f>
        <v>0</v>
      </c>
      <c r="DW185" s="155">
        <f>IF('Capital Structure'!$M$18='Capital Structure'!$O$11,DW168,DW178)</f>
        <v>0</v>
      </c>
      <c r="DX185" s="155">
        <f>IF('Capital Structure'!$M$18='Capital Structure'!$O$11,DX168,DX178)</f>
        <v>0</v>
      </c>
      <c r="DY185" s="155">
        <f>IF('Capital Structure'!$M$18='Capital Structure'!$O$11,DY168,DY178)</f>
        <v>0</v>
      </c>
      <c r="DZ185" s="155">
        <f>IF('Capital Structure'!$M$18='Capital Structure'!$O$11,DZ168,DZ178)</f>
        <v>0</v>
      </c>
      <c r="EA185" s="155">
        <f>IF('Capital Structure'!$M$18='Capital Structure'!$O$11,EA168,EA178)</f>
        <v>0</v>
      </c>
      <c r="EB185" s="155">
        <f>IF('Capital Structure'!$M$18='Capital Structure'!$O$11,EB168,EB178)</f>
        <v>0</v>
      </c>
      <c r="EC185" s="155">
        <f>IF('Capital Structure'!$M$18='Capital Structure'!$O$11,EC168,EC178)</f>
        <v>0</v>
      </c>
      <c r="ED185" s="155">
        <f>IF('Capital Structure'!$M$18='Capital Structure'!$O$11,ED168,ED178)</f>
        <v>0</v>
      </c>
      <c r="EE185" s="155">
        <f>IF('Capital Structure'!$M$18='Capital Structure'!$O$11,EE168,EE178)</f>
        <v>0</v>
      </c>
      <c r="EF185" s="155">
        <f>IF('Capital Structure'!$M$18='Capital Structure'!$O$11,EF168,EF178)</f>
        <v>0</v>
      </c>
      <c r="EG185" s="155">
        <f>IF('Capital Structure'!$M$18='Capital Structure'!$O$11,EG168,EG178)</f>
        <v>0</v>
      </c>
      <c r="EH185" s="155">
        <f>IF('Capital Structure'!$M$18='Capital Structure'!$O$11,EH168,EH178)</f>
        <v>0</v>
      </c>
      <c r="EI185" s="155">
        <f>IF('Capital Structure'!$M$18='Capital Structure'!$O$11,EI168,EI178)</f>
        <v>0</v>
      </c>
      <c r="EJ185" s="155">
        <f>IF('Capital Structure'!$M$18='Capital Structure'!$O$11,EJ168,EJ178)</f>
        <v>0</v>
      </c>
      <c r="EK185" s="155">
        <f>IF('Capital Structure'!$M$18='Capital Structure'!$O$11,EK168,EK178)</f>
        <v>0</v>
      </c>
    </row>
    <row r="186" spans="1:16384"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</row>
    <row r="187" spans="1:16384">
      <c r="B187" s="106" t="s">
        <v>385</v>
      </c>
      <c r="E187" s="109">
        <f ca="1">IF('Capital Structure'!$M$18='Capital Structure'!$E$17,E167,E177)</f>
        <v>27228391.522497211</v>
      </c>
      <c r="F187" s="109">
        <f ca="1">IF('Capital Structure'!$M$18='Capital Structure'!$E$17,F167,F177)</f>
        <v>27228391.522497211</v>
      </c>
      <c r="G187" s="109">
        <f ca="1">IF('Capital Structure'!$M$18='Capital Structure'!$E$17,G167,G177)</f>
        <v>27228391.522497211</v>
      </c>
      <c r="H187" s="109">
        <f ca="1">IF('Capital Structure'!$M$18='Capital Structure'!$E$17,H167,H177)</f>
        <v>27150145.772497211</v>
      </c>
      <c r="I187" s="109">
        <f ca="1">IF('Capital Structure'!$M$18='Capital Structure'!$E$17,I167,I177)</f>
        <v>24918455.245455511</v>
      </c>
      <c r="J187" s="109">
        <f ca="1">IF('Capital Structure'!$M$18='Capital Structure'!$E$17,J167,J177)</f>
        <v>24918455.245455511</v>
      </c>
      <c r="K187" s="109">
        <f ca="1">IF('Capital Structure'!$M$18='Capital Structure'!$E$17,K167,K177)</f>
        <v>18751453.148000967</v>
      </c>
      <c r="L187" s="109">
        <f ca="1">IF('Capital Structure'!$M$18='Capital Structure'!$E$17,L167,L177)</f>
        <v>18751453.148000967</v>
      </c>
      <c r="M187" s="109">
        <f ca="1">IF('Capital Structure'!$M$18='Capital Structure'!$E$17,M167,M177)</f>
        <v>250446.85563733056</v>
      </c>
      <c r="N187" s="109">
        <f ca="1">IF('Capital Structure'!$M$18='Capital Structure'!$E$17,N167,N177)</f>
        <v>250446.85563733056</v>
      </c>
      <c r="O187" s="109">
        <f ca="1">IF('Capital Structure'!$M$18='Capital Structure'!$E$17,O167,O177)</f>
        <v>250446.85563733056</v>
      </c>
      <c r="P187" s="109">
        <f ca="1">IF('Capital Structure'!$M$18='Capital Structure'!$E$17,P167,P177)</f>
        <v>250446.85563733056</v>
      </c>
      <c r="Q187" s="109">
        <f ca="1">IF('Capital Structure'!$M$18='Capital Structure'!$E$17,Q167,Q177)</f>
        <v>250446.85563733056</v>
      </c>
      <c r="R187" s="109">
        <f ca="1">IF('Capital Structure'!$M$18='Capital Structure'!$E$17,R167,R177)</f>
        <v>250446.85563733056</v>
      </c>
      <c r="S187" s="109">
        <f ca="1">IF('Capital Structure'!$M$18='Capital Structure'!$E$17,S167,S177)</f>
        <v>250422.30701698735</v>
      </c>
      <c r="T187" s="109">
        <f ca="1">IF('Capital Structure'!$M$18='Capital Structure'!$E$17,T167,T177)</f>
        <v>0</v>
      </c>
      <c r="U187" s="109">
        <f ca="1">IF('Capital Structure'!$M$18='Capital Structure'!$E$17,U167,U177)</f>
        <v>0</v>
      </c>
      <c r="V187" s="109">
        <f ca="1">IF('Capital Structure'!$M$18='Capital Structure'!$E$17,V167,V177)</f>
        <v>0</v>
      </c>
      <c r="W187" s="109">
        <f ca="1">IF('Capital Structure'!$M$18='Capital Structure'!$E$17,W167,W177)</f>
        <v>0</v>
      </c>
      <c r="X187" s="109">
        <f ca="1">IF('Capital Structure'!$M$18='Capital Structure'!$E$17,X167,X177)</f>
        <v>0</v>
      </c>
      <c r="Y187" s="109">
        <f ca="1">IF('Capital Structure'!$M$18='Capital Structure'!$E$17,Y167,Y177)</f>
        <v>0</v>
      </c>
      <c r="Z187" s="109">
        <f ca="1">IF('Capital Structure'!$M$18='Capital Structure'!$E$17,Z167,Z177)</f>
        <v>0</v>
      </c>
      <c r="AA187" s="109">
        <f ca="1">IF('Capital Structure'!$M$18='Capital Structure'!$E$17,AA167,AA177)</f>
        <v>0</v>
      </c>
      <c r="AB187" s="109">
        <f ca="1">IF('Capital Structure'!$M$18='Capital Structure'!$E$17,AB167,AB177)</f>
        <v>0</v>
      </c>
      <c r="AC187" s="109">
        <f ca="1">IF('Capital Structure'!$M$18='Capital Structure'!$E$17,AC167,AC177)</f>
        <v>0</v>
      </c>
      <c r="AD187" s="109">
        <f ca="1">IF('Capital Structure'!$M$18='Capital Structure'!$E$17,AD167,AD177)</f>
        <v>0</v>
      </c>
      <c r="AE187" s="109">
        <f ca="1">IF('Capital Structure'!$M$18='Capital Structure'!$E$17,AE167,AE177)</f>
        <v>0</v>
      </c>
      <c r="AF187" s="109">
        <f ca="1">IF('Capital Structure'!$M$18='Capital Structure'!$E$17,AF167,AF177)</f>
        <v>0</v>
      </c>
      <c r="AG187" s="109">
        <f ca="1">IF('Capital Structure'!$M$18='Capital Structure'!$E$17,AG167,AG177)</f>
        <v>0</v>
      </c>
      <c r="AH187" s="109">
        <f ca="1">IF('Capital Structure'!$M$18='Capital Structure'!$E$17,AH167,AH177)</f>
        <v>0</v>
      </c>
      <c r="AI187" s="109">
        <f ca="1">IF('Capital Structure'!$M$18='Capital Structure'!$E$17,AI167,AI177)</f>
        <v>0</v>
      </c>
      <c r="AJ187" s="109">
        <f ca="1">IF('Capital Structure'!$M$18='Capital Structure'!$E$17,AJ167,AJ177)</f>
        <v>0</v>
      </c>
      <c r="AK187" s="109">
        <f ca="1">IF('Capital Structure'!$M$18='Capital Structure'!$E$17,AK167,AK177)</f>
        <v>0</v>
      </c>
      <c r="AL187" s="109">
        <f ca="1">IF('Capital Structure'!$M$18='Capital Structure'!$E$17,AL167,AL177)</f>
        <v>0</v>
      </c>
      <c r="AM187" s="109">
        <f ca="1">IF('Capital Structure'!$M$18='Capital Structure'!$E$17,AM167,AM177)</f>
        <v>0</v>
      </c>
      <c r="AN187" s="109">
        <f ca="1">IF('Capital Structure'!$M$18='Capital Structure'!$E$17,AN167,AN177)</f>
        <v>0</v>
      </c>
      <c r="AO187" s="109">
        <f ca="1">IF('Capital Structure'!$M$18='Capital Structure'!$E$17,AO167,AO177)</f>
        <v>0</v>
      </c>
      <c r="AP187" s="109">
        <f ca="1">IF('Capital Structure'!$M$18='Capital Structure'!$E$17,AP167,AP177)</f>
        <v>0</v>
      </c>
      <c r="AQ187" s="109">
        <f ca="1">IF('Capital Structure'!$M$18='Capital Structure'!$E$17,AQ167,AQ177)</f>
        <v>0</v>
      </c>
      <c r="AR187" s="109">
        <f ca="1">IF('Capital Structure'!$M$18='Capital Structure'!$E$17,AR167,AR177)</f>
        <v>0</v>
      </c>
      <c r="AS187" s="109">
        <f ca="1">IF('Capital Structure'!$M$18='Capital Structure'!$E$17,AS167,AS177)</f>
        <v>0</v>
      </c>
      <c r="AT187" s="109">
        <f ca="1">IF('Capital Structure'!$M$18='Capital Structure'!$E$17,AT167,AT177)</f>
        <v>0</v>
      </c>
      <c r="AU187" s="109">
        <f ca="1">IF('Capital Structure'!$M$18='Capital Structure'!$E$17,AU167,AU177)</f>
        <v>0</v>
      </c>
      <c r="AV187" s="109">
        <f ca="1">IF('Capital Structure'!$M$18='Capital Structure'!$E$17,AV167,AV177)</f>
        <v>0</v>
      </c>
      <c r="AW187" s="109">
        <f ca="1">IF('Capital Structure'!$M$18='Capital Structure'!$E$17,AW167,AW177)</f>
        <v>0</v>
      </c>
      <c r="AX187" s="109">
        <f ca="1">IF('Capital Structure'!$M$18='Capital Structure'!$E$17,AX167,AX177)</f>
        <v>0</v>
      </c>
      <c r="AY187" s="109">
        <f ca="1">IF('Capital Structure'!$M$18='Capital Structure'!$E$17,AY167,AY177)</f>
        <v>26081.916666666668</v>
      </c>
      <c r="AZ187" s="109">
        <f ca="1">IF('Capital Structure'!$M$18='Capital Structure'!$E$17,AZ167,AZ177)</f>
        <v>26081.916666666668</v>
      </c>
      <c r="BA187" s="109">
        <f ca="1">IF('Capital Structure'!$M$18='Capital Structure'!$E$17,BA167,BA177)</f>
        <v>26081.916666666668</v>
      </c>
      <c r="BB187" s="109">
        <f ca="1">IF('Capital Structure'!$M$18='Capital Structure'!$E$17,BB167,BB177)</f>
        <v>26081.916666666668</v>
      </c>
      <c r="BC187" s="109">
        <f ca="1">IF('Capital Structure'!$M$18='Capital Structure'!$E$17,BC167,BC177)</f>
        <v>131970854.40323344</v>
      </c>
      <c r="BD187" s="109">
        <f ca="1">IF('Capital Structure'!$M$18='Capital Structure'!$E$17,BD167,BD177)</f>
        <v>0</v>
      </c>
      <c r="BE187" s="109">
        <f ca="1">IF('Capital Structure'!$M$18='Capital Structure'!$E$17,BE167,BE177)</f>
        <v>0</v>
      </c>
      <c r="BF187" s="109">
        <f ca="1">IF('Capital Structure'!$M$18='Capital Structure'!$E$17,BF167,BF177)</f>
        <v>0</v>
      </c>
      <c r="BG187" s="109">
        <f ca="1">IF('Capital Structure'!$M$18='Capital Structure'!$E$17,BG167,BG177)</f>
        <v>108947173.78425822</v>
      </c>
      <c r="BH187" s="109">
        <f ca="1">IF('Capital Structure'!$M$18='Capital Structure'!$E$17,BH167,BH177)</f>
        <v>0</v>
      </c>
      <c r="BI187" s="109">
        <f ca="1">IF('Capital Structure'!$M$18='Capital Structure'!$E$17,BI167,BI177)</f>
        <v>0</v>
      </c>
      <c r="BJ187" s="109">
        <f ca="1">IF('Capital Structure'!$M$18='Capital Structure'!$E$17,BJ167,BJ177)</f>
        <v>0</v>
      </c>
      <c r="BK187" s="109">
        <f ca="1">IF('Capital Structure'!$M$18='Capital Structure'!$E$17,BK167,BK177)</f>
        <v>0</v>
      </c>
      <c r="BL187" s="109">
        <f ca="1">IF('Capital Structure'!$M$18='Capital Structure'!$E$17,BL167,BL177)</f>
        <v>0</v>
      </c>
      <c r="BM187" s="109">
        <f ca="1">IF('Capital Structure'!$M$18='Capital Structure'!$E$17,BM167,BM177)</f>
        <v>0</v>
      </c>
      <c r="BN187" s="109">
        <f ca="1">IF('Capital Structure'!$M$18='Capital Structure'!$E$17,BN167,BN177)</f>
        <v>0</v>
      </c>
      <c r="BO187" s="109">
        <f ca="1">IF('Capital Structure'!$M$18='Capital Structure'!$E$17,BO167,BO177)</f>
        <v>0</v>
      </c>
      <c r="BP187" s="109">
        <f ca="1">IF('Capital Structure'!$M$18='Capital Structure'!$E$17,BP167,BP177)</f>
        <v>0</v>
      </c>
      <c r="BQ187" s="109">
        <f ca="1">IF('Capital Structure'!$M$18='Capital Structure'!$E$17,BQ167,BQ177)</f>
        <v>0</v>
      </c>
      <c r="BR187" s="109">
        <f ca="1">IF('Capital Structure'!$M$18='Capital Structure'!$E$17,BR167,BR177)</f>
        <v>0</v>
      </c>
      <c r="BS187" s="109">
        <f ca="1">IF('Capital Structure'!$M$18='Capital Structure'!$E$17,BS167,BS177)</f>
        <v>0</v>
      </c>
      <c r="BT187" s="109">
        <f ca="1">IF('Capital Structure'!$M$18='Capital Structure'!$E$17,BT167,BT177)</f>
        <v>0</v>
      </c>
      <c r="BU187" s="109">
        <f ca="1">IF('Capital Structure'!$M$18='Capital Structure'!$E$17,BU167,BU177)</f>
        <v>0</v>
      </c>
      <c r="BV187" s="109">
        <f>IF('Capital Structure'!$M$18='Capital Structure'!$E$17,BV167,BV177)</f>
        <v>0</v>
      </c>
      <c r="BW187" s="109">
        <f>IF('Capital Structure'!$M$18='Capital Structure'!$E$17,BW167,BW177)</f>
        <v>0</v>
      </c>
      <c r="BX187" s="109">
        <f>IF('Capital Structure'!$M$18='Capital Structure'!$E$17,BX167,BX177)</f>
        <v>0</v>
      </c>
      <c r="BY187" s="109">
        <f>IF('Capital Structure'!$M$18='Capital Structure'!$E$17,BY167,BY177)</f>
        <v>0</v>
      </c>
      <c r="BZ187" s="109">
        <f>IF('Capital Structure'!$M$18='Capital Structure'!$E$17,BZ167,BZ177)</f>
        <v>0</v>
      </c>
      <c r="CA187" s="109">
        <f>IF('Capital Structure'!$M$18='Capital Structure'!$E$17,CA167,CA177)</f>
        <v>0</v>
      </c>
      <c r="CB187" s="109">
        <f>IF('Capital Structure'!$M$18='Capital Structure'!$E$17,CB167,CB177)</f>
        <v>0</v>
      </c>
      <c r="CC187" s="109">
        <f>IF('Capital Structure'!$M$18='Capital Structure'!$E$17,CC167,CC177)</f>
        <v>0</v>
      </c>
      <c r="CD187" s="109">
        <f>IF('Capital Structure'!$M$18='Capital Structure'!$E$17,CD167,CD177)</f>
        <v>0</v>
      </c>
      <c r="CE187" s="109">
        <f>IF('Capital Structure'!$M$18='Capital Structure'!$E$17,CE167,CE177)</f>
        <v>0</v>
      </c>
      <c r="CF187" s="109">
        <f>IF('Capital Structure'!$M$18='Capital Structure'!$E$17,CF167,CF177)</f>
        <v>0</v>
      </c>
      <c r="CG187" s="109">
        <f>IF('Capital Structure'!$M$18='Capital Structure'!$E$17,CG167,CG177)</f>
        <v>0</v>
      </c>
      <c r="CH187" s="109">
        <f>IF('Capital Structure'!$M$18='Capital Structure'!$E$17,CH167,CH177)</f>
        <v>0</v>
      </c>
      <c r="CI187" s="109">
        <f>IF('Capital Structure'!$M$18='Capital Structure'!$E$17,CI167,CI177)</f>
        <v>0</v>
      </c>
      <c r="CJ187" s="109">
        <f>IF('Capital Structure'!$M$18='Capital Structure'!$E$17,CJ167,CJ177)</f>
        <v>0</v>
      </c>
      <c r="CK187" s="109">
        <f>IF('Capital Structure'!$M$18='Capital Structure'!$E$17,CK167,CK177)</f>
        <v>0</v>
      </c>
      <c r="CL187" s="109">
        <f>IF('Capital Structure'!$M$18='Capital Structure'!$E$17,CL167,CL177)</f>
        <v>0</v>
      </c>
      <c r="CM187" s="109">
        <f>IF('Capital Structure'!$M$18='Capital Structure'!$E$17,CM167,CM177)</f>
        <v>0</v>
      </c>
      <c r="CN187" s="109">
        <f>IF('Capital Structure'!$M$18='Capital Structure'!$E$17,CN167,CN177)</f>
        <v>0</v>
      </c>
      <c r="CO187" s="109">
        <f>IF('Capital Structure'!$M$18='Capital Structure'!$E$17,CO167,CO177)</f>
        <v>0</v>
      </c>
      <c r="CP187" s="109">
        <f>IF('Capital Structure'!$M$18='Capital Structure'!$E$17,CP167,CP177)</f>
        <v>0</v>
      </c>
      <c r="CQ187" s="109">
        <f>IF('Capital Structure'!$M$18='Capital Structure'!$E$17,CQ167,CQ177)</f>
        <v>0</v>
      </c>
      <c r="CR187" s="109">
        <f>IF('Capital Structure'!$M$18='Capital Structure'!$E$17,CR167,CR177)</f>
        <v>0</v>
      </c>
      <c r="CS187" s="109">
        <f>IF('Capital Structure'!$M$18='Capital Structure'!$E$17,CS167,CS177)</f>
        <v>0</v>
      </c>
      <c r="CT187" s="109">
        <f>IF('Capital Structure'!$M$18='Capital Structure'!$E$17,CT167,CT177)</f>
        <v>0</v>
      </c>
      <c r="CU187" s="109">
        <f>IF('Capital Structure'!$M$18='Capital Structure'!$E$17,CU167,CU177)</f>
        <v>0</v>
      </c>
      <c r="CV187" s="109">
        <f>IF('Capital Structure'!$M$18='Capital Structure'!$E$17,CV167,CV177)</f>
        <v>0</v>
      </c>
      <c r="CW187" s="109">
        <f>IF('Capital Structure'!$M$18='Capital Structure'!$E$17,CW167,CW177)</f>
        <v>0</v>
      </c>
      <c r="CX187" s="109">
        <f>IF('Capital Structure'!$M$18='Capital Structure'!$E$17,CX167,CX177)</f>
        <v>0</v>
      </c>
      <c r="CY187" s="109">
        <f>IF('Capital Structure'!$M$18='Capital Structure'!$E$17,CY167,CY177)</f>
        <v>0</v>
      </c>
      <c r="CZ187" s="109">
        <f>IF('Capital Structure'!$M$18='Capital Structure'!$E$17,CZ167,CZ177)</f>
        <v>0</v>
      </c>
      <c r="DA187" s="109">
        <f>IF('Capital Structure'!$M$18='Capital Structure'!$E$17,DA167,DA177)</f>
        <v>0</v>
      </c>
      <c r="DB187" s="109">
        <f>IF('Capital Structure'!$M$18='Capital Structure'!$E$17,DB167,DB177)</f>
        <v>0</v>
      </c>
      <c r="DC187" s="109">
        <f>IF('Capital Structure'!$M$18='Capital Structure'!$E$17,DC167,DC177)</f>
        <v>0</v>
      </c>
      <c r="DD187" s="109">
        <f>IF('Capital Structure'!$M$18='Capital Structure'!$E$17,DD167,DD177)</f>
        <v>0</v>
      </c>
      <c r="DE187" s="109">
        <f>IF('Capital Structure'!$M$18='Capital Structure'!$E$17,DE167,DE177)</f>
        <v>0</v>
      </c>
      <c r="DF187" s="109">
        <f>IF('Capital Structure'!$M$18='Capital Structure'!$E$17,DF167,DF177)</f>
        <v>0</v>
      </c>
      <c r="DG187" s="109">
        <f>IF('Capital Structure'!$M$18='Capital Structure'!$E$17,DG167,DG177)</f>
        <v>0</v>
      </c>
      <c r="DH187" s="109">
        <f>IF('Capital Structure'!$M$18='Capital Structure'!$E$17,DH167,DH177)</f>
        <v>0</v>
      </c>
      <c r="DI187" s="109">
        <f>IF('Capital Structure'!$M$18='Capital Structure'!$E$17,DI167,DI177)</f>
        <v>0</v>
      </c>
      <c r="DJ187" s="109">
        <f>IF('Capital Structure'!$M$18='Capital Structure'!$E$17,DJ167,DJ177)</f>
        <v>0</v>
      </c>
      <c r="DK187" s="109">
        <f>IF('Capital Structure'!$M$18='Capital Structure'!$E$17,DK167,DK177)</f>
        <v>0</v>
      </c>
      <c r="DL187" s="109">
        <f>IF('Capital Structure'!$M$18='Capital Structure'!$E$17,DL167,DL177)</f>
        <v>0</v>
      </c>
      <c r="DM187" s="109">
        <f>IF('Capital Structure'!$M$18='Capital Structure'!$E$17,DM167,DM177)</f>
        <v>0</v>
      </c>
      <c r="DN187" s="109">
        <f>IF('Capital Structure'!$M$18='Capital Structure'!$E$17,DN167,DN177)</f>
        <v>0</v>
      </c>
      <c r="DO187" s="109">
        <f>IF('Capital Structure'!$M$18='Capital Structure'!$E$17,DO167,DO177)</f>
        <v>0</v>
      </c>
      <c r="DP187" s="109">
        <f>IF('Capital Structure'!$M$18='Capital Structure'!$E$17,DP167,DP177)</f>
        <v>0</v>
      </c>
      <c r="DQ187" s="109">
        <f>IF('Capital Structure'!$M$18='Capital Structure'!$E$17,DQ167,DQ177)</f>
        <v>0</v>
      </c>
      <c r="DR187" s="109">
        <f>IF('Capital Structure'!$M$18='Capital Structure'!$E$17,DR167,DR177)</f>
        <v>0</v>
      </c>
      <c r="DS187" s="109">
        <f>IF('Capital Structure'!$M$18='Capital Structure'!$E$17,DS167,DS177)</f>
        <v>0</v>
      </c>
      <c r="DT187" s="109">
        <f>IF('Capital Structure'!$M$18='Capital Structure'!$E$17,DT167,DT177)</f>
        <v>0</v>
      </c>
      <c r="DU187" s="109">
        <f>IF('Capital Structure'!$M$18='Capital Structure'!$E$17,DU167,DU177)</f>
        <v>0</v>
      </c>
      <c r="DV187" s="109">
        <f>IF('Capital Structure'!$M$18='Capital Structure'!$E$17,DV167,DV177)</f>
        <v>0</v>
      </c>
      <c r="DW187" s="109">
        <f>IF('Capital Structure'!$M$18='Capital Structure'!$E$17,DW167,DW177)</f>
        <v>0</v>
      </c>
      <c r="DX187" s="109">
        <f>IF('Capital Structure'!$M$18='Capital Structure'!$E$17,DX167,DX177)</f>
        <v>0</v>
      </c>
      <c r="DY187" s="109">
        <f>IF('Capital Structure'!$M$18='Capital Structure'!$E$17,DY167,DY177)</f>
        <v>0</v>
      </c>
      <c r="DZ187" s="109">
        <f>IF('Capital Structure'!$M$18='Capital Structure'!$E$17,DZ167,DZ177)</f>
        <v>0</v>
      </c>
      <c r="EA187" s="109">
        <f>IF('Capital Structure'!$M$18='Capital Structure'!$E$17,EA167,EA177)</f>
        <v>0</v>
      </c>
      <c r="EB187" s="109">
        <f>IF('Capital Structure'!$M$18='Capital Structure'!$E$17,EB167,EB177)</f>
        <v>0</v>
      </c>
      <c r="EC187" s="109">
        <f>IF('Capital Structure'!$M$18='Capital Structure'!$E$17,EC167,EC177)</f>
        <v>0</v>
      </c>
      <c r="ED187" s="109">
        <f>IF('Capital Structure'!$M$18='Capital Structure'!$E$17,ED167,ED177)</f>
        <v>0</v>
      </c>
      <c r="EE187" s="109">
        <f>IF('Capital Structure'!$M$18='Capital Structure'!$E$17,EE167,EE177)</f>
        <v>0</v>
      </c>
      <c r="EF187" s="109">
        <f>IF('Capital Structure'!$M$18='Capital Structure'!$E$17,EF167,EF177)</f>
        <v>0</v>
      </c>
      <c r="EG187" s="109">
        <f>IF('Capital Structure'!$M$18='Capital Structure'!$E$17,EG167,EG177)</f>
        <v>0</v>
      </c>
      <c r="EH187" s="109">
        <f>IF('Capital Structure'!$M$18='Capital Structure'!$E$17,EH167,EH177)</f>
        <v>0</v>
      </c>
      <c r="EI187" s="109">
        <f>IF('Capital Structure'!$M$18='Capital Structure'!$E$17,EI167,EI177)</f>
        <v>0</v>
      </c>
      <c r="EJ187" s="109">
        <f>IF('Capital Structure'!$M$18='Capital Structure'!$E$17,EJ167,EJ177)</f>
        <v>0</v>
      </c>
      <c r="EK187" s="109">
        <f>IF('Capital Structure'!$M$18='Capital Structure'!$E$17,EK167,EK177)</f>
        <v>0</v>
      </c>
    </row>
    <row r="188" spans="1:16384">
      <c r="B188" s="106" t="s">
        <v>386</v>
      </c>
      <c r="E188" s="109">
        <f ca="1">IF('Capital Structure'!$M$18='Capital Structure'!$E$17,E170,E178)</f>
        <v>0</v>
      </c>
      <c r="F188" s="109">
        <f ca="1">IF('Capital Structure'!$M$18='Capital Structure'!$E$17,F170,F178)</f>
        <v>0</v>
      </c>
      <c r="G188" s="109">
        <f ca="1">IF('Capital Structure'!$M$18='Capital Structure'!$E$17,G170,G178)</f>
        <v>0</v>
      </c>
      <c r="H188" s="109">
        <f ca="1">IF('Capital Structure'!$M$18='Capital Structure'!$E$17,H170,H178)</f>
        <v>0</v>
      </c>
      <c r="I188" s="109">
        <f ca="1">IF('Capital Structure'!$M$18='Capital Structure'!$E$17,I170,I178)</f>
        <v>0</v>
      </c>
      <c r="J188" s="109">
        <f ca="1">IF('Capital Structure'!$M$18='Capital Structure'!$E$17,J170,J178)</f>
        <v>0</v>
      </c>
      <c r="K188" s="109">
        <f ca="1">IF('Capital Structure'!$M$18='Capital Structure'!$E$17,K170,K178)</f>
        <v>0</v>
      </c>
      <c r="L188" s="109">
        <f ca="1">IF('Capital Structure'!$M$18='Capital Structure'!$E$17,L170,L178)</f>
        <v>0</v>
      </c>
      <c r="M188" s="109">
        <f ca="1">IF('Capital Structure'!$M$18='Capital Structure'!$E$17,M170,M178)</f>
        <v>0</v>
      </c>
      <c r="N188" s="109">
        <f ca="1">IF('Capital Structure'!$M$18='Capital Structure'!$E$17,N170,N178)</f>
        <v>0</v>
      </c>
      <c r="O188" s="109">
        <f ca="1">IF('Capital Structure'!$M$18='Capital Structure'!$E$17,O170,O178)</f>
        <v>0</v>
      </c>
      <c r="P188" s="109">
        <f ca="1">IF('Capital Structure'!$M$18='Capital Structure'!$E$17,P170,P178)</f>
        <v>0</v>
      </c>
      <c r="Q188" s="109">
        <f ca="1">IF('Capital Structure'!$M$18='Capital Structure'!$E$17,Q170,Q178)</f>
        <v>0</v>
      </c>
      <c r="R188" s="109">
        <f ca="1">IF('Capital Structure'!$M$18='Capital Structure'!$E$17,R170,R178)</f>
        <v>0</v>
      </c>
      <c r="S188" s="109">
        <f ca="1">IF('Capital Structure'!$M$18='Capital Structure'!$E$17,S170,S178)</f>
        <v>0</v>
      </c>
      <c r="T188" s="109">
        <f ca="1">IF('Capital Structure'!$M$18='Capital Structure'!$E$17,T170,T178)</f>
        <v>0</v>
      </c>
      <c r="U188" s="109">
        <f ca="1">IF('Capital Structure'!$M$18='Capital Structure'!$E$17,U170,U178)</f>
        <v>0</v>
      </c>
      <c r="V188" s="109">
        <f ca="1">IF('Capital Structure'!$M$18='Capital Structure'!$E$17,V170,V178)</f>
        <v>0</v>
      </c>
      <c r="W188" s="109">
        <f ca="1">IF('Capital Structure'!$M$18='Capital Structure'!$E$17,W170,W178)</f>
        <v>0</v>
      </c>
      <c r="X188" s="109">
        <f ca="1">IF('Capital Structure'!$M$18='Capital Structure'!$E$17,X170,X178)</f>
        <v>0</v>
      </c>
      <c r="Y188" s="109">
        <f ca="1">IF('Capital Structure'!$M$18='Capital Structure'!$E$17,Y170,Y178)</f>
        <v>13853159.738089485</v>
      </c>
      <c r="Z188" s="109">
        <f ca="1">IF('Capital Structure'!$M$18='Capital Structure'!$E$17,Z170,Z178)</f>
        <v>0</v>
      </c>
      <c r="AA188" s="109">
        <f ca="1">IF('Capital Structure'!$M$18='Capital Structure'!$E$17,AA170,AA178)</f>
        <v>0</v>
      </c>
      <c r="AB188" s="109">
        <f ca="1">IF('Capital Structure'!$M$18='Capital Structure'!$E$17,AB170,AB178)</f>
        <v>0</v>
      </c>
      <c r="AC188" s="109">
        <f ca="1">IF('Capital Structure'!$M$18='Capital Structure'!$E$17,AC170,AC178)</f>
        <v>0</v>
      </c>
      <c r="AD188" s="109">
        <f ca="1">IF('Capital Structure'!$M$18='Capital Structure'!$E$17,AD170,AD178)</f>
        <v>0</v>
      </c>
      <c r="AE188" s="109">
        <f ca="1">IF('Capital Structure'!$M$18='Capital Structure'!$E$17,AE170,AE178)</f>
        <v>0</v>
      </c>
      <c r="AF188" s="109">
        <f ca="1">IF('Capital Structure'!$M$18='Capital Structure'!$E$17,AF170,AF178)</f>
        <v>0</v>
      </c>
      <c r="AG188" s="109">
        <f ca="1">IF('Capital Structure'!$M$18='Capital Structure'!$E$17,AG170,AG178)</f>
        <v>0</v>
      </c>
      <c r="AH188" s="109">
        <f ca="1">IF('Capital Structure'!$M$18='Capital Structure'!$E$17,AH170,AH178)</f>
        <v>0</v>
      </c>
      <c r="AI188" s="109">
        <f ca="1">IF('Capital Structure'!$M$18='Capital Structure'!$E$17,AI170,AI178)</f>
        <v>0</v>
      </c>
      <c r="AJ188" s="109">
        <f ca="1">IF('Capital Structure'!$M$18='Capital Structure'!$E$17,AJ170,AJ178)</f>
        <v>0</v>
      </c>
      <c r="AK188" s="109">
        <f ca="1">IF('Capital Structure'!$M$18='Capital Structure'!$E$17,AK170,AK178)</f>
        <v>0</v>
      </c>
      <c r="AL188" s="109">
        <f ca="1">IF('Capital Structure'!$M$18='Capital Structure'!$E$17,AL170,AL178)</f>
        <v>0</v>
      </c>
      <c r="AM188" s="109">
        <f ca="1">IF('Capital Structure'!$M$18='Capital Structure'!$E$17,AM170,AM178)</f>
        <v>0</v>
      </c>
      <c r="AN188" s="109">
        <f ca="1">IF('Capital Structure'!$M$18='Capital Structure'!$E$17,AN170,AN178)</f>
        <v>0</v>
      </c>
      <c r="AO188" s="109">
        <f ca="1">IF('Capital Structure'!$M$18='Capital Structure'!$E$17,AO170,AO178)</f>
        <v>0</v>
      </c>
      <c r="AP188" s="109">
        <f ca="1">IF('Capital Structure'!$M$18='Capital Structure'!$E$17,AP170,AP178)</f>
        <v>0</v>
      </c>
      <c r="AQ188" s="109">
        <f ca="1">IF('Capital Structure'!$M$18='Capital Structure'!$E$17,AQ170,AQ178)</f>
        <v>0</v>
      </c>
      <c r="AR188" s="109">
        <f ca="1">IF('Capital Structure'!$M$18='Capital Structure'!$E$17,AR170,AR178)</f>
        <v>0</v>
      </c>
      <c r="AS188" s="109">
        <f ca="1">IF('Capital Structure'!$M$18='Capital Structure'!$E$17,AS170,AS178)</f>
        <v>0</v>
      </c>
      <c r="AT188" s="109">
        <f ca="1">IF('Capital Structure'!$M$18='Capital Structure'!$E$17,AT170,AT178)</f>
        <v>0</v>
      </c>
      <c r="AU188" s="109">
        <f ca="1">IF('Capital Structure'!$M$18='Capital Structure'!$E$17,AU170,AU178)</f>
        <v>0</v>
      </c>
      <c r="AV188" s="109">
        <f ca="1">IF('Capital Structure'!$M$18='Capital Structure'!$E$17,AV170,AV178)</f>
        <v>0</v>
      </c>
      <c r="AW188" s="109">
        <f ca="1">IF('Capital Structure'!$M$18='Capital Structure'!$E$17,AW170,AW178)</f>
        <v>0</v>
      </c>
      <c r="AX188" s="109">
        <f ca="1">IF('Capital Structure'!$M$18='Capital Structure'!$E$17,AX170,AX178)</f>
        <v>0</v>
      </c>
      <c r="AY188" s="109">
        <f ca="1">IF('Capital Structure'!$M$18='Capital Structure'!$E$17,AY170,AY178)</f>
        <v>0</v>
      </c>
      <c r="AZ188" s="109">
        <f ca="1">IF('Capital Structure'!$M$18='Capital Structure'!$E$17,AZ170,AZ178)</f>
        <v>0</v>
      </c>
      <c r="BA188" s="109">
        <f ca="1">IF('Capital Structure'!$M$18='Capital Structure'!$E$17,BA170,BA178)</f>
        <v>0</v>
      </c>
      <c r="BB188" s="109">
        <f ca="1">IF('Capital Structure'!$M$18='Capital Structure'!$E$17,BB170,BB178)</f>
        <v>0</v>
      </c>
      <c r="BC188" s="109">
        <f ca="1">IF('Capital Structure'!$M$18='Capital Structure'!$E$17,BC170,BC178)</f>
        <v>0</v>
      </c>
      <c r="BD188" s="109">
        <f ca="1">IF('Capital Structure'!$M$18='Capital Structure'!$E$17,BD170,BD178)</f>
        <v>0</v>
      </c>
      <c r="BE188" s="109">
        <f ca="1">IF('Capital Structure'!$M$18='Capital Structure'!$E$17,BE170,BE178)</f>
        <v>0</v>
      </c>
      <c r="BF188" s="109">
        <f ca="1">IF('Capital Structure'!$M$18='Capital Structure'!$E$17,BF170,BF178)</f>
        <v>0</v>
      </c>
      <c r="BG188" s="109">
        <f ca="1">IF('Capital Structure'!$M$18='Capital Structure'!$E$17,BG170,BG178)</f>
        <v>0</v>
      </c>
      <c r="BH188" s="109">
        <f ca="1">IF('Capital Structure'!$M$18='Capital Structure'!$E$17,BH170,BH178)</f>
        <v>0</v>
      </c>
      <c r="BI188" s="109">
        <f ca="1">IF('Capital Structure'!$M$18='Capital Structure'!$E$17,BI170,BI178)</f>
        <v>0</v>
      </c>
      <c r="BJ188" s="109">
        <f ca="1">IF('Capital Structure'!$M$18='Capital Structure'!$E$17,BJ170,BJ178)</f>
        <v>0</v>
      </c>
      <c r="BK188" s="109">
        <f ca="1">IF('Capital Structure'!$M$18='Capital Structure'!$E$17,BK170,BK178)</f>
        <v>0</v>
      </c>
      <c r="BL188" s="109">
        <f ca="1">IF('Capital Structure'!$M$18='Capital Structure'!$E$17,BL170,BL178)</f>
        <v>0</v>
      </c>
      <c r="BM188" s="109">
        <f ca="1">IF('Capital Structure'!$M$18='Capital Structure'!$E$17,BM170,BM178)</f>
        <v>0</v>
      </c>
      <c r="BN188" s="109">
        <f ca="1">IF('Capital Structure'!$M$18='Capital Structure'!$E$17,BN170,BN178)</f>
        <v>0</v>
      </c>
      <c r="BO188" s="109">
        <f ca="1">IF('Capital Structure'!$M$18='Capital Structure'!$E$17,BO170,BO178)</f>
        <v>0</v>
      </c>
      <c r="BP188" s="109">
        <f ca="1">IF('Capital Structure'!$M$18='Capital Structure'!$E$17,BP170,BP178)</f>
        <v>0</v>
      </c>
      <c r="BQ188" s="109">
        <f ca="1">IF('Capital Structure'!$M$18='Capital Structure'!$E$17,BQ170,BQ178)</f>
        <v>0</v>
      </c>
      <c r="BR188" s="109">
        <f ca="1">IF('Capital Structure'!$M$18='Capital Structure'!$E$17,BR170,BR178)</f>
        <v>0</v>
      </c>
      <c r="BS188" s="109">
        <f ca="1">IF('Capital Structure'!$M$18='Capital Structure'!$E$17,BS170,BS178)</f>
        <v>0</v>
      </c>
      <c r="BT188" s="109">
        <f ca="1">IF('Capital Structure'!$M$18='Capital Structure'!$E$17,BT170,BT178)</f>
        <v>0</v>
      </c>
      <c r="BU188" s="109">
        <f ca="1">IF('Capital Structure'!$M$18='Capital Structure'!$E$17,BU170,BU178)</f>
        <v>0</v>
      </c>
      <c r="BV188" s="109">
        <f ca="1">IF('Capital Structure'!$M$18='Capital Structure'!$E$17,BV170,BV178)</f>
        <v>0</v>
      </c>
      <c r="BW188" s="109">
        <f ca="1">IF('Capital Structure'!$M$18='Capital Structure'!$E$17,BW170,BW178)</f>
        <v>0</v>
      </c>
      <c r="BX188" s="109">
        <f ca="1">IF('Capital Structure'!$M$18='Capital Structure'!$E$17,BX170,BX178)</f>
        <v>0</v>
      </c>
      <c r="BY188" s="109">
        <f ca="1">IF('Capital Structure'!$M$18='Capital Structure'!$E$17,BY170,BY178)</f>
        <v>0</v>
      </c>
      <c r="BZ188" s="109">
        <f ca="1">IF('Capital Structure'!$M$18='Capital Structure'!$E$17,BZ170,BZ178)</f>
        <v>0</v>
      </c>
      <c r="CA188" s="109">
        <f ca="1">IF('Capital Structure'!$M$18='Capital Structure'!$E$17,CA170,CA178)</f>
        <v>0</v>
      </c>
      <c r="CB188" s="109">
        <f ca="1">IF('Capital Structure'!$M$18='Capital Structure'!$E$17,CB170,CB178)</f>
        <v>0</v>
      </c>
      <c r="CC188" s="109">
        <f ca="1">IF('Capital Structure'!$M$18='Capital Structure'!$E$17,CC170,CC178)</f>
        <v>0</v>
      </c>
      <c r="CD188" s="109">
        <f ca="1">IF('Capital Structure'!$M$18='Capital Structure'!$E$17,CD170,CD178)</f>
        <v>0</v>
      </c>
      <c r="CE188" s="109">
        <f ca="1">IF('Capital Structure'!$M$18='Capital Structure'!$E$17,CE170,CE178)</f>
        <v>0</v>
      </c>
      <c r="CF188" s="109">
        <f ca="1">IF('Capital Structure'!$M$18='Capital Structure'!$E$17,CF170,CF178)</f>
        <v>0</v>
      </c>
      <c r="CG188" s="109">
        <f ca="1">IF('Capital Structure'!$M$18='Capital Structure'!$E$17,CG170,CG178)</f>
        <v>0</v>
      </c>
      <c r="CH188" s="109">
        <f ca="1">IF('Capital Structure'!$M$18='Capital Structure'!$E$17,CH170,CH178)</f>
        <v>0</v>
      </c>
      <c r="CI188" s="109">
        <f ca="1">IF('Capital Structure'!$M$18='Capital Structure'!$E$17,CI170,CI178)</f>
        <v>0</v>
      </c>
      <c r="CJ188" s="109">
        <f ca="1">IF('Capital Structure'!$M$18='Capital Structure'!$E$17,CJ170,CJ178)</f>
        <v>0</v>
      </c>
      <c r="CK188" s="109">
        <f ca="1">IF('Capital Structure'!$M$18='Capital Structure'!$E$17,CK170,CK178)</f>
        <v>0</v>
      </c>
      <c r="CL188" s="109">
        <f ca="1">IF('Capital Structure'!$M$18='Capital Structure'!$E$17,CL170,CL178)</f>
        <v>0</v>
      </c>
      <c r="CM188" s="109">
        <f ca="1">IF('Capital Structure'!$M$18='Capital Structure'!$E$17,CM170,CM178)</f>
        <v>0</v>
      </c>
      <c r="CN188" s="109">
        <f ca="1">IF('Capital Structure'!$M$18='Capital Structure'!$E$17,CN170,CN178)</f>
        <v>0</v>
      </c>
      <c r="CO188" s="109">
        <f>IF('Capital Structure'!$M$18='Capital Structure'!$E$17,CO170,CO178)</f>
        <v>0</v>
      </c>
      <c r="CP188" s="109">
        <f>IF('Capital Structure'!$M$18='Capital Structure'!$E$17,CP170,CP178)</f>
        <v>0</v>
      </c>
      <c r="CQ188" s="109">
        <f>IF('Capital Structure'!$M$18='Capital Structure'!$E$17,CQ170,CQ178)</f>
        <v>0</v>
      </c>
      <c r="CR188" s="109">
        <f>IF('Capital Structure'!$M$18='Capital Structure'!$E$17,CR170,CR178)</f>
        <v>0</v>
      </c>
      <c r="CS188" s="109">
        <f>IF('Capital Structure'!$M$18='Capital Structure'!$E$17,CS170,CS178)</f>
        <v>0</v>
      </c>
      <c r="CT188" s="109">
        <f>IF('Capital Structure'!$M$18='Capital Structure'!$E$17,CT170,CT178)</f>
        <v>0</v>
      </c>
      <c r="CU188" s="109">
        <f>IF('Capital Structure'!$M$18='Capital Structure'!$E$17,CU170,CU178)</f>
        <v>0</v>
      </c>
      <c r="CV188" s="109">
        <f>IF('Capital Structure'!$M$18='Capital Structure'!$E$17,CV170,CV178)</f>
        <v>0</v>
      </c>
      <c r="CW188" s="109">
        <f>IF('Capital Structure'!$M$18='Capital Structure'!$E$17,CW170,CW178)</f>
        <v>0</v>
      </c>
      <c r="CX188" s="109">
        <f>IF('Capital Structure'!$M$18='Capital Structure'!$E$17,CX170,CX178)</f>
        <v>0</v>
      </c>
      <c r="CY188" s="109">
        <f>IF('Capital Structure'!$M$18='Capital Structure'!$E$17,CY170,CY178)</f>
        <v>0</v>
      </c>
      <c r="CZ188" s="109">
        <f>IF('Capital Structure'!$M$18='Capital Structure'!$E$17,CZ170,CZ178)</f>
        <v>0</v>
      </c>
      <c r="DA188" s="109">
        <f>IF('Capital Structure'!$M$18='Capital Structure'!$E$17,DA170,DA178)</f>
        <v>0</v>
      </c>
      <c r="DB188" s="109">
        <f>IF('Capital Structure'!$M$18='Capital Structure'!$E$17,DB170,DB178)</f>
        <v>0</v>
      </c>
      <c r="DC188" s="109">
        <f>IF('Capital Structure'!$M$18='Capital Structure'!$E$17,DC170,DC178)</f>
        <v>0</v>
      </c>
      <c r="DD188" s="109">
        <f>IF('Capital Structure'!$M$18='Capital Structure'!$E$17,DD170,DD178)</f>
        <v>0</v>
      </c>
      <c r="DE188" s="109">
        <f>IF('Capital Structure'!$M$18='Capital Structure'!$E$17,DE170,DE178)</f>
        <v>0</v>
      </c>
      <c r="DF188" s="109">
        <f>IF('Capital Structure'!$M$18='Capital Structure'!$E$17,DF170,DF178)</f>
        <v>0</v>
      </c>
      <c r="DG188" s="109">
        <f>IF('Capital Structure'!$M$18='Capital Structure'!$E$17,DG170,DG178)</f>
        <v>0</v>
      </c>
      <c r="DH188" s="109">
        <f>IF('Capital Structure'!$M$18='Capital Structure'!$E$17,DH170,DH178)</f>
        <v>0</v>
      </c>
      <c r="DI188" s="109">
        <f>IF('Capital Structure'!$M$18='Capital Structure'!$E$17,DI170,DI178)</f>
        <v>0</v>
      </c>
      <c r="DJ188" s="109">
        <f>IF('Capital Structure'!$M$18='Capital Structure'!$E$17,DJ170,DJ178)</f>
        <v>0</v>
      </c>
      <c r="DK188" s="109">
        <f>IF('Capital Structure'!$M$18='Capital Structure'!$E$17,DK170,DK178)</f>
        <v>0</v>
      </c>
      <c r="DL188" s="109">
        <f>IF('Capital Structure'!$M$18='Capital Structure'!$E$17,DL170,DL178)</f>
        <v>0</v>
      </c>
      <c r="DM188" s="109">
        <f>IF('Capital Structure'!$M$18='Capital Structure'!$E$17,DM170,DM178)</f>
        <v>0</v>
      </c>
      <c r="DN188" s="109">
        <f>IF('Capital Structure'!$M$18='Capital Structure'!$E$17,DN170,DN178)</f>
        <v>0</v>
      </c>
      <c r="DO188" s="109">
        <f>IF('Capital Structure'!$M$18='Capital Structure'!$E$17,DO170,DO178)</f>
        <v>0</v>
      </c>
      <c r="DP188" s="109">
        <f>IF('Capital Structure'!$M$18='Capital Structure'!$E$17,DP170,DP178)</f>
        <v>0</v>
      </c>
      <c r="DQ188" s="109">
        <f>IF('Capital Structure'!$M$18='Capital Structure'!$E$17,DQ170,DQ178)</f>
        <v>0</v>
      </c>
      <c r="DR188" s="109">
        <f>IF('Capital Structure'!$M$18='Capital Structure'!$E$17,DR170,DR178)</f>
        <v>0</v>
      </c>
      <c r="DS188" s="109">
        <f>IF('Capital Structure'!$M$18='Capital Structure'!$E$17,DS170,DS178)</f>
        <v>0</v>
      </c>
      <c r="DT188" s="109">
        <f>IF('Capital Structure'!$M$18='Capital Structure'!$E$17,DT170,DT178)</f>
        <v>0</v>
      </c>
      <c r="DU188" s="109">
        <f>IF('Capital Structure'!$M$18='Capital Structure'!$E$17,DU170,DU178)</f>
        <v>0</v>
      </c>
      <c r="DV188" s="109">
        <f>IF('Capital Structure'!$M$18='Capital Structure'!$E$17,DV170,DV178)</f>
        <v>0</v>
      </c>
      <c r="DW188" s="109">
        <f>IF('Capital Structure'!$M$18='Capital Structure'!$E$17,DW170,DW178)</f>
        <v>0</v>
      </c>
      <c r="DX188" s="109">
        <f>IF('Capital Structure'!$M$18='Capital Structure'!$E$17,DX170,DX178)</f>
        <v>0</v>
      </c>
      <c r="DY188" s="109">
        <f>IF('Capital Structure'!$M$18='Capital Structure'!$E$17,DY170,DY178)</f>
        <v>0</v>
      </c>
      <c r="DZ188" s="109">
        <f>IF('Capital Structure'!$M$18='Capital Structure'!$E$17,DZ170,DZ178)</f>
        <v>0</v>
      </c>
      <c r="EA188" s="109">
        <f>IF('Capital Structure'!$M$18='Capital Structure'!$E$17,EA170,EA178)</f>
        <v>0</v>
      </c>
      <c r="EB188" s="109">
        <f>IF('Capital Structure'!$M$18='Capital Structure'!$E$17,EB170,EB178)</f>
        <v>0</v>
      </c>
      <c r="EC188" s="109">
        <f>IF('Capital Structure'!$M$18='Capital Structure'!$E$17,EC170,EC178)</f>
        <v>0</v>
      </c>
      <c r="ED188" s="109">
        <f>IF('Capital Structure'!$M$18='Capital Structure'!$E$17,ED170,ED178)</f>
        <v>0</v>
      </c>
      <c r="EE188" s="109">
        <f>IF('Capital Structure'!$M$18='Capital Structure'!$E$17,EE170,EE178)</f>
        <v>0</v>
      </c>
      <c r="EF188" s="109">
        <f>IF('Capital Structure'!$M$18='Capital Structure'!$E$17,EF170,EF178)</f>
        <v>0</v>
      </c>
      <c r="EG188" s="109">
        <f>IF('Capital Structure'!$M$18='Capital Structure'!$E$17,EG170,EG178)</f>
        <v>0</v>
      </c>
      <c r="EH188" s="109">
        <f>IF('Capital Structure'!$M$18='Capital Structure'!$E$17,EH170,EH178)</f>
        <v>0</v>
      </c>
      <c r="EI188" s="109">
        <f>IF('Capital Structure'!$M$18='Capital Structure'!$E$17,EI170,EI178)</f>
        <v>0</v>
      </c>
      <c r="EJ188" s="109">
        <f>IF('Capital Structure'!$M$18='Capital Structure'!$E$17,EJ170,EJ178)</f>
        <v>0</v>
      </c>
      <c r="EK188" s="109">
        <f>IF('Capital Structure'!$M$18='Capital Structure'!$E$17,EK170,EK178)</f>
        <v>0</v>
      </c>
    </row>
    <row r="189" spans="1:16384">
      <c r="B189" s="106" t="s">
        <v>329</v>
      </c>
      <c r="E189" s="109">
        <f ca="1">IF('Capital Structure'!$M$18='Capital Structure'!$E$17,E174+E169,E182)</f>
        <v>0</v>
      </c>
      <c r="F189" s="109">
        <f ca="1">IF('Capital Structure'!$M$18='Capital Structure'!$E$17,F174+F169,F182)</f>
        <v>0</v>
      </c>
      <c r="G189" s="109">
        <f ca="1">IF('Capital Structure'!$M$18='Capital Structure'!$E$17,G174+G169,G182)</f>
        <v>0</v>
      </c>
      <c r="H189" s="109">
        <f ca="1">IF('Capital Structure'!$M$18='Capital Structure'!$E$17,H174+H169,H182)</f>
        <v>0</v>
      </c>
      <c r="I189" s="109">
        <f ca="1">IF('Capital Structure'!$M$18='Capital Structure'!$E$17,I174+I169,I182)</f>
        <v>0</v>
      </c>
      <c r="J189" s="109">
        <f ca="1">IF('Capital Structure'!$M$18='Capital Structure'!$E$17,J174+J169,J182)</f>
        <v>0</v>
      </c>
      <c r="K189" s="109">
        <f ca="1">IF('Capital Structure'!$M$18='Capital Structure'!$E$17,K174+K169,K182)</f>
        <v>0</v>
      </c>
      <c r="L189" s="109">
        <f ca="1">IF('Capital Structure'!$M$18='Capital Structure'!$E$17,L174+L169,L182)</f>
        <v>0</v>
      </c>
      <c r="M189" s="109">
        <f ca="1">IF('Capital Structure'!$M$18='Capital Structure'!$E$17,M174+M169,M182)</f>
        <v>0</v>
      </c>
      <c r="N189" s="109">
        <f ca="1">IF('Capital Structure'!$M$18='Capital Structure'!$E$17,N174+N169,N182)</f>
        <v>0</v>
      </c>
      <c r="O189" s="109">
        <f ca="1">IF('Capital Structure'!$M$18='Capital Structure'!$E$17,O174+O169,O182)</f>
        <v>0</v>
      </c>
      <c r="P189" s="109">
        <f ca="1">IF('Capital Structure'!$M$18='Capital Structure'!$E$17,P174+P169,P182)</f>
        <v>0</v>
      </c>
      <c r="Q189" s="109">
        <f ca="1">IF('Capital Structure'!$M$18='Capital Structure'!$E$17,Q174+Q169,Q182)</f>
        <v>0</v>
      </c>
      <c r="R189" s="109">
        <f ca="1">IF('Capital Structure'!$M$18='Capital Structure'!$E$17,R174+R169,R182)</f>
        <v>0</v>
      </c>
      <c r="S189" s="109">
        <f ca="1">IF('Capital Structure'!$M$18='Capital Structure'!$E$17,S174+S169,S182)</f>
        <v>0</v>
      </c>
      <c r="T189" s="109">
        <f ca="1">IF('Capital Structure'!$M$18='Capital Structure'!$E$17,T174+T169,T182)</f>
        <v>5882784.5386703983</v>
      </c>
      <c r="U189" s="109">
        <f ca="1">IF('Capital Structure'!$M$18='Capital Structure'!$E$17,U174+U169,U182)</f>
        <v>12049922.310306758</v>
      </c>
      <c r="V189" s="109">
        <f ca="1">IF('Capital Structure'!$M$18='Capital Structure'!$E$17,V174+V169,V182)</f>
        <v>29551492.279761299</v>
      </c>
      <c r="W189" s="109">
        <f ca="1">IF('Capital Structure'!$M$18='Capital Structure'!$E$17,W174+W169,W182)</f>
        <v>29551899.302306771</v>
      </c>
      <c r="X189" s="109">
        <f ca="1">IF('Capital Structure'!$M$18='Capital Structure'!$E$17,X174+X169,X182)</f>
        <v>82056609.210670397</v>
      </c>
      <c r="Y189" s="109">
        <f ca="1">IF('Capital Structure'!$M$18='Capital Structure'!$E$17,Y174+Y169,Y182)</f>
        <v>38835532.926027179</v>
      </c>
      <c r="Z189" s="109">
        <f ca="1">IF('Capital Structure'!$M$18='Capital Structure'!$E$17,Z174+Z169,Z182)</f>
        <v>0</v>
      </c>
      <c r="AA189" s="109">
        <f ca="1">IF('Capital Structure'!$M$18='Capital Structure'!$E$17,AA174+AA169,AA182)</f>
        <v>0</v>
      </c>
      <c r="AB189" s="109">
        <f ca="1">IF('Capital Structure'!$M$18='Capital Structure'!$E$17,AB174+AB169,AB182)</f>
        <v>0</v>
      </c>
      <c r="AC189" s="109">
        <f ca="1">IF('Capital Structure'!$M$18='Capital Structure'!$E$17,AC174+AC169,AC182)</f>
        <v>0</v>
      </c>
      <c r="AD189" s="109">
        <f ca="1">IF('Capital Structure'!$M$18='Capital Structure'!$E$17,AD174+AD169,AD182)</f>
        <v>0</v>
      </c>
      <c r="AE189" s="109">
        <f ca="1">IF('Capital Structure'!$M$18='Capital Structure'!$E$17,AE174+AE169,AE182)</f>
        <v>0</v>
      </c>
      <c r="AF189" s="109">
        <f ca="1">IF('Capital Structure'!$M$18='Capital Structure'!$E$17,AF174+AF169,AF182)</f>
        <v>0</v>
      </c>
      <c r="AG189" s="109">
        <f ca="1">IF('Capital Structure'!$M$18='Capital Structure'!$E$17,AG174+AG169,AG182)</f>
        <v>0</v>
      </c>
      <c r="AH189" s="109">
        <f ca="1">IF('Capital Structure'!$M$18='Capital Structure'!$E$17,AH174+AH169,AH182)</f>
        <v>0</v>
      </c>
      <c r="AI189" s="109">
        <f ca="1">IF('Capital Structure'!$M$18='Capital Structure'!$E$17,AI174+AI169,AI182)</f>
        <v>0</v>
      </c>
      <c r="AJ189" s="109">
        <f ca="1">IF('Capital Structure'!$M$18='Capital Structure'!$E$17,AJ174+AJ169,AJ182)</f>
        <v>0</v>
      </c>
      <c r="AK189" s="109">
        <f ca="1">IF('Capital Structure'!$M$18='Capital Structure'!$E$17,AK174+AK169,AK182)</f>
        <v>0</v>
      </c>
      <c r="AL189" s="109">
        <f ca="1">IF('Capital Structure'!$M$18='Capital Structure'!$E$17,AL174+AL169,AL182)</f>
        <v>0</v>
      </c>
      <c r="AM189" s="109">
        <f ca="1">IF('Capital Structure'!$M$18='Capital Structure'!$E$17,AM174+AM169,AM182)</f>
        <v>0</v>
      </c>
      <c r="AN189" s="109">
        <f ca="1">IF('Capital Structure'!$M$18='Capital Structure'!$E$17,AN174+AN169,AN182)</f>
        <v>0</v>
      </c>
      <c r="AO189" s="109">
        <f ca="1">IF('Capital Structure'!$M$18='Capital Structure'!$E$17,AO174+AO169,AO182)</f>
        <v>0</v>
      </c>
      <c r="AP189" s="109">
        <f ca="1">IF('Capital Structure'!$M$18='Capital Structure'!$E$17,AP174+AP169,AP182)</f>
        <v>0</v>
      </c>
      <c r="AQ189" s="109">
        <f ca="1">IF('Capital Structure'!$M$18='Capital Structure'!$E$17,AQ174+AQ169,AQ182)</f>
        <v>0</v>
      </c>
      <c r="AR189" s="109">
        <f ca="1">IF('Capital Structure'!$M$18='Capital Structure'!$E$17,AR174+AR169,AR182)</f>
        <v>0</v>
      </c>
      <c r="AS189" s="109">
        <f ca="1">IF('Capital Structure'!$M$18='Capital Structure'!$E$17,AS174+AS169,AS182)</f>
        <v>0</v>
      </c>
      <c r="AT189" s="109">
        <f ca="1">IF('Capital Structure'!$M$18='Capital Structure'!$E$17,AT174+AT169,AT182)</f>
        <v>0</v>
      </c>
      <c r="AU189" s="109">
        <f ca="1">IF('Capital Structure'!$M$18='Capital Structure'!$E$17,AU174+AU169,AU182)</f>
        <v>0</v>
      </c>
      <c r="AV189" s="109">
        <f ca="1">IF('Capital Structure'!$M$18='Capital Structure'!$E$17,AV174+AV169,AV182)</f>
        <v>0</v>
      </c>
      <c r="AW189" s="109">
        <f ca="1">IF('Capital Structure'!$M$18='Capital Structure'!$E$17,AW174+AW169,AW182)</f>
        <v>0</v>
      </c>
      <c r="AX189" s="109">
        <f ca="1">IF('Capital Structure'!$M$18='Capital Structure'!$E$17,AX174+AX169,AX182)</f>
        <v>0</v>
      </c>
      <c r="AY189" s="109">
        <f ca="1">IF('Capital Structure'!$M$18='Capital Structure'!$E$17,AY174+AY169,AY182)</f>
        <v>0</v>
      </c>
      <c r="AZ189" s="109">
        <f ca="1">IF('Capital Structure'!$M$18='Capital Structure'!$E$17,AZ174+AZ169,AZ182)</f>
        <v>0</v>
      </c>
      <c r="BA189" s="109">
        <f ca="1">IF('Capital Structure'!$M$18='Capital Structure'!$E$17,BA174+BA169,BA182)</f>
        <v>0</v>
      </c>
      <c r="BB189" s="109">
        <f ca="1">IF('Capital Structure'!$M$18='Capital Structure'!$E$17,BB174+BB169,BB182)</f>
        <v>0</v>
      </c>
      <c r="BC189" s="109">
        <f ca="1">IF('Capital Structure'!$M$18='Capital Structure'!$E$17,BC174+BC169,BC182)</f>
        <v>0</v>
      </c>
      <c r="BD189" s="109">
        <f ca="1">IF('Capital Structure'!$M$18='Capital Structure'!$E$17,BD174+BD169,BD182)</f>
        <v>0</v>
      </c>
      <c r="BE189" s="109">
        <f ca="1">IF('Capital Structure'!$M$18='Capital Structure'!$E$17,BE174+BE169,BE182)</f>
        <v>0</v>
      </c>
      <c r="BF189" s="109">
        <f ca="1">IF('Capital Structure'!$M$18='Capital Structure'!$E$17,BF174+BF169,BF182)</f>
        <v>0</v>
      </c>
      <c r="BG189" s="109">
        <f ca="1">IF('Capital Structure'!$M$18='Capital Structure'!$E$17,BG174+BG169,BG182)</f>
        <v>0</v>
      </c>
      <c r="BH189" s="109">
        <f ca="1">IF('Capital Structure'!$M$18='Capital Structure'!$E$17,BH174+BH169,BH182)</f>
        <v>0</v>
      </c>
      <c r="BI189" s="109">
        <f ca="1">IF('Capital Structure'!$M$18='Capital Structure'!$E$17,BI174+BI169,BI182)</f>
        <v>0</v>
      </c>
      <c r="BJ189" s="109">
        <f ca="1">IF('Capital Structure'!$M$18='Capital Structure'!$E$17,BJ174+BJ169,BJ182)</f>
        <v>0</v>
      </c>
      <c r="BK189" s="109">
        <f ca="1">IF('Capital Structure'!$M$18='Capital Structure'!$E$17,BK174+BK169,BK182)</f>
        <v>0</v>
      </c>
      <c r="BL189" s="109">
        <f ca="1">IF('Capital Structure'!$M$18='Capital Structure'!$E$17,BL174+BL169,BL182)</f>
        <v>0</v>
      </c>
      <c r="BM189" s="109">
        <f ca="1">IF('Capital Structure'!$M$18='Capital Structure'!$E$17,BM174+BM169,BM182)</f>
        <v>0</v>
      </c>
      <c r="BN189" s="109">
        <f ca="1">IF('Capital Structure'!$M$18='Capital Structure'!$E$17,BN174+BN169,BN182)</f>
        <v>0</v>
      </c>
      <c r="BO189" s="109">
        <f ca="1">IF('Capital Structure'!$M$18='Capital Structure'!$E$17,BO174+BO169,BO182)</f>
        <v>0</v>
      </c>
      <c r="BP189" s="109">
        <f ca="1">IF('Capital Structure'!$M$18='Capital Structure'!$E$17,BP174+BP169,BP182)</f>
        <v>0</v>
      </c>
      <c r="BQ189" s="109">
        <f ca="1">IF('Capital Structure'!$M$18='Capital Structure'!$E$17,BQ174+BQ169,BQ182)</f>
        <v>0</v>
      </c>
      <c r="BR189" s="109">
        <f ca="1">IF('Capital Structure'!$M$18='Capital Structure'!$E$17,BR174+BR169,BR182)</f>
        <v>0</v>
      </c>
      <c r="BS189" s="109">
        <f ca="1">IF('Capital Structure'!$M$18='Capital Structure'!$E$17,BS174+BS169,BS182)</f>
        <v>0</v>
      </c>
      <c r="BT189" s="109">
        <f ca="1">IF('Capital Structure'!$M$18='Capital Structure'!$E$17,BT174+BT169,BT182)</f>
        <v>0</v>
      </c>
      <c r="BU189" s="109">
        <f ca="1">IF('Capital Structure'!$M$18='Capital Structure'!$E$17,BU174+BU169,BU182)</f>
        <v>0</v>
      </c>
      <c r="BV189" s="109">
        <f>IF('Capital Structure'!$M$18='Capital Structure'!$E$17,BV174+BV169,BV182)</f>
        <v>0</v>
      </c>
      <c r="BW189" s="109">
        <f>IF('Capital Structure'!$M$18='Capital Structure'!$E$17,BW174+BW169,BW182)</f>
        <v>0</v>
      </c>
      <c r="BX189" s="109">
        <f>IF('Capital Structure'!$M$18='Capital Structure'!$E$17,BX174+BX169,BX182)</f>
        <v>0</v>
      </c>
      <c r="BY189" s="109">
        <f>IF('Capital Structure'!$M$18='Capital Structure'!$E$17,BY174+BY169,BY182)</f>
        <v>0</v>
      </c>
      <c r="BZ189" s="109">
        <f>IF('Capital Structure'!$M$18='Capital Structure'!$E$17,BZ174+BZ169,BZ182)</f>
        <v>0</v>
      </c>
      <c r="CA189" s="109">
        <f>IF('Capital Structure'!$M$18='Capital Structure'!$E$17,CA174+CA169,CA182)</f>
        <v>0</v>
      </c>
      <c r="CB189" s="109">
        <f>IF('Capital Structure'!$M$18='Capital Structure'!$E$17,CB174+CB169,CB182)</f>
        <v>0</v>
      </c>
      <c r="CC189" s="109">
        <f>IF('Capital Structure'!$M$18='Capital Structure'!$E$17,CC174+CC169,CC182)</f>
        <v>0</v>
      </c>
      <c r="CD189" s="109">
        <f>IF('Capital Structure'!$M$18='Capital Structure'!$E$17,CD174+CD169,CD182)</f>
        <v>0</v>
      </c>
      <c r="CE189" s="109">
        <f>IF('Capital Structure'!$M$18='Capital Structure'!$E$17,CE174+CE169,CE182)</f>
        <v>0</v>
      </c>
      <c r="CF189" s="109">
        <f>IF('Capital Structure'!$M$18='Capital Structure'!$E$17,CF174+CF169,CF182)</f>
        <v>0</v>
      </c>
      <c r="CG189" s="109">
        <f>IF('Capital Structure'!$M$18='Capital Structure'!$E$17,CG174+CG169,CG182)</f>
        <v>0</v>
      </c>
      <c r="CH189" s="109">
        <f>IF('Capital Structure'!$M$18='Capital Structure'!$E$17,CH174+CH169,CH182)</f>
        <v>0</v>
      </c>
      <c r="CI189" s="109">
        <f>IF('Capital Structure'!$M$18='Capital Structure'!$E$17,CI174+CI169,CI182)</f>
        <v>0</v>
      </c>
      <c r="CJ189" s="109">
        <f>IF('Capital Structure'!$M$18='Capital Structure'!$E$17,CJ174+CJ169,CJ182)</f>
        <v>0</v>
      </c>
      <c r="CK189" s="109">
        <f>IF('Capital Structure'!$M$18='Capital Structure'!$E$17,CK174+CK169,CK182)</f>
        <v>0</v>
      </c>
      <c r="CL189" s="109">
        <f>IF('Capital Structure'!$M$18='Capital Structure'!$E$17,CL174+CL169,CL182)</f>
        <v>0</v>
      </c>
      <c r="CM189" s="109">
        <f ca="1">IF('Capital Structure'!$M$18='Capital Structure'!$E$17,CM174+CM169,CM182)</f>
        <v>242180084.36465237</v>
      </c>
      <c r="CN189" s="109">
        <f>IF('Capital Structure'!$M$18='Capital Structure'!$E$17,CN174+CN169,CN182)</f>
        <v>0</v>
      </c>
      <c r="CO189" s="109">
        <f>IF('Capital Structure'!$M$18='Capital Structure'!$E$17,CO174+CO169,CO182)</f>
        <v>0</v>
      </c>
      <c r="CP189" s="109">
        <f>IF('Capital Structure'!$M$18='Capital Structure'!$E$17,CP174+CP169,CP182)</f>
        <v>0</v>
      </c>
      <c r="CQ189" s="109">
        <f>IF('Capital Structure'!$M$18='Capital Structure'!$E$17,CQ174+CQ169,CQ182)</f>
        <v>0</v>
      </c>
      <c r="CR189" s="109">
        <f>IF('Capital Structure'!$M$18='Capital Structure'!$E$17,CR174+CR169,CR182)</f>
        <v>0</v>
      </c>
      <c r="CS189" s="109">
        <f>IF('Capital Structure'!$M$18='Capital Structure'!$E$17,CS174+CS169,CS182)</f>
        <v>0</v>
      </c>
      <c r="CT189" s="109">
        <f>IF('Capital Structure'!$M$18='Capital Structure'!$E$17,CT174+CT169,CT182)</f>
        <v>0</v>
      </c>
      <c r="CU189" s="109">
        <f>IF('Capital Structure'!$M$18='Capital Structure'!$E$17,CU174+CU169,CU182)</f>
        <v>0</v>
      </c>
      <c r="CV189" s="109">
        <f>IF('Capital Structure'!$M$18='Capital Structure'!$E$17,CV174+CV169,CV182)</f>
        <v>0</v>
      </c>
      <c r="CW189" s="109">
        <f>IF('Capital Structure'!$M$18='Capital Structure'!$E$17,CW174+CW169,CW182)</f>
        <v>0</v>
      </c>
      <c r="CX189" s="109">
        <f>IF('Capital Structure'!$M$18='Capital Structure'!$E$17,CX174+CX169,CX182)</f>
        <v>0</v>
      </c>
      <c r="CY189" s="109">
        <f>IF('Capital Structure'!$M$18='Capital Structure'!$E$17,CY174+CY169,CY182)</f>
        <v>0</v>
      </c>
      <c r="CZ189" s="109">
        <f>IF('Capital Structure'!$M$18='Capital Structure'!$E$17,CZ174+CZ169,CZ182)</f>
        <v>0</v>
      </c>
      <c r="DA189" s="109">
        <f>IF('Capital Structure'!$M$18='Capital Structure'!$E$17,DA174+DA169,DA182)</f>
        <v>0</v>
      </c>
      <c r="DB189" s="109">
        <f>IF('Capital Structure'!$M$18='Capital Structure'!$E$17,DB174+DB169,DB182)</f>
        <v>0</v>
      </c>
      <c r="DC189" s="109">
        <f>IF('Capital Structure'!$M$18='Capital Structure'!$E$17,DC174+DC169,DC182)</f>
        <v>0</v>
      </c>
      <c r="DD189" s="109">
        <f>IF('Capital Structure'!$M$18='Capital Structure'!$E$17,DD174+DD169,DD182)</f>
        <v>0</v>
      </c>
      <c r="DE189" s="109">
        <f>IF('Capital Structure'!$M$18='Capital Structure'!$E$17,DE174+DE169,DE182)</f>
        <v>0</v>
      </c>
      <c r="DF189" s="109">
        <f>IF('Capital Structure'!$M$18='Capital Structure'!$E$17,DF174+DF169,DF182)</f>
        <v>0</v>
      </c>
      <c r="DG189" s="109">
        <f>IF('Capital Structure'!$M$18='Capital Structure'!$E$17,DG174+DG169,DG182)</f>
        <v>0</v>
      </c>
      <c r="DH189" s="109">
        <f>IF('Capital Structure'!$M$18='Capital Structure'!$E$17,DH174+DH169,DH182)</f>
        <v>0</v>
      </c>
      <c r="DI189" s="109">
        <f>IF('Capital Structure'!$M$18='Capital Structure'!$E$17,DI174+DI169,DI182)</f>
        <v>0</v>
      </c>
      <c r="DJ189" s="109">
        <f>IF('Capital Structure'!$M$18='Capital Structure'!$E$17,DJ174+DJ169,DJ182)</f>
        <v>0</v>
      </c>
      <c r="DK189" s="109">
        <f>IF('Capital Structure'!$M$18='Capital Structure'!$E$17,DK174+DK169,DK182)</f>
        <v>0</v>
      </c>
      <c r="DL189" s="109">
        <f>IF('Capital Structure'!$M$18='Capital Structure'!$E$17,DL174+DL169,DL182)</f>
        <v>0</v>
      </c>
      <c r="DM189" s="109">
        <f>IF('Capital Structure'!$M$18='Capital Structure'!$E$17,DM174+DM169,DM182)</f>
        <v>0</v>
      </c>
      <c r="DN189" s="109">
        <f>IF('Capital Structure'!$M$18='Capital Structure'!$E$17,DN174+DN169,DN182)</f>
        <v>0</v>
      </c>
      <c r="DO189" s="109">
        <f>IF('Capital Structure'!$M$18='Capital Structure'!$E$17,DO174+DO169,DO182)</f>
        <v>0</v>
      </c>
      <c r="DP189" s="109">
        <f>IF('Capital Structure'!$M$18='Capital Structure'!$E$17,DP174+DP169,DP182)</f>
        <v>0</v>
      </c>
      <c r="DQ189" s="109">
        <f>IF('Capital Structure'!$M$18='Capital Structure'!$E$17,DQ174+DQ169,DQ182)</f>
        <v>0</v>
      </c>
      <c r="DR189" s="109">
        <f>IF('Capital Structure'!$M$18='Capital Structure'!$E$17,DR174+DR169,DR182)</f>
        <v>0</v>
      </c>
      <c r="DS189" s="109">
        <f>IF('Capital Structure'!$M$18='Capital Structure'!$E$17,DS174+DS169,DS182)</f>
        <v>0</v>
      </c>
      <c r="DT189" s="109">
        <f>IF('Capital Structure'!$M$18='Capital Structure'!$E$17,DT174+DT169,DT182)</f>
        <v>0</v>
      </c>
      <c r="DU189" s="109">
        <f>IF('Capital Structure'!$M$18='Capital Structure'!$E$17,DU174+DU169,DU182)</f>
        <v>0</v>
      </c>
      <c r="DV189" s="109">
        <f>IF('Capital Structure'!$M$18='Capital Structure'!$E$17,DV174+DV169,DV182)</f>
        <v>0</v>
      </c>
      <c r="DW189" s="109">
        <f>IF('Capital Structure'!$M$18='Capital Structure'!$E$17,DW174+DW169,DW182)</f>
        <v>0</v>
      </c>
      <c r="DX189" s="109">
        <f>IF('Capital Structure'!$M$18='Capital Structure'!$E$17,DX174+DX169,DX182)</f>
        <v>0</v>
      </c>
      <c r="DY189" s="109">
        <f>IF('Capital Structure'!$M$18='Capital Structure'!$E$17,DY174+DY169,DY182)</f>
        <v>0</v>
      </c>
      <c r="DZ189" s="109">
        <f>IF('Capital Structure'!$M$18='Capital Structure'!$E$17,DZ174+DZ169,DZ182)</f>
        <v>0</v>
      </c>
      <c r="EA189" s="109">
        <f>IF('Capital Structure'!$M$18='Capital Structure'!$E$17,EA174+EA169,EA182)</f>
        <v>0</v>
      </c>
      <c r="EB189" s="109">
        <f>IF('Capital Structure'!$M$18='Capital Structure'!$E$17,EB174+EB169,EB182)</f>
        <v>0</v>
      </c>
      <c r="EC189" s="109">
        <f>IF('Capital Structure'!$M$18='Capital Structure'!$E$17,EC174+EC169,EC182)</f>
        <v>0</v>
      </c>
      <c r="ED189" s="109">
        <f>IF('Capital Structure'!$M$18='Capital Structure'!$E$17,ED174+ED169,ED182)</f>
        <v>0</v>
      </c>
      <c r="EE189" s="109">
        <f>IF('Capital Structure'!$M$18='Capital Structure'!$E$17,EE174+EE169,EE182)</f>
        <v>0</v>
      </c>
      <c r="EF189" s="109">
        <f>IF('Capital Structure'!$M$18='Capital Structure'!$E$17,EF174+EF169,EF182)</f>
        <v>0</v>
      </c>
      <c r="EG189" s="109">
        <f>IF('Capital Structure'!$M$18='Capital Structure'!$E$17,EG174+EG169,EG182)</f>
        <v>0</v>
      </c>
      <c r="EH189" s="109">
        <f>IF('Capital Structure'!$M$18='Capital Structure'!$E$17,EH174+EH169,EH182)</f>
        <v>0</v>
      </c>
      <c r="EI189" s="109">
        <f>IF('Capital Structure'!$M$18='Capital Structure'!$E$17,EI174+EI169,EI182)</f>
        <v>0</v>
      </c>
      <c r="EJ189" s="109">
        <f>IF('Capital Structure'!$M$18='Capital Structure'!$E$17,EJ174+EJ169,EJ182)</f>
        <v>0</v>
      </c>
      <c r="EK189" s="109">
        <f>IF('Capital Structure'!$M$18='Capital Structure'!$E$17,EK174+EK169,EK182)</f>
        <v>0</v>
      </c>
    </row>
    <row r="190" spans="1:16384">
      <c r="B190" s="106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09"/>
      <c r="AU190" s="109"/>
      <c r="AV190" s="109"/>
      <c r="AW190" s="109"/>
      <c r="AX190" s="109"/>
      <c r="AY190" s="109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</row>
    <row r="191" spans="1:16384">
      <c r="A191" s="148"/>
      <c r="C191" s="148"/>
      <c r="D191" s="148"/>
      <c r="E191" s="150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  <c r="AC191" s="150"/>
      <c r="AD191" s="150"/>
      <c r="AE191" s="150"/>
      <c r="AF191" s="150"/>
      <c r="AG191" s="150"/>
      <c r="AH191" s="150"/>
      <c r="AI191" s="150"/>
      <c r="AJ191" s="150"/>
      <c r="AK191" s="150"/>
      <c r="AL191" s="150"/>
      <c r="AM191" s="150"/>
      <c r="AN191" s="150"/>
      <c r="AO191" s="150"/>
      <c r="AP191" s="150"/>
      <c r="AQ191" s="150"/>
      <c r="AR191" s="150"/>
      <c r="AS191" s="150"/>
      <c r="AT191" s="150"/>
      <c r="AU191" s="150"/>
      <c r="AV191" s="150"/>
      <c r="AW191" s="150"/>
      <c r="AX191" s="150"/>
      <c r="AY191" s="150"/>
      <c r="AZ191" s="150"/>
      <c r="BA191" s="150"/>
      <c r="BB191" s="150"/>
      <c r="BC191" s="150"/>
      <c r="BD191" s="150"/>
      <c r="BE191" s="150"/>
      <c r="BF191" s="150"/>
      <c r="BG191" s="150"/>
      <c r="BH191" s="150"/>
      <c r="BI191" s="150"/>
      <c r="BJ191" s="150"/>
      <c r="BK191" s="150"/>
      <c r="BL191" s="150"/>
      <c r="BM191" s="150"/>
      <c r="BN191" s="150"/>
      <c r="BO191" s="150"/>
      <c r="BP191" s="148"/>
      <c r="BQ191" s="148"/>
      <c r="BR191" s="148"/>
      <c r="BS191" s="148"/>
      <c r="BT191" s="148"/>
      <c r="BU191" s="148"/>
      <c r="BV191" s="148"/>
      <c r="BW191" s="148"/>
      <c r="BX191" s="148"/>
      <c r="BY191" s="148"/>
      <c r="BZ191" s="148"/>
      <c r="CA191" s="148"/>
      <c r="CB191" s="148"/>
      <c r="CC191" s="148"/>
      <c r="CD191" s="148"/>
      <c r="CE191" s="148"/>
      <c r="CF191" s="148"/>
      <c r="CG191" s="148"/>
      <c r="CH191" s="148"/>
      <c r="CI191" s="148"/>
      <c r="CJ191" s="148"/>
      <c r="CK191" s="148"/>
      <c r="CL191" s="148"/>
      <c r="CM191" s="148"/>
      <c r="CN191" s="148"/>
      <c r="CO191" s="148"/>
      <c r="CP191" s="148"/>
      <c r="CQ191" s="148"/>
      <c r="CR191" s="148"/>
      <c r="CS191" s="148"/>
      <c r="CT191" s="148"/>
      <c r="CU191" s="148"/>
      <c r="CV191" s="148"/>
      <c r="CW191" s="148"/>
      <c r="CX191" s="148"/>
      <c r="CY191" s="148"/>
      <c r="CZ191" s="148"/>
      <c r="DA191" s="148"/>
      <c r="DB191" s="148"/>
      <c r="DC191" s="148"/>
      <c r="DD191" s="148"/>
      <c r="DE191" s="148"/>
      <c r="DF191" s="148"/>
      <c r="DG191" s="148"/>
      <c r="DH191" s="148"/>
      <c r="DI191" s="148"/>
      <c r="DJ191" s="148"/>
      <c r="DK191" s="148"/>
      <c r="DL191" s="148"/>
      <c r="DM191" s="148"/>
      <c r="DN191" s="148"/>
      <c r="DO191" s="148"/>
      <c r="DP191" s="148"/>
      <c r="DQ191" s="148"/>
      <c r="DR191" s="148"/>
      <c r="DS191" s="148"/>
      <c r="DT191" s="148"/>
      <c r="DU191" s="148"/>
      <c r="DV191" s="148"/>
      <c r="DW191" s="148"/>
      <c r="DX191" s="148"/>
      <c r="DY191" s="148"/>
      <c r="DZ191" s="148"/>
      <c r="EA191" s="148"/>
      <c r="EB191" s="148"/>
      <c r="EC191" s="148"/>
      <c r="ED191" s="148"/>
      <c r="EE191" s="148"/>
      <c r="EF191" s="148"/>
      <c r="EG191" s="148"/>
      <c r="EH191" s="148"/>
      <c r="EI191" s="148"/>
      <c r="EJ191" s="148"/>
      <c r="EK191" s="148"/>
      <c r="EL191" s="148"/>
      <c r="EM191" s="148"/>
      <c r="EN191" s="148"/>
      <c r="EO191" s="148"/>
      <c r="EP191" s="148"/>
      <c r="EQ191" s="148"/>
      <c r="ER191" s="148"/>
      <c r="ES191" s="148"/>
      <c r="ET191" s="148"/>
      <c r="EU191" s="148"/>
      <c r="EV191" s="148"/>
      <c r="EW191" s="148"/>
      <c r="EX191" s="148"/>
      <c r="EY191" s="148"/>
      <c r="EZ191" s="148"/>
      <c r="FA191" s="148"/>
      <c r="FB191" s="148"/>
      <c r="FC191" s="148"/>
      <c r="FD191" s="148"/>
      <c r="FE191" s="148"/>
      <c r="FF191" s="148"/>
      <c r="FG191" s="148"/>
      <c r="FH191" s="148"/>
      <c r="FI191" s="148"/>
      <c r="FJ191" s="148"/>
      <c r="FK191" s="148"/>
      <c r="FL191" s="148"/>
      <c r="FM191" s="148"/>
      <c r="FN191" s="148"/>
      <c r="FO191" s="148"/>
      <c r="FP191" s="148"/>
      <c r="FQ191" s="148"/>
      <c r="FR191" s="148"/>
      <c r="FS191" s="148"/>
      <c r="FT191" s="148"/>
      <c r="FU191" s="148"/>
      <c r="FV191" s="148"/>
      <c r="FW191" s="148"/>
      <c r="FX191" s="148"/>
      <c r="FY191" s="148"/>
      <c r="FZ191" s="148"/>
      <c r="GA191" s="148"/>
      <c r="GB191" s="148"/>
      <c r="GC191" s="148"/>
      <c r="GD191" s="148"/>
      <c r="GE191" s="148"/>
      <c r="GF191" s="148"/>
      <c r="GG191" s="148"/>
      <c r="GH191" s="148"/>
      <c r="GI191" s="148"/>
      <c r="GJ191" s="148"/>
      <c r="GK191" s="148"/>
      <c r="GL191" s="148"/>
      <c r="GM191" s="148"/>
      <c r="GN191" s="148"/>
      <c r="GO191" s="148"/>
      <c r="GP191" s="148"/>
      <c r="GQ191" s="148"/>
      <c r="GR191" s="148"/>
      <c r="GS191" s="148"/>
      <c r="GT191" s="148"/>
      <c r="GU191" s="148"/>
      <c r="GV191" s="148"/>
      <c r="GW191" s="148"/>
      <c r="GX191" s="148"/>
      <c r="GY191" s="148"/>
      <c r="GZ191" s="148"/>
      <c r="HA191" s="148"/>
      <c r="HB191" s="148"/>
      <c r="HC191" s="148"/>
      <c r="HD191" s="148"/>
      <c r="HE191" s="148"/>
      <c r="HF191" s="148"/>
      <c r="HG191" s="148"/>
      <c r="HH191" s="148"/>
      <c r="HI191" s="148"/>
      <c r="HJ191" s="148"/>
      <c r="HK191" s="148"/>
      <c r="HL191" s="148"/>
      <c r="HM191" s="148"/>
      <c r="HN191" s="148"/>
      <c r="HO191" s="148"/>
      <c r="HP191" s="148"/>
      <c r="HQ191" s="148"/>
      <c r="HR191" s="148"/>
      <c r="HS191" s="148"/>
      <c r="HT191" s="148"/>
      <c r="HU191" s="148"/>
      <c r="HV191" s="148"/>
      <c r="HW191" s="148"/>
      <c r="HX191" s="148"/>
      <c r="HY191" s="148"/>
      <c r="HZ191" s="148"/>
      <c r="IA191" s="148"/>
      <c r="IB191" s="148"/>
      <c r="IC191" s="148"/>
      <c r="ID191" s="148"/>
      <c r="IE191" s="148"/>
      <c r="IF191" s="148"/>
      <c r="IG191" s="148"/>
      <c r="IH191" s="148"/>
      <c r="II191" s="148"/>
      <c r="IJ191" s="148"/>
      <c r="IK191" s="148"/>
      <c r="IL191" s="148"/>
      <c r="IM191" s="148"/>
      <c r="IN191" s="148"/>
      <c r="IO191" s="148"/>
      <c r="IP191" s="148"/>
      <c r="IQ191" s="148"/>
      <c r="IR191" s="148"/>
      <c r="IS191" s="148"/>
      <c r="IT191" s="148"/>
      <c r="IU191" s="148"/>
      <c r="IV191" s="148"/>
      <c r="IW191" s="148"/>
      <c r="IX191" s="148"/>
      <c r="IY191" s="148"/>
      <c r="IZ191" s="148"/>
      <c r="JA191" s="148"/>
      <c r="JB191" s="148"/>
      <c r="JC191" s="148"/>
      <c r="JD191" s="148"/>
      <c r="JE191" s="148"/>
      <c r="JF191" s="148"/>
      <c r="JG191" s="148"/>
      <c r="JH191" s="148"/>
      <c r="JI191" s="148"/>
      <c r="JJ191" s="148"/>
      <c r="JK191" s="148"/>
      <c r="JL191" s="148"/>
      <c r="JM191" s="148"/>
      <c r="JN191" s="148"/>
      <c r="JO191" s="148"/>
      <c r="JP191" s="148"/>
      <c r="JQ191" s="148"/>
      <c r="JR191" s="148"/>
      <c r="JS191" s="148"/>
      <c r="JT191" s="148"/>
      <c r="JU191" s="148"/>
      <c r="JV191" s="148"/>
      <c r="JW191" s="148"/>
      <c r="JX191" s="148"/>
      <c r="JY191" s="148"/>
      <c r="JZ191" s="148"/>
      <c r="KA191" s="148"/>
      <c r="KB191" s="148"/>
      <c r="KC191" s="148"/>
      <c r="KD191" s="148"/>
      <c r="KE191" s="148"/>
      <c r="KF191" s="148"/>
      <c r="KG191" s="148"/>
      <c r="KH191" s="148"/>
      <c r="KI191" s="148"/>
      <c r="KJ191" s="148"/>
      <c r="KK191" s="148"/>
      <c r="KL191" s="148"/>
      <c r="KM191" s="148"/>
      <c r="KN191" s="148"/>
      <c r="KO191" s="148"/>
      <c r="KP191" s="148"/>
      <c r="KQ191" s="148"/>
      <c r="KR191" s="148"/>
      <c r="KS191" s="148"/>
      <c r="KT191" s="148"/>
      <c r="KU191" s="148"/>
      <c r="KV191" s="148"/>
      <c r="KW191" s="148"/>
      <c r="KX191" s="148"/>
      <c r="KY191" s="148"/>
      <c r="KZ191" s="148"/>
      <c r="LA191" s="148"/>
      <c r="LB191" s="148"/>
      <c r="LC191" s="148"/>
      <c r="LD191" s="148"/>
      <c r="LE191" s="148"/>
      <c r="LF191" s="148"/>
      <c r="LG191" s="148"/>
      <c r="LH191" s="148"/>
      <c r="LI191" s="148"/>
      <c r="LJ191" s="148"/>
      <c r="LK191" s="148"/>
      <c r="LL191" s="148"/>
      <c r="LM191" s="148"/>
      <c r="LN191" s="148"/>
      <c r="LO191" s="148"/>
      <c r="LP191" s="148"/>
      <c r="LQ191" s="148"/>
      <c r="LR191" s="148"/>
      <c r="LS191" s="148"/>
      <c r="LT191" s="148"/>
      <c r="LU191" s="148"/>
      <c r="LV191" s="148"/>
      <c r="LW191" s="148"/>
      <c r="LX191" s="148"/>
      <c r="LY191" s="148"/>
      <c r="LZ191" s="148"/>
      <c r="MA191" s="148"/>
      <c r="MB191" s="148"/>
      <c r="MC191" s="148"/>
      <c r="MD191" s="148"/>
      <c r="ME191" s="148"/>
      <c r="MF191" s="148"/>
      <c r="MG191" s="148"/>
      <c r="MH191" s="148"/>
      <c r="MI191" s="148"/>
      <c r="MJ191" s="148"/>
      <c r="MK191" s="148"/>
      <c r="ML191" s="148"/>
      <c r="MM191" s="148"/>
      <c r="MN191" s="148"/>
      <c r="MO191" s="148"/>
      <c r="MP191" s="148"/>
      <c r="MQ191" s="148"/>
      <c r="MR191" s="148"/>
      <c r="MS191" s="148"/>
      <c r="MT191" s="148"/>
      <c r="MU191" s="148"/>
      <c r="MV191" s="148"/>
      <c r="MW191" s="148"/>
      <c r="MX191" s="148"/>
      <c r="MY191" s="148"/>
      <c r="MZ191" s="148"/>
      <c r="NA191" s="148"/>
      <c r="NB191" s="148"/>
      <c r="NC191" s="148"/>
      <c r="ND191" s="148"/>
      <c r="NE191" s="148"/>
      <c r="NF191" s="148"/>
      <c r="NG191" s="148"/>
      <c r="NH191" s="148"/>
      <c r="NI191" s="148"/>
      <c r="NJ191" s="148"/>
      <c r="NK191" s="148"/>
      <c r="NL191" s="148"/>
      <c r="NM191" s="148"/>
      <c r="NN191" s="148"/>
      <c r="NO191" s="148"/>
      <c r="NP191" s="148"/>
      <c r="NQ191" s="148"/>
      <c r="NR191" s="148"/>
      <c r="NS191" s="148"/>
      <c r="NT191" s="148"/>
      <c r="NU191" s="148"/>
      <c r="NV191" s="148"/>
      <c r="NW191" s="148"/>
      <c r="NX191" s="148"/>
      <c r="NY191" s="148"/>
      <c r="NZ191" s="148"/>
      <c r="OA191" s="148"/>
      <c r="OB191" s="148"/>
      <c r="OC191" s="148"/>
      <c r="OD191" s="148"/>
      <c r="OE191" s="148"/>
      <c r="OF191" s="148"/>
      <c r="OG191" s="148"/>
      <c r="OH191" s="148"/>
      <c r="OI191" s="148"/>
      <c r="OJ191" s="148"/>
      <c r="OK191" s="148"/>
      <c r="OL191" s="148"/>
      <c r="OM191" s="148"/>
      <c r="ON191" s="148"/>
      <c r="OO191" s="148"/>
      <c r="OP191" s="148"/>
      <c r="OQ191" s="148"/>
      <c r="OR191" s="148"/>
      <c r="OS191" s="148"/>
      <c r="OT191" s="148"/>
      <c r="OU191" s="148"/>
      <c r="OV191" s="148"/>
      <c r="OW191" s="148"/>
      <c r="OX191" s="148"/>
      <c r="OY191" s="148"/>
      <c r="OZ191" s="148"/>
      <c r="PA191" s="148"/>
      <c r="PB191" s="148"/>
      <c r="PC191" s="148"/>
      <c r="PD191" s="148"/>
      <c r="PE191" s="148"/>
      <c r="PF191" s="148"/>
      <c r="PG191" s="148"/>
      <c r="PH191" s="148"/>
      <c r="PI191" s="148"/>
      <c r="PJ191" s="148"/>
      <c r="PK191" s="148"/>
      <c r="PL191" s="148"/>
      <c r="PM191" s="148"/>
      <c r="PN191" s="148"/>
      <c r="PO191" s="148"/>
      <c r="PP191" s="148"/>
      <c r="PQ191" s="148"/>
      <c r="PR191" s="148"/>
      <c r="PS191" s="148"/>
      <c r="PT191" s="148"/>
      <c r="PU191" s="148"/>
      <c r="PV191" s="148"/>
      <c r="PW191" s="148"/>
      <c r="PX191" s="148"/>
      <c r="PY191" s="148"/>
      <c r="PZ191" s="148"/>
      <c r="QA191" s="148"/>
      <c r="QB191" s="148"/>
      <c r="QC191" s="148"/>
      <c r="QD191" s="148"/>
      <c r="QE191" s="148"/>
      <c r="QF191" s="148"/>
      <c r="QG191" s="148"/>
      <c r="QH191" s="148"/>
      <c r="QI191" s="148"/>
      <c r="QJ191" s="148"/>
      <c r="QK191" s="148"/>
      <c r="QL191" s="148"/>
      <c r="QM191" s="148"/>
      <c r="QN191" s="148"/>
      <c r="QO191" s="148"/>
      <c r="QP191" s="148"/>
      <c r="QQ191" s="148"/>
      <c r="QR191" s="148"/>
      <c r="QS191" s="148"/>
      <c r="QT191" s="148"/>
      <c r="QU191" s="148"/>
      <c r="QV191" s="148"/>
      <c r="QW191" s="148"/>
      <c r="QX191" s="148"/>
      <c r="QY191" s="148"/>
      <c r="QZ191" s="148"/>
      <c r="RA191" s="148"/>
      <c r="RB191" s="148"/>
      <c r="RC191" s="148"/>
      <c r="RD191" s="148"/>
      <c r="RE191" s="148"/>
      <c r="RF191" s="148"/>
      <c r="RG191" s="148"/>
      <c r="RH191" s="148"/>
      <c r="RI191" s="148"/>
      <c r="RJ191" s="148"/>
      <c r="RK191" s="148"/>
      <c r="RL191" s="148"/>
      <c r="RM191" s="148"/>
      <c r="RN191" s="148"/>
      <c r="RO191" s="148"/>
      <c r="RP191" s="148"/>
      <c r="RQ191" s="148"/>
      <c r="RR191" s="148"/>
      <c r="RS191" s="148"/>
      <c r="RT191" s="148"/>
      <c r="RU191" s="148"/>
      <c r="RV191" s="148"/>
      <c r="RW191" s="148"/>
      <c r="RX191" s="148"/>
      <c r="RY191" s="148"/>
      <c r="RZ191" s="148"/>
      <c r="SA191" s="148"/>
      <c r="SB191" s="148"/>
      <c r="SC191" s="148"/>
      <c r="SD191" s="148"/>
      <c r="SE191" s="148"/>
      <c r="SF191" s="148"/>
      <c r="SG191" s="148"/>
      <c r="SH191" s="148"/>
      <c r="SI191" s="148"/>
      <c r="SJ191" s="148"/>
      <c r="SK191" s="148"/>
      <c r="SL191" s="148"/>
      <c r="SM191" s="148"/>
      <c r="SN191" s="148"/>
      <c r="SO191" s="148"/>
      <c r="SP191" s="148"/>
      <c r="SQ191" s="148"/>
      <c r="SR191" s="148"/>
      <c r="SS191" s="148"/>
      <c r="ST191" s="148"/>
      <c r="SU191" s="148"/>
      <c r="SV191" s="148"/>
      <c r="SW191" s="148"/>
      <c r="SX191" s="148"/>
      <c r="SY191" s="148"/>
      <c r="SZ191" s="148"/>
      <c r="TA191" s="148"/>
      <c r="TB191" s="148"/>
      <c r="TC191" s="148"/>
      <c r="TD191" s="148"/>
      <c r="TE191" s="148"/>
      <c r="TF191" s="148"/>
      <c r="TG191" s="148"/>
      <c r="TH191" s="148"/>
      <c r="TI191" s="148"/>
      <c r="TJ191" s="148"/>
      <c r="TK191" s="148"/>
      <c r="TL191" s="148"/>
      <c r="TM191" s="148"/>
      <c r="TN191" s="148"/>
      <c r="TO191" s="148"/>
      <c r="TP191" s="148"/>
      <c r="TQ191" s="148"/>
      <c r="TR191" s="148"/>
      <c r="TS191" s="148"/>
      <c r="TT191" s="148"/>
      <c r="TU191" s="148"/>
      <c r="TV191" s="148"/>
      <c r="TW191" s="148"/>
      <c r="TX191" s="148"/>
      <c r="TY191" s="148"/>
      <c r="TZ191" s="148"/>
      <c r="UA191" s="148"/>
      <c r="UB191" s="148"/>
      <c r="UC191" s="148"/>
      <c r="UD191" s="148"/>
      <c r="UE191" s="148"/>
      <c r="UF191" s="148"/>
      <c r="UG191" s="148"/>
      <c r="UH191" s="148"/>
      <c r="UI191" s="148"/>
      <c r="UJ191" s="148"/>
      <c r="UK191" s="148"/>
      <c r="UL191" s="148"/>
      <c r="UM191" s="148"/>
      <c r="UN191" s="148"/>
      <c r="UO191" s="148"/>
      <c r="UP191" s="148"/>
      <c r="UQ191" s="148"/>
      <c r="UR191" s="148"/>
      <c r="US191" s="148"/>
      <c r="UT191" s="148"/>
      <c r="UU191" s="148"/>
      <c r="UV191" s="148"/>
      <c r="UW191" s="148"/>
      <c r="UX191" s="148"/>
      <c r="UY191" s="148"/>
      <c r="UZ191" s="148"/>
      <c r="VA191" s="148"/>
      <c r="VB191" s="148"/>
      <c r="VC191" s="148"/>
      <c r="VD191" s="148"/>
      <c r="VE191" s="148"/>
      <c r="VF191" s="148"/>
      <c r="VG191" s="148"/>
      <c r="VH191" s="148"/>
      <c r="VI191" s="148"/>
      <c r="VJ191" s="148"/>
      <c r="VK191" s="148"/>
      <c r="VL191" s="148"/>
      <c r="VM191" s="148"/>
      <c r="VN191" s="148"/>
      <c r="VO191" s="148"/>
      <c r="VP191" s="148"/>
      <c r="VQ191" s="148"/>
      <c r="VR191" s="148"/>
      <c r="VS191" s="148"/>
      <c r="VT191" s="148"/>
      <c r="VU191" s="148"/>
      <c r="VV191" s="148"/>
      <c r="VW191" s="148"/>
      <c r="VX191" s="148"/>
      <c r="VY191" s="148"/>
      <c r="VZ191" s="148"/>
      <c r="WA191" s="148"/>
      <c r="WB191" s="148"/>
      <c r="WC191" s="148"/>
      <c r="WD191" s="148"/>
      <c r="WE191" s="148"/>
      <c r="WF191" s="148"/>
      <c r="WG191" s="148"/>
      <c r="WH191" s="148"/>
      <c r="WI191" s="148"/>
      <c r="WJ191" s="148"/>
      <c r="WK191" s="148"/>
      <c r="WL191" s="148"/>
      <c r="WM191" s="148"/>
      <c r="WN191" s="148"/>
      <c r="WO191" s="148"/>
      <c r="WP191" s="148"/>
      <c r="WQ191" s="148"/>
      <c r="WR191" s="148"/>
      <c r="WS191" s="148"/>
      <c r="WT191" s="148"/>
      <c r="WU191" s="148"/>
      <c r="WV191" s="148"/>
      <c r="WW191" s="148"/>
      <c r="WX191" s="148"/>
      <c r="WY191" s="148"/>
      <c r="WZ191" s="148"/>
      <c r="XA191" s="148"/>
      <c r="XB191" s="148"/>
      <c r="XC191" s="148"/>
      <c r="XD191" s="148"/>
      <c r="XE191" s="148"/>
      <c r="XF191" s="148"/>
      <c r="XG191" s="148"/>
      <c r="XH191" s="148"/>
      <c r="XI191" s="148"/>
      <c r="XJ191" s="148"/>
      <c r="XK191" s="148"/>
      <c r="XL191" s="148"/>
      <c r="XM191" s="148"/>
      <c r="XN191" s="148"/>
      <c r="XO191" s="148"/>
      <c r="XP191" s="148"/>
      <c r="XQ191" s="148"/>
      <c r="XR191" s="148"/>
      <c r="XS191" s="148"/>
      <c r="XT191" s="148"/>
      <c r="XU191" s="148"/>
      <c r="XV191" s="148"/>
      <c r="XW191" s="148"/>
      <c r="XX191" s="148"/>
      <c r="XY191" s="148"/>
      <c r="XZ191" s="148"/>
      <c r="YA191" s="148"/>
      <c r="YB191" s="148"/>
      <c r="YC191" s="148"/>
      <c r="YD191" s="148"/>
      <c r="YE191" s="148"/>
      <c r="YF191" s="148"/>
      <c r="YG191" s="148"/>
      <c r="YH191" s="148"/>
      <c r="YI191" s="148"/>
      <c r="YJ191" s="148"/>
      <c r="YK191" s="148"/>
      <c r="YL191" s="148"/>
      <c r="YM191" s="148"/>
      <c r="YN191" s="148"/>
      <c r="YO191" s="148"/>
      <c r="YP191" s="148"/>
      <c r="YQ191" s="148"/>
      <c r="YR191" s="148"/>
      <c r="YS191" s="148"/>
      <c r="YT191" s="148"/>
      <c r="YU191" s="148"/>
      <c r="YV191" s="148"/>
      <c r="YW191" s="148"/>
      <c r="YX191" s="148"/>
      <c r="YY191" s="148"/>
      <c r="YZ191" s="148"/>
      <c r="ZA191" s="148"/>
      <c r="ZB191" s="148"/>
      <c r="ZC191" s="148"/>
      <c r="ZD191" s="148"/>
      <c r="ZE191" s="148"/>
      <c r="ZF191" s="148"/>
      <c r="ZG191" s="148"/>
      <c r="ZH191" s="148"/>
      <c r="ZI191" s="148"/>
      <c r="ZJ191" s="148"/>
      <c r="ZK191" s="148"/>
      <c r="ZL191" s="148"/>
      <c r="ZM191" s="148"/>
      <c r="ZN191" s="148"/>
      <c r="ZO191" s="148"/>
      <c r="ZP191" s="148"/>
      <c r="ZQ191" s="148"/>
      <c r="ZR191" s="148"/>
      <c r="ZS191" s="148"/>
      <c r="ZT191" s="148"/>
      <c r="ZU191" s="148"/>
      <c r="ZV191" s="148"/>
      <c r="ZW191" s="148"/>
      <c r="ZX191" s="148"/>
      <c r="ZY191" s="148"/>
      <c r="ZZ191" s="148"/>
      <c r="AAA191" s="148"/>
      <c r="AAB191" s="148"/>
      <c r="AAC191" s="148"/>
      <c r="AAD191" s="148"/>
      <c r="AAE191" s="148"/>
      <c r="AAF191" s="148"/>
      <c r="AAG191" s="148"/>
      <c r="AAH191" s="148"/>
      <c r="AAI191" s="148"/>
      <c r="AAJ191" s="148"/>
      <c r="AAK191" s="148"/>
      <c r="AAL191" s="148"/>
      <c r="AAM191" s="148"/>
      <c r="AAN191" s="148"/>
      <c r="AAO191" s="148"/>
      <c r="AAP191" s="148"/>
      <c r="AAQ191" s="148"/>
      <c r="AAR191" s="148"/>
      <c r="AAS191" s="148"/>
      <c r="AAT191" s="148"/>
      <c r="AAU191" s="148"/>
      <c r="AAV191" s="148"/>
      <c r="AAW191" s="148"/>
      <c r="AAX191" s="148"/>
      <c r="AAY191" s="148"/>
      <c r="AAZ191" s="148"/>
      <c r="ABA191" s="148"/>
      <c r="ABB191" s="148"/>
      <c r="ABC191" s="148"/>
      <c r="ABD191" s="148"/>
      <c r="ABE191" s="148"/>
      <c r="ABF191" s="148"/>
      <c r="ABG191" s="148"/>
      <c r="ABH191" s="148"/>
      <c r="ABI191" s="148"/>
      <c r="ABJ191" s="148"/>
      <c r="ABK191" s="148"/>
      <c r="ABL191" s="148"/>
      <c r="ABM191" s="148"/>
      <c r="ABN191" s="148"/>
      <c r="ABO191" s="148"/>
      <c r="ABP191" s="148"/>
      <c r="ABQ191" s="148"/>
      <c r="ABR191" s="148"/>
      <c r="ABS191" s="148"/>
      <c r="ABT191" s="148"/>
      <c r="ABU191" s="148"/>
      <c r="ABV191" s="148"/>
      <c r="ABW191" s="148"/>
      <c r="ABX191" s="148"/>
      <c r="ABY191" s="148"/>
      <c r="ABZ191" s="148"/>
      <c r="ACA191" s="148"/>
      <c r="ACB191" s="148"/>
      <c r="ACC191" s="148"/>
      <c r="ACD191" s="148"/>
      <c r="ACE191" s="148"/>
      <c r="ACF191" s="148"/>
      <c r="ACG191" s="148"/>
      <c r="ACH191" s="148"/>
      <c r="ACI191" s="148"/>
      <c r="ACJ191" s="148"/>
      <c r="ACK191" s="148"/>
      <c r="ACL191" s="148"/>
      <c r="ACM191" s="148"/>
      <c r="ACN191" s="148"/>
      <c r="ACO191" s="148"/>
      <c r="ACP191" s="148"/>
      <c r="ACQ191" s="148"/>
      <c r="ACR191" s="148"/>
      <c r="ACS191" s="148"/>
      <c r="ACT191" s="148"/>
      <c r="ACU191" s="148"/>
      <c r="ACV191" s="148"/>
      <c r="ACW191" s="148"/>
      <c r="ACX191" s="148"/>
      <c r="ACY191" s="148"/>
      <c r="ACZ191" s="148"/>
      <c r="ADA191" s="148"/>
      <c r="ADB191" s="148"/>
      <c r="ADC191" s="148"/>
      <c r="ADD191" s="148"/>
      <c r="ADE191" s="148"/>
      <c r="ADF191" s="148"/>
      <c r="ADG191" s="148"/>
      <c r="ADH191" s="148"/>
      <c r="ADI191" s="148"/>
      <c r="ADJ191" s="148"/>
      <c r="ADK191" s="148"/>
      <c r="ADL191" s="148"/>
      <c r="ADM191" s="148"/>
      <c r="ADN191" s="148"/>
      <c r="ADO191" s="148"/>
      <c r="ADP191" s="148"/>
      <c r="ADQ191" s="148"/>
      <c r="ADR191" s="148"/>
      <c r="ADS191" s="148"/>
      <c r="ADT191" s="148"/>
      <c r="ADU191" s="148"/>
      <c r="ADV191" s="148"/>
      <c r="ADW191" s="148"/>
      <c r="ADX191" s="148"/>
      <c r="ADY191" s="148"/>
      <c r="ADZ191" s="148"/>
      <c r="AEA191" s="148"/>
      <c r="AEB191" s="148"/>
      <c r="AEC191" s="148"/>
      <c r="AED191" s="148"/>
      <c r="AEE191" s="148"/>
      <c r="AEF191" s="148"/>
      <c r="AEG191" s="148"/>
      <c r="AEH191" s="148"/>
      <c r="AEI191" s="148"/>
      <c r="AEJ191" s="148"/>
      <c r="AEK191" s="148"/>
      <c r="AEL191" s="148"/>
      <c r="AEM191" s="148"/>
      <c r="AEN191" s="148"/>
      <c r="AEO191" s="148"/>
      <c r="AEP191" s="148"/>
      <c r="AEQ191" s="148"/>
      <c r="AER191" s="148"/>
      <c r="AES191" s="148"/>
      <c r="AET191" s="148"/>
      <c r="AEU191" s="148"/>
      <c r="AEV191" s="148"/>
      <c r="AEW191" s="148"/>
      <c r="AEX191" s="148"/>
      <c r="AEY191" s="148"/>
      <c r="AEZ191" s="148"/>
      <c r="AFA191" s="148"/>
      <c r="AFB191" s="148"/>
      <c r="AFC191" s="148"/>
      <c r="AFD191" s="148"/>
      <c r="AFE191" s="148"/>
      <c r="AFF191" s="148"/>
      <c r="AFG191" s="148"/>
      <c r="AFH191" s="148"/>
      <c r="AFI191" s="148"/>
      <c r="AFJ191" s="148"/>
      <c r="AFK191" s="148"/>
      <c r="AFL191" s="148"/>
      <c r="AFM191" s="148"/>
      <c r="AFN191" s="148"/>
      <c r="AFO191" s="148"/>
      <c r="AFP191" s="148"/>
      <c r="AFQ191" s="148"/>
      <c r="AFR191" s="148"/>
      <c r="AFS191" s="148"/>
      <c r="AFT191" s="148"/>
      <c r="AFU191" s="148"/>
      <c r="AFV191" s="148"/>
      <c r="AFW191" s="148"/>
      <c r="AFX191" s="148"/>
      <c r="AFY191" s="148"/>
      <c r="AFZ191" s="148"/>
      <c r="AGA191" s="148"/>
      <c r="AGB191" s="148"/>
      <c r="AGC191" s="148"/>
      <c r="AGD191" s="148"/>
      <c r="AGE191" s="148"/>
      <c r="AGF191" s="148"/>
      <c r="AGG191" s="148"/>
      <c r="AGH191" s="148"/>
      <c r="AGI191" s="148"/>
      <c r="AGJ191" s="148"/>
      <c r="AGK191" s="148"/>
      <c r="AGL191" s="148"/>
      <c r="AGM191" s="148"/>
      <c r="AGN191" s="148"/>
      <c r="AGO191" s="148"/>
      <c r="AGP191" s="148"/>
      <c r="AGQ191" s="148"/>
      <c r="AGR191" s="148"/>
      <c r="AGS191" s="148"/>
      <c r="AGT191" s="148"/>
      <c r="AGU191" s="148"/>
      <c r="AGV191" s="148"/>
      <c r="AGW191" s="148"/>
      <c r="AGX191" s="148"/>
      <c r="AGY191" s="148"/>
      <c r="AGZ191" s="148"/>
      <c r="AHA191" s="148"/>
      <c r="AHB191" s="148"/>
      <c r="AHC191" s="148"/>
      <c r="AHD191" s="148"/>
      <c r="AHE191" s="148"/>
      <c r="AHF191" s="148"/>
      <c r="AHG191" s="148"/>
      <c r="AHH191" s="148"/>
      <c r="AHI191" s="148"/>
      <c r="AHJ191" s="148"/>
      <c r="AHK191" s="148"/>
      <c r="AHL191" s="148"/>
      <c r="AHM191" s="148"/>
      <c r="AHN191" s="148"/>
      <c r="AHO191" s="148"/>
      <c r="AHP191" s="148"/>
      <c r="AHQ191" s="148"/>
      <c r="AHR191" s="148"/>
      <c r="AHS191" s="148"/>
      <c r="AHT191" s="148"/>
      <c r="AHU191" s="148"/>
      <c r="AHV191" s="148"/>
      <c r="AHW191" s="148"/>
      <c r="AHX191" s="148"/>
      <c r="AHY191" s="148"/>
      <c r="AHZ191" s="148"/>
      <c r="AIA191" s="148"/>
      <c r="AIB191" s="148"/>
      <c r="AIC191" s="148"/>
      <c r="AID191" s="148"/>
      <c r="AIE191" s="148"/>
      <c r="AIF191" s="148"/>
      <c r="AIG191" s="148"/>
      <c r="AIH191" s="148"/>
      <c r="AII191" s="148"/>
      <c r="AIJ191" s="148"/>
      <c r="AIK191" s="148"/>
      <c r="AIL191" s="148"/>
      <c r="AIM191" s="148"/>
      <c r="AIN191" s="148"/>
      <c r="AIO191" s="148"/>
      <c r="AIP191" s="148"/>
      <c r="AIQ191" s="148"/>
      <c r="AIR191" s="148"/>
      <c r="AIS191" s="148"/>
      <c r="AIT191" s="148"/>
      <c r="AIU191" s="148"/>
      <c r="AIV191" s="148"/>
      <c r="AIW191" s="148"/>
      <c r="AIX191" s="148"/>
      <c r="AIY191" s="148"/>
      <c r="AIZ191" s="148"/>
      <c r="AJA191" s="148"/>
      <c r="AJB191" s="148"/>
      <c r="AJC191" s="148"/>
      <c r="AJD191" s="148"/>
      <c r="AJE191" s="148"/>
      <c r="AJF191" s="148"/>
      <c r="AJG191" s="148"/>
      <c r="AJH191" s="148"/>
      <c r="AJI191" s="148"/>
      <c r="AJJ191" s="148"/>
      <c r="AJK191" s="148"/>
      <c r="AJL191" s="148"/>
      <c r="AJM191" s="148"/>
      <c r="AJN191" s="148"/>
      <c r="AJO191" s="148"/>
      <c r="AJP191" s="148"/>
      <c r="AJQ191" s="148"/>
      <c r="AJR191" s="148"/>
      <c r="AJS191" s="148"/>
      <c r="AJT191" s="148"/>
      <c r="AJU191" s="148"/>
      <c r="AJV191" s="148"/>
      <c r="AJW191" s="148"/>
      <c r="AJX191" s="148"/>
      <c r="AJY191" s="148"/>
      <c r="AJZ191" s="148"/>
      <c r="AKA191" s="148"/>
      <c r="AKB191" s="148"/>
      <c r="AKC191" s="148"/>
      <c r="AKD191" s="148"/>
      <c r="AKE191" s="148"/>
      <c r="AKF191" s="148"/>
      <c r="AKG191" s="148"/>
      <c r="AKH191" s="148"/>
      <c r="AKI191" s="148"/>
      <c r="AKJ191" s="148"/>
      <c r="AKK191" s="148"/>
      <c r="AKL191" s="148"/>
      <c r="AKM191" s="148"/>
      <c r="AKN191" s="148"/>
      <c r="AKO191" s="148"/>
      <c r="AKP191" s="148"/>
      <c r="AKQ191" s="148"/>
      <c r="AKR191" s="148"/>
      <c r="AKS191" s="148"/>
      <c r="AKT191" s="148"/>
      <c r="AKU191" s="148"/>
      <c r="AKV191" s="148"/>
      <c r="AKW191" s="148"/>
      <c r="AKX191" s="148"/>
      <c r="AKY191" s="148"/>
      <c r="AKZ191" s="148"/>
      <c r="ALA191" s="148"/>
      <c r="ALB191" s="148"/>
      <c r="ALC191" s="148"/>
      <c r="ALD191" s="148"/>
      <c r="ALE191" s="148"/>
      <c r="ALF191" s="148"/>
      <c r="ALG191" s="148"/>
      <c r="ALH191" s="148"/>
      <c r="ALI191" s="148"/>
      <c r="ALJ191" s="148"/>
      <c r="ALK191" s="148"/>
      <c r="ALL191" s="148"/>
      <c r="ALM191" s="148"/>
      <c r="ALN191" s="148"/>
      <c r="ALO191" s="148"/>
      <c r="ALP191" s="148"/>
      <c r="ALQ191" s="148"/>
      <c r="ALR191" s="148"/>
      <c r="ALS191" s="148"/>
      <c r="ALT191" s="148"/>
      <c r="ALU191" s="148"/>
      <c r="ALV191" s="148"/>
      <c r="ALW191" s="148"/>
      <c r="ALX191" s="148"/>
      <c r="ALY191" s="148"/>
      <c r="ALZ191" s="148"/>
      <c r="AMA191" s="148"/>
      <c r="AMB191" s="148"/>
      <c r="AMC191" s="148"/>
      <c r="AMD191" s="148"/>
      <c r="AME191" s="148"/>
      <c r="AMF191" s="148"/>
      <c r="AMG191" s="148"/>
      <c r="AMH191" s="148"/>
      <c r="AMI191" s="148"/>
      <c r="AMJ191" s="148"/>
      <c r="AMK191" s="148"/>
      <c r="AML191" s="148"/>
      <c r="AMM191" s="148"/>
      <c r="AMN191" s="148"/>
      <c r="AMO191" s="148"/>
      <c r="AMP191" s="148"/>
      <c r="AMQ191" s="148"/>
      <c r="AMR191" s="148"/>
      <c r="AMS191" s="148"/>
      <c r="AMT191" s="148"/>
      <c r="AMU191" s="148"/>
      <c r="AMV191" s="148"/>
      <c r="AMW191" s="148"/>
      <c r="AMX191" s="148"/>
      <c r="AMY191" s="148"/>
      <c r="AMZ191" s="148"/>
      <c r="ANA191" s="148"/>
      <c r="ANB191" s="148"/>
      <c r="ANC191" s="148"/>
      <c r="AND191" s="148"/>
      <c r="ANE191" s="148"/>
      <c r="ANF191" s="148"/>
      <c r="ANG191" s="148"/>
      <c r="ANH191" s="148"/>
      <c r="ANI191" s="148"/>
      <c r="ANJ191" s="148"/>
      <c r="ANK191" s="148"/>
      <c r="ANL191" s="148"/>
      <c r="ANM191" s="148"/>
      <c r="ANN191" s="148"/>
      <c r="ANO191" s="148"/>
      <c r="ANP191" s="148"/>
      <c r="ANQ191" s="148"/>
      <c r="ANR191" s="148"/>
      <c r="ANS191" s="148"/>
      <c r="ANT191" s="148"/>
      <c r="ANU191" s="148"/>
      <c r="ANV191" s="148"/>
      <c r="ANW191" s="148"/>
      <c r="ANX191" s="148"/>
      <c r="ANY191" s="148"/>
      <c r="ANZ191" s="148"/>
      <c r="AOA191" s="148"/>
      <c r="AOB191" s="148"/>
      <c r="AOC191" s="148"/>
      <c r="AOD191" s="148"/>
      <c r="AOE191" s="148"/>
      <c r="AOF191" s="148"/>
      <c r="AOG191" s="148"/>
      <c r="AOH191" s="148"/>
      <c r="AOI191" s="148"/>
      <c r="AOJ191" s="148"/>
      <c r="AOK191" s="148"/>
      <c r="AOL191" s="148"/>
      <c r="AOM191" s="148"/>
      <c r="AON191" s="148"/>
      <c r="AOO191" s="148"/>
      <c r="AOP191" s="148"/>
      <c r="AOQ191" s="148"/>
      <c r="AOR191" s="148"/>
      <c r="AOS191" s="148"/>
      <c r="AOT191" s="148"/>
      <c r="AOU191" s="148"/>
      <c r="AOV191" s="148"/>
      <c r="AOW191" s="148"/>
      <c r="AOX191" s="148"/>
      <c r="AOY191" s="148"/>
      <c r="AOZ191" s="148"/>
      <c r="APA191" s="148"/>
      <c r="APB191" s="148"/>
      <c r="APC191" s="148"/>
      <c r="APD191" s="148"/>
      <c r="APE191" s="148"/>
      <c r="APF191" s="148"/>
      <c r="APG191" s="148"/>
      <c r="APH191" s="148"/>
      <c r="API191" s="148"/>
      <c r="APJ191" s="148"/>
      <c r="APK191" s="148"/>
      <c r="APL191" s="148"/>
      <c r="APM191" s="148"/>
      <c r="APN191" s="148"/>
      <c r="APO191" s="148"/>
      <c r="APP191" s="148"/>
      <c r="APQ191" s="148"/>
      <c r="APR191" s="148"/>
      <c r="APS191" s="148"/>
      <c r="APT191" s="148"/>
      <c r="APU191" s="148"/>
      <c r="APV191" s="148"/>
      <c r="APW191" s="148"/>
      <c r="APX191" s="148"/>
      <c r="APY191" s="148"/>
      <c r="APZ191" s="148"/>
      <c r="AQA191" s="148"/>
      <c r="AQB191" s="148"/>
      <c r="AQC191" s="148"/>
      <c r="AQD191" s="148"/>
      <c r="AQE191" s="148"/>
      <c r="AQF191" s="148"/>
      <c r="AQG191" s="148"/>
      <c r="AQH191" s="148"/>
      <c r="AQI191" s="148"/>
      <c r="AQJ191" s="148"/>
      <c r="AQK191" s="148"/>
      <c r="AQL191" s="148"/>
      <c r="AQM191" s="148"/>
      <c r="AQN191" s="148"/>
      <c r="AQO191" s="148"/>
      <c r="AQP191" s="148"/>
      <c r="AQQ191" s="148"/>
      <c r="AQR191" s="148"/>
      <c r="AQS191" s="148"/>
      <c r="AQT191" s="148"/>
      <c r="AQU191" s="148"/>
      <c r="AQV191" s="148"/>
      <c r="AQW191" s="148"/>
      <c r="AQX191" s="148"/>
      <c r="AQY191" s="148"/>
      <c r="AQZ191" s="148"/>
      <c r="ARA191" s="148"/>
      <c r="ARB191" s="148"/>
      <c r="ARC191" s="148"/>
      <c r="ARD191" s="148"/>
      <c r="ARE191" s="148"/>
      <c r="ARF191" s="148"/>
      <c r="ARG191" s="148"/>
      <c r="ARH191" s="148"/>
      <c r="ARI191" s="148"/>
      <c r="ARJ191" s="148"/>
      <c r="ARK191" s="148"/>
      <c r="ARL191" s="148"/>
      <c r="ARM191" s="148"/>
      <c r="ARN191" s="148"/>
      <c r="ARO191" s="148"/>
      <c r="ARP191" s="148"/>
      <c r="ARQ191" s="148"/>
      <c r="ARR191" s="148"/>
      <c r="ARS191" s="148"/>
      <c r="ART191" s="148"/>
      <c r="ARU191" s="148"/>
      <c r="ARV191" s="148"/>
      <c r="ARW191" s="148"/>
      <c r="ARX191" s="148"/>
      <c r="ARY191" s="148"/>
      <c r="ARZ191" s="148"/>
      <c r="ASA191" s="148"/>
      <c r="ASB191" s="148"/>
      <c r="ASC191" s="148"/>
      <c r="ASD191" s="148"/>
      <c r="ASE191" s="148"/>
      <c r="ASF191" s="148"/>
      <c r="ASG191" s="148"/>
      <c r="ASH191" s="148"/>
      <c r="ASI191" s="148"/>
      <c r="ASJ191" s="148"/>
      <c r="ASK191" s="148"/>
      <c r="ASL191" s="148"/>
      <c r="ASM191" s="148"/>
      <c r="ASN191" s="148"/>
      <c r="ASO191" s="148"/>
      <c r="ASP191" s="148"/>
      <c r="ASQ191" s="148"/>
      <c r="ASR191" s="148"/>
      <c r="ASS191" s="148"/>
      <c r="AST191" s="148"/>
      <c r="ASU191" s="148"/>
      <c r="ASV191" s="148"/>
      <c r="ASW191" s="148"/>
      <c r="ASX191" s="148"/>
      <c r="ASY191" s="148"/>
      <c r="ASZ191" s="148"/>
      <c r="ATA191" s="148"/>
      <c r="ATB191" s="148"/>
      <c r="ATC191" s="148"/>
      <c r="ATD191" s="148"/>
      <c r="ATE191" s="148"/>
      <c r="ATF191" s="148"/>
      <c r="ATG191" s="148"/>
      <c r="ATH191" s="148"/>
      <c r="ATI191" s="148"/>
      <c r="ATJ191" s="148"/>
      <c r="ATK191" s="148"/>
      <c r="ATL191" s="148"/>
      <c r="ATM191" s="148"/>
      <c r="ATN191" s="148"/>
      <c r="ATO191" s="148"/>
      <c r="ATP191" s="148"/>
      <c r="ATQ191" s="148"/>
      <c r="ATR191" s="148"/>
      <c r="ATS191" s="148"/>
      <c r="ATT191" s="148"/>
      <c r="ATU191" s="148"/>
      <c r="ATV191" s="148"/>
      <c r="ATW191" s="148"/>
      <c r="ATX191" s="148"/>
      <c r="ATY191" s="148"/>
      <c r="ATZ191" s="148"/>
      <c r="AUA191" s="148"/>
      <c r="AUB191" s="148"/>
      <c r="AUC191" s="148"/>
      <c r="AUD191" s="148"/>
      <c r="AUE191" s="148"/>
      <c r="AUF191" s="148"/>
      <c r="AUG191" s="148"/>
      <c r="AUH191" s="148"/>
      <c r="AUI191" s="148"/>
      <c r="AUJ191" s="148"/>
      <c r="AUK191" s="148"/>
      <c r="AUL191" s="148"/>
      <c r="AUM191" s="148"/>
      <c r="AUN191" s="148"/>
      <c r="AUO191" s="148"/>
      <c r="AUP191" s="148"/>
      <c r="AUQ191" s="148"/>
      <c r="AUR191" s="148"/>
      <c r="AUS191" s="148"/>
      <c r="AUT191" s="148"/>
      <c r="AUU191" s="148"/>
      <c r="AUV191" s="148"/>
      <c r="AUW191" s="148"/>
      <c r="AUX191" s="148"/>
      <c r="AUY191" s="148"/>
      <c r="AUZ191" s="148"/>
      <c r="AVA191" s="148"/>
      <c r="AVB191" s="148"/>
      <c r="AVC191" s="148"/>
      <c r="AVD191" s="148"/>
      <c r="AVE191" s="148"/>
      <c r="AVF191" s="148"/>
      <c r="AVG191" s="148"/>
      <c r="AVH191" s="148"/>
      <c r="AVI191" s="148"/>
      <c r="AVJ191" s="148"/>
      <c r="AVK191" s="148"/>
      <c r="AVL191" s="148"/>
      <c r="AVM191" s="148"/>
      <c r="AVN191" s="148"/>
      <c r="AVO191" s="148"/>
      <c r="AVP191" s="148"/>
      <c r="AVQ191" s="148"/>
      <c r="AVR191" s="148"/>
      <c r="AVS191" s="148"/>
      <c r="AVT191" s="148"/>
      <c r="AVU191" s="148"/>
      <c r="AVV191" s="148"/>
      <c r="AVW191" s="148"/>
      <c r="AVX191" s="148"/>
      <c r="AVY191" s="148"/>
      <c r="AVZ191" s="148"/>
      <c r="AWA191" s="148"/>
      <c r="AWB191" s="148"/>
      <c r="AWC191" s="148"/>
      <c r="AWD191" s="148"/>
      <c r="AWE191" s="148"/>
      <c r="AWF191" s="148"/>
      <c r="AWG191" s="148"/>
      <c r="AWH191" s="148"/>
      <c r="AWI191" s="148"/>
      <c r="AWJ191" s="148"/>
      <c r="AWK191" s="148"/>
      <c r="AWL191" s="148"/>
      <c r="AWM191" s="148"/>
      <c r="AWN191" s="148"/>
      <c r="AWO191" s="148"/>
      <c r="AWP191" s="148"/>
      <c r="AWQ191" s="148"/>
      <c r="AWR191" s="148"/>
      <c r="AWS191" s="148"/>
      <c r="AWT191" s="148"/>
      <c r="AWU191" s="148"/>
      <c r="AWV191" s="148"/>
      <c r="AWW191" s="148"/>
      <c r="AWX191" s="148"/>
      <c r="AWY191" s="148"/>
      <c r="AWZ191" s="148"/>
      <c r="AXA191" s="148"/>
      <c r="AXB191" s="148"/>
      <c r="AXC191" s="148"/>
      <c r="AXD191" s="148"/>
      <c r="AXE191" s="148"/>
      <c r="AXF191" s="148"/>
      <c r="AXG191" s="148"/>
      <c r="AXH191" s="148"/>
      <c r="AXI191" s="148"/>
      <c r="AXJ191" s="148"/>
      <c r="AXK191" s="148"/>
      <c r="AXL191" s="148"/>
      <c r="AXM191" s="148"/>
      <c r="AXN191" s="148"/>
      <c r="AXO191" s="148"/>
      <c r="AXP191" s="148"/>
      <c r="AXQ191" s="148"/>
      <c r="AXR191" s="148"/>
      <c r="AXS191" s="148"/>
      <c r="AXT191" s="148"/>
      <c r="AXU191" s="148"/>
      <c r="AXV191" s="148"/>
      <c r="AXW191" s="148"/>
      <c r="AXX191" s="148"/>
      <c r="AXY191" s="148"/>
      <c r="AXZ191" s="148"/>
      <c r="AYA191" s="148"/>
      <c r="AYB191" s="148"/>
      <c r="AYC191" s="148"/>
      <c r="AYD191" s="148"/>
      <c r="AYE191" s="148"/>
      <c r="AYF191" s="148"/>
      <c r="AYG191" s="148"/>
      <c r="AYH191" s="148"/>
      <c r="AYI191" s="148"/>
      <c r="AYJ191" s="148"/>
      <c r="AYK191" s="148"/>
      <c r="AYL191" s="148"/>
      <c r="AYM191" s="148"/>
      <c r="AYN191" s="148"/>
      <c r="AYO191" s="148"/>
      <c r="AYP191" s="148"/>
      <c r="AYQ191" s="148"/>
      <c r="AYR191" s="148"/>
      <c r="AYS191" s="148"/>
      <c r="AYT191" s="148"/>
      <c r="AYU191" s="148"/>
      <c r="AYV191" s="148"/>
      <c r="AYW191" s="148"/>
      <c r="AYX191" s="148"/>
      <c r="AYY191" s="148"/>
      <c r="AYZ191" s="148"/>
      <c r="AZA191" s="148"/>
      <c r="AZB191" s="148"/>
      <c r="AZC191" s="148"/>
      <c r="AZD191" s="148"/>
      <c r="AZE191" s="148"/>
      <c r="AZF191" s="148"/>
      <c r="AZG191" s="148"/>
      <c r="AZH191" s="148"/>
      <c r="AZI191" s="148"/>
      <c r="AZJ191" s="148"/>
      <c r="AZK191" s="148"/>
      <c r="AZL191" s="148"/>
      <c r="AZM191" s="148"/>
      <c r="AZN191" s="148"/>
      <c r="AZO191" s="148"/>
      <c r="AZP191" s="148"/>
      <c r="AZQ191" s="148"/>
      <c r="AZR191" s="148"/>
      <c r="AZS191" s="148"/>
      <c r="AZT191" s="148"/>
      <c r="AZU191" s="148"/>
      <c r="AZV191" s="148"/>
      <c r="AZW191" s="148"/>
      <c r="AZX191" s="148"/>
      <c r="AZY191" s="148"/>
      <c r="AZZ191" s="148"/>
      <c r="BAA191" s="148"/>
      <c r="BAB191" s="148"/>
      <c r="BAC191" s="148"/>
      <c r="BAD191" s="148"/>
      <c r="BAE191" s="148"/>
      <c r="BAF191" s="148"/>
      <c r="BAG191" s="148"/>
      <c r="BAH191" s="148"/>
      <c r="BAI191" s="148"/>
      <c r="BAJ191" s="148"/>
      <c r="BAK191" s="148"/>
      <c r="BAL191" s="148"/>
      <c r="BAM191" s="148"/>
      <c r="BAN191" s="148"/>
      <c r="BAO191" s="148"/>
      <c r="BAP191" s="148"/>
      <c r="BAQ191" s="148"/>
      <c r="BAR191" s="148"/>
      <c r="BAS191" s="148"/>
      <c r="BAT191" s="148"/>
      <c r="BAU191" s="148"/>
      <c r="BAV191" s="148"/>
      <c r="BAW191" s="148"/>
      <c r="BAX191" s="148"/>
      <c r="BAY191" s="148"/>
      <c r="BAZ191" s="148"/>
      <c r="BBA191" s="148"/>
      <c r="BBB191" s="148"/>
      <c r="BBC191" s="148"/>
      <c r="BBD191" s="148"/>
      <c r="BBE191" s="148"/>
      <c r="BBF191" s="148"/>
      <c r="BBG191" s="148"/>
      <c r="BBH191" s="148"/>
      <c r="BBI191" s="148"/>
      <c r="BBJ191" s="148"/>
      <c r="BBK191" s="148"/>
      <c r="BBL191" s="148"/>
      <c r="BBM191" s="148"/>
      <c r="BBN191" s="148"/>
      <c r="BBO191" s="148"/>
      <c r="BBP191" s="148"/>
      <c r="BBQ191" s="148"/>
      <c r="BBR191" s="148"/>
      <c r="BBS191" s="148"/>
      <c r="BBT191" s="148"/>
      <c r="BBU191" s="148"/>
      <c r="BBV191" s="148"/>
      <c r="BBW191" s="148"/>
      <c r="BBX191" s="148"/>
      <c r="BBY191" s="148"/>
      <c r="BBZ191" s="148"/>
      <c r="BCA191" s="148"/>
      <c r="BCB191" s="148"/>
      <c r="BCC191" s="148"/>
      <c r="BCD191" s="148"/>
      <c r="BCE191" s="148"/>
      <c r="BCF191" s="148"/>
      <c r="BCG191" s="148"/>
      <c r="BCH191" s="148"/>
      <c r="BCI191" s="148"/>
      <c r="BCJ191" s="148"/>
      <c r="BCK191" s="148"/>
      <c r="BCL191" s="148"/>
      <c r="BCM191" s="148"/>
      <c r="BCN191" s="148"/>
      <c r="BCO191" s="148"/>
      <c r="BCP191" s="148"/>
      <c r="BCQ191" s="148"/>
      <c r="BCR191" s="148"/>
      <c r="BCS191" s="148"/>
      <c r="BCT191" s="148"/>
      <c r="BCU191" s="148"/>
      <c r="BCV191" s="148"/>
      <c r="BCW191" s="148"/>
      <c r="BCX191" s="148"/>
      <c r="BCY191" s="148"/>
      <c r="BCZ191" s="148"/>
      <c r="BDA191" s="148"/>
      <c r="BDB191" s="148"/>
      <c r="BDC191" s="148"/>
      <c r="BDD191" s="148"/>
      <c r="BDE191" s="148"/>
      <c r="BDF191" s="148"/>
      <c r="BDG191" s="148"/>
      <c r="BDH191" s="148"/>
      <c r="BDI191" s="148"/>
      <c r="BDJ191" s="148"/>
      <c r="BDK191" s="148"/>
      <c r="BDL191" s="148"/>
      <c r="BDM191" s="148"/>
      <c r="BDN191" s="148"/>
      <c r="BDO191" s="148"/>
      <c r="BDP191" s="148"/>
      <c r="BDQ191" s="148"/>
      <c r="BDR191" s="148"/>
      <c r="BDS191" s="148"/>
      <c r="BDT191" s="148"/>
      <c r="BDU191" s="148"/>
      <c r="BDV191" s="148"/>
      <c r="BDW191" s="148"/>
      <c r="BDX191" s="148"/>
      <c r="BDY191" s="148"/>
      <c r="BDZ191" s="148"/>
      <c r="BEA191" s="148"/>
      <c r="BEB191" s="148"/>
      <c r="BEC191" s="148"/>
      <c r="BED191" s="148"/>
      <c r="BEE191" s="148"/>
      <c r="BEF191" s="148"/>
      <c r="BEG191" s="148"/>
      <c r="BEH191" s="148"/>
      <c r="BEI191" s="148"/>
      <c r="BEJ191" s="148"/>
      <c r="BEK191" s="148"/>
      <c r="BEL191" s="148"/>
      <c r="BEM191" s="148"/>
      <c r="BEN191" s="148"/>
      <c r="BEO191" s="148"/>
      <c r="BEP191" s="148"/>
      <c r="BEQ191" s="148"/>
      <c r="BER191" s="148"/>
      <c r="BES191" s="148"/>
      <c r="BET191" s="148"/>
      <c r="BEU191" s="148"/>
      <c r="BEV191" s="148"/>
      <c r="BEW191" s="148"/>
      <c r="BEX191" s="148"/>
      <c r="BEY191" s="148"/>
      <c r="BEZ191" s="148"/>
      <c r="BFA191" s="148"/>
      <c r="BFB191" s="148"/>
      <c r="BFC191" s="148"/>
      <c r="BFD191" s="148"/>
      <c r="BFE191" s="148"/>
      <c r="BFF191" s="148"/>
      <c r="BFG191" s="148"/>
      <c r="BFH191" s="148"/>
      <c r="BFI191" s="148"/>
      <c r="BFJ191" s="148"/>
      <c r="BFK191" s="148"/>
      <c r="BFL191" s="148"/>
      <c r="BFM191" s="148"/>
      <c r="BFN191" s="148"/>
      <c r="BFO191" s="148"/>
      <c r="BFP191" s="148"/>
      <c r="BFQ191" s="148"/>
      <c r="BFR191" s="148"/>
      <c r="BFS191" s="148"/>
      <c r="BFT191" s="148"/>
      <c r="BFU191" s="148"/>
      <c r="BFV191" s="148"/>
      <c r="BFW191" s="148"/>
      <c r="BFX191" s="148"/>
      <c r="BFY191" s="148"/>
      <c r="BFZ191" s="148"/>
      <c r="BGA191" s="148"/>
      <c r="BGB191" s="148"/>
      <c r="BGC191" s="148"/>
      <c r="BGD191" s="148"/>
      <c r="BGE191" s="148"/>
      <c r="BGF191" s="148"/>
      <c r="BGG191" s="148"/>
      <c r="BGH191" s="148"/>
      <c r="BGI191" s="148"/>
      <c r="BGJ191" s="148"/>
      <c r="BGK191" s="148"/>
      <c r="BGL191" s="148"/>
      <c r="BGM191" s="148"/>
      <c r="BGN191" s="148"/>
      <c r="BGO191" s="148"/>
      <c r="BGP191" s="148"/>
      <c r="BGQ191" s="148"/>
      <c r="BGR191" s="148"/>
      <c r="BGS191" s="148"/>
      <c r="BGT191" s="148"/>
      <c r="BGU191" s="148"/>
      <c r="BGV191" s="148"/>
      <c r="BGW191" s="148"/>
      <c r="BGX191" s="148"/>
      <c r="BGY191" s="148"/>
      <c r="BGZ191" s="148"/>
      <c r="BHA191" s="148"/>
      <c r="BHB191" s="148"/>
      <c r="BHC191" s="148"/>
      <c r="BHD191" s="148"/>
      <c r="BHE191" s="148"/>
      <c r="BHF191" s="148"/>
      <c r="BHG191" s="148"/>
      <c r="BHH191" s="148"/>
      <c r="BHI191" s="148"/>
      <c r="BHJ191" s="148"/>
      <c r="BHK191" s="148"/>
      <c r="BHL191" s="148"/>
      <c r="BHM191" s="148"/>
      <c r="BHN191" s="148"/>
      <c r="BHO191" s="148"/>
      <c r="BHP191" s="148"/>
      <c r="BHQ191" s="148"/>
      <c r="BHR191" s="148"/>
      <c r="BHS191" s="148"/>
      <c r="BHT191" s="148"/>
      <c r="BHU191" s="148"/>
      <c r="BHV191" s="148"/>
      <c r="BHW191" s="148"/>
      <c r="BHX191" s="148"/>
      <c r="BHY191" s="148"/>
      <c r="BHZ191" s="148"/>
      <c r="BIA191" s="148"/>
      <c r="BIB191" s="148"/>
      <c r="BIC191" s="148"/>
      <c r="BID191" s="148"/>
      <c r="BIE191" s="148"/>
      <c r="BIF191" s="148"/>
      <c r="BIG191" s="148"/>
      <c r="BIH191" s="148"/>
      <c r="BII191" s="148"/>
      <c r="BIJ191" s="148"/>
      <c r="BIK191" s="148"/>
      <c r="BIL191" s="148"/>
      <c r="BIM191" s="148"/>
      <c r="BIN191" s="148"/>
      <c r="BIO191" s="148"/>
      <c r="BIP191" s="148"/>
      <c r="BIQ191" s="148"/>
      <c r="BIR191" s="148"/>
      <c r="BIS191" s="148"/>
      <c r="BIT191" s="148"/>
      <c r="BIU191" s="148"/>
      <c r="BIV191" s="148"/>
      <c r="BIW191" s="148"/>
      <c r="BIX191" s="148"/>
      <c r="BIY191" s="148"/>
      <c r="BIZ191" s="148"/>
      <c r="BJA191" s="148"/>
      <c r="BJB191" s="148"/>
      <c r="BJC191" s="148"/>
      <c r="BJD191" s="148"/>
      <c r="BJE191" s="148"/>
      <c r="BJF191" s="148"/>
      <c r="BJG191" s="148"/>
      <c r="BJH191" s="148"/>
      <c r="BJI191" s="148"/>
      <c r="BJJ191" s="148"/>
      <c r="BJK191" s="148"/>
      <c r="BJL191" s="148"/>
      <c r="BJM191" s="148"/>
      <c r="BJN191" s="148"/>
      <c r="BJO191" s="148"/>
      <c r="BJP191" s="148"/>
      <c r="BJQ191" s="148"/>
      <c r="BJR191" s="148"/>
      <c r="BJS191" s="148"/>
      <c r="BJT191" s="148"/>
      <c r="BJU191" s="148"/>
      <c r="BJV191" s="148"/>
      <c r="BJW191" s="148"/>
      <c r="BJX191" s="148"/>
      <c r="BJY191" s="148"/>
      <c r="BJZ191" s="148"/>
      <c r="BKA191" s="148"/>
      <c r="BKB191" s="148"/>
      <c r="BKC191" s="148"/>
      <c r="BKD191" s="148"/>
      <c r="BKE191" s="148"/>
      <c r="BKF191" s="148"/>
      <c r="BKG191" s="148"/>
      <c r="BKH191" s="148"/>
      <c r="BKI191" s="148"/>
      <c r="BKJ191" s="148"/>
      <c r="BKK191" s="148"/>
      <c r="BKL191" s="148"/>
      <c r="BKM191" s="148"/>
      <c r="BKN191" s="148"/>
      <c r="BKO191" s="148"/>
      <c r="BKP191" s="148"/>
      <c r="BKQ191" s="148"/>
      <c r="BKR191" s="148"/>
      <c r="BKS191" s="148"/>
      <c r="BKT191" s="148"/>
      <c r="BKU191" s="148"/>
      <c r="BKV191" s="148"/>
      <c r="BKW191" s="148"/>
      <c r="BKX191" s="148"/>
      <c r="BKY191" s="148"/>
      <c r="BKZ191" s="148"/>
      <c r="BLA191" s="148"/>
      <c r="BLB191" s="148"/>
      <c r="BLC191" s="148"/>
      <c r="BLD191" s="148"/>
      <c r="BLE191" s="148"/>
      <c r="BLF191" s="148"/>
      <c r="BLG191" s="148"/>
      <c r="BLH191" s="148"/>
      <c r="BLI191" s="148"/>
      <c r="BLJ191" s="148"/>
      <c r="BLK191" s="148"/>
      <c r="BLL191" s="148"/>
      <c r="BLM191" s="148"/>
      <c r="BLN191" s="148"/>
      <c r="BLO191" s="148"/>
      <c r="BLP191" s="148"/>
      <c r="BLQ191" s="148"/>
      <c r="BLR191" s="148"/>
      <c r="BLS191" s="148"/>
      <c r="BLT191" s="148"/>
      <c r="BLU191" s="148"/>
      <c r="BLV191" s="148"/>
      <c r="BLW191" s="148"/>
      <c r="BLX191" s="148"/>
      <c r="BLY191" s="148"/>
      <c r="BLZ191" s="148"/>
      <c r="BMA191" s="148"/>
      <c r="BMB191" s="148"/>
      <c r="BMC191" s="148"/>
      <c r="BMD191" s="148"/>
      <c r="BME191" s="148"/>
      <c r="BMF191" s="148"/>
      <c r="BMG191" s="148"/>
      <c r="BMH191" s="148"/>
      <c r="BMI191" s="148"/>
      <c r="BMJ191" s="148"/>
      <c r="BMK191" s="148"/>
      <c r="BML191" s="148"/>
      <c r="BMM191" s="148"/>
      <c r="BMN191" s="148"/>
      <c r="BMO191" s="148"/>
      <c r="BMP191" s="148"/>
      <c r="BMQ191" s="148"/>
      <c r="BMR191" s="148"/>
      <c r="BMS191" s="148"/>
      <c r="BMT191" s="148"/>
      <c r="BMU191" s="148"/>
      <c r="BMV191" s="148"/>
      <c r="BMW191" s="148"/>
      <c r="BMX191" s="148"/>
      <c r="BMY191" s="148"/>
      <c r="BMZ191" s="148"/>
      <c r="BNA191" s="148"/>
      <c r="BNB191" s="148"/>
      <c r="BNC191" s="148"/>
      <c r="BND191" s="148"/>
      <c r="BNE191" s="148"/>
      <c r="BNF191" s="148"/>
      <c r="BNG191" s="148"/>
      <c r="BNH191" s="148"/>
      <c r="BNI191" s="148"/>
      <c r="BNJ191" s="148"/>
      <c r="BNK191" s="148"/>
      <c r="BNL191" s="148"/>
      <c r="BNM191" s="148"/>
      <c r="BNN191" s="148"/>
      <c r="BNO191" s="148"/>
      <c r="BNP191" s="148"/>
      <c r="BNQ191" s="148"/>
      <c r="BNR191" s="148"/>
      <c r="BNS191" s="148"/>
      <c r="BNT191" s="148"/>
      <c r="BNU191" s="148"/>
      <c r="BNV191" s="148"/>
      <c r="BNW191" s="148"/>
      <c r="BNX191" s="148"/>
      <c r="BNY191" s="148"/>
      <c r="BNZ191" s="148"/>
      <c r="BOA191" s="148"/>
      <c r="BOB191" s="148"/>
      <c r="BOC191" s="148"/>
      <c r="BOD191" s="148"/>
      <c r="BOE191" s="148"/>
      <c r="BOF191" s="148"/>
      <c r="BOG191" s="148"/>
      <c r="BOH191" s="148"/>
      <c r="BOI191" s="148"/>
      <c r="BOJ191" s="148"/>
      <c r="BOK191" s="148"/>
      <c r="BOL191" s="148"/>
      <c r="BOM191" s="148"/>
      <c r="BON191" s="148"/>
      <c r="BOO191" s="148"/>
      <c r="BOP191" s="148"/>
      <c r="BOQ191" s="148"/>
      <c r="BOR191" s="148"/>
      <c r="BOS191" s="148"/>
      <c r="BOT191" s="148"/>
      <c r="BOU191" s="148"/>
      <c r="BOV191" s="148"/>
      <c r="BOW191" s="148"/>
      <c r="BOX191" s="148"/>
      <c r="BOY191" s="148"/>
      <c r="BOZ191" s="148"/>
      <c r="BPA191" s="148"/>
      <c r="BPB191" s="148"/>
      <c r="BPC191" s="148"/>
      <c r="BPD191" s="148"/>
      <c r="BPE191" s="148"/>
      <c r="BPF191" s="148"/>
      <c r="BPG191" s="148"/>
      <c r="BPH191" s="148"/>
      <c r="BPI191" s="148"/>
      <c r="BPJ191" s="148"/>
      <c r="BPK191" s="148"/>
      <c r="BPL191" s="148"/>
      <c r="BPM191" s="148"/>
      <c r="BPN191" s="148"/>
      <c r="BPO191" s="148"/>
      <c r="BPP191" s="148"/>
      <c r="BPQ191" s="148"/>
      <c r="BPR191" s="148"/>
      <c r="BPS191" s="148"/>
      <c r="BPT191" s="148"/>
      <c r="BPU191" s="148"/>
      <c r="BPV191" s="148"/>
      <c r="BPW191" s="148"/>
      <c r="BPX191" s="148"/>
      <c r="BPY191" s="148"/>
      <c r="BPZ191" s="148"/>
      <c r="BQA191" s="148"/>
      <c r="BQB191" s="148"/>
      <c r="BQC191" s="148"/>
      <c r="BQD191" s="148"/>
      <c r="BQE191" s="148"/>
      <c r="BQF191" s="148"/>
      <c r="BQG191" s="148"/>
      <c r="BQH191" s="148"/>
      <c r="BQI191" s="148"/>
      <c r="BQJ191" s="148"/>
      <c r="BQK191" s="148"/>
      <c r="BQL191" s="148"/>
      <c r="BQM191" s="148"/>
      <c r="BQN191" s="148"/>
      <c r="BQO191" s="148"/>
      <c r="BQP191" s="148"/>
      <c r="BQQ191" s="148"/>
      <c r="BQR191" s="148"/>
      <c r="BQS191" s="148"/>
      <c r="BQT191" s="148"/>
      <c r="BQU191" s="148"/>
      <c r="BQV191" s="148"/>
      <c r="BQW191" s="148"/>
      <c r="BQX191" s="148"/>
      <c r="BQY191" s="148"/>
      <c r="BQZ191" s="148"/>
      <c r="BRA191" s="148"/>
      <c r="BRB191" s="148"/>
      <c r="BRC191" s="148"/>
      <c r="BRD191" s="148"/>
      <c r="BRE191" s="148"/>
      <c r="BRF191" s="148"/>
      <c r="BRG191" s="148"/>
      <c r="BRH191" s="148"/>
      <c r="BRI191" s="148"/>
      <c r="BRJ191" s="148"/>
      <c r="BRK191" s="148"/>
      <c r="BRL191" s="148"/>
      <c r="BRM191" s="148"/>
      <c r="BRN191" s="148"/>
      <c r="BRO191" s="148"/>
      <c r="BRP191" s="148"/>
      <c r="BRQ191" s="148"/>
      <c r="BRR191" s="148"/>
      <c r="BRS191" s="148"/>
      <c r="BRT191" s="148"/>
      <c r="BRU191" s="148"/>
      <c r="BRV191" s="148"/>
      <c r="BRW191" s="148"/>
      <c r="BRX191" s="148"/>
      <c r="BRY191" s="148"/>
      <c r="BRZ191" s="148"/>
      <c r="BSA191" s="148"/>
      <c r="BSB191" s="148"/>
      <c r="BSC191" s="148"/>
      <c r="BSD191" s="148"/>
      <c r="BSE191" s="148"/>
      <c r="BSF191" s="148"/>
      <c r="BSG191" s="148"/>
      <c r="BSH191" s="148"/>
      <c r="BSI191" s="148"/>
      <c r="BSJ191" s="148"/>
      <c r="BSK191" s="148"/>
      <c r="BSL191" s="148"/>
      <c r="BSM191" s="148"/>
      <c r="BSN191" s="148"/>
      <c r="BSO191" s="148"/>
      <c r="BSP191" s="148"/>
      <c r="BSQ191" s="148"/>
      <c r="BSR191" s="148"/>
      <c r="BSS191" s="148"/>
      <c r="BST191" s="148"/>
      <c r="BSU191" s="148"/>
      <c r="BSV191" s="148"/>
      <c r="BSW191" s="148"/>
      <c r="BSX191" s="148"/>
      <c r="BSY191" s="148"/>
      <c r="BSZ191" s="148"/>
      <c r="BTA191" s="148"/>
      <c r="BTB191" s="148"/>
      <c r="BTC191" s="148"/>
      <c r="BTD191" s="148"/>
      <c r="BTE191" s="148"/>
      <c r="BTF191" s="148"/>
      <c r="BTG191" s="148"/>
      <c r="BTH191" s="148"/>
      <c r="BTI191" s="148"/>
      <c r="BTJ191" s="148"/>
      <c r="BTK191" s="148"/>
      <c r="BTL191" s="148"/>
      <c r="BTM191" s="148"/>
      <c r="BTN191" s="148"/>
      <c r="BTO191" s="148"/>
      <c r="BTP191" s="148"/>
      <c r="BTQ191" s="148"/>
      <c r="BTR191" s="148"/>
      <c r="BTS191" s="148"/>
      <c r="BTT191" s="148"/>
      <c r="BTU191" s="148"/>
      <c r="BTV191" s="148"/>
      <c r="BTW191" s="148"/>
      <c r="BTX191" s="148"/>
      <c r="BTY191" s="148"/>
      <c r="BTZ191" s="148"/>
      <c r="BUA191" s="148"/>
      <c r="BUB191" s="148"/>
      <c r="BUC191" s="148"/>
      <c r="BUD191" s="148"/>
      <c r="BUE191" s="148"/>
      <c r="BUF191" s="148"/>
      <c r="BUG191" s="148"/>
      <c r="BUH191" s="148"/>
      <c r="BUI191" s="148"/>
      <c r="BUJ191" s="148"/>
      <c r="BUK191" s="148"/>
      <c r="BUL191" s="148"/>
      <c r="BUM191" s="148"/>
      <c r="BUN191" s="148"/>
      <c r="BUO191" s="148"/>
      <c r="BUP191" s="148"/>
      <c r="BUQ191" s="148"/>
      <c r="BUR191" s="148"/>
      <c r="BUS191" s="148"/>
      <c r="BUT191" s="148"/>
      <c r="BUU191" s="148"/>
      <c r="BUV191" s="148"/>
      <c r="BUW191" s="148"/>
      <c r="BUX191" s="148"/>
      <c r="BUY191" s="148"/>
      <c r="BUZ191" s="148"/>
      <c r="BVA191" s="148"/>
      <c r="BVB191" s="148"/>
      <c r="BVC191" s="148"/>
      <c r="BVD191" s="148"/>
      <c r="BVE191" s="148"/>
      <c r="BVF191" s="148"/>
      <c r="BVG191" s="148"/>
      <c r="BVH191" s="148"/>
      <c r="BVI191" s="148"/>
      <c r="BVJ191" s="148"/>
      <c r="BVK191" s="148"/>
      <c r="BVL191" s="148"/>
      <c r="BVM191" s="148"/>
      <c r="BVN191" s="148"/>
      <c r="BVO191" s="148"/>
      <c r="BVP191" s="148"/>
      <c r="BVQ191" s="148"/>
      <c r="BVR191" s="148"/>
      <c r="BVS191" s="148"/>
      <c r="BVT191" s="148"/>
      <c r="BVU191" s="148"/>
      <c r="BVV191" s="148"/>
      <c r="BVW191" s="148"/>
      <c r="BVX191" s="148"/>
      <c r="BVY191" s="148"/>
      <c r="BVZ191" s="148"/>
      <c r="BWA191" s="148"/>
      <c r="BWB191" s="148"/>
      <c r="BWC191" s="148"/>
      <c r="BWD191" s="148"/>
      <c r="BWE191" s="148"/>
      <c r="BWF191" s="148"/>
      <c r="BWG191" s="148"/>
      <c r="BWH191" s="148"/>
      <c r="BWI191" s="148"/>
      <c r="BWJ191" s="148"/>
      <c r="BWK191" s="148"/>
      <c r="BWL191" s="148"/>
      <c r="BWM191" s="148"/>
      <c r="BWN191" s="148"/>
      <c r="BWO191" s="148"/>
      <c r="BWP191" s="148"/>
      <c r="BWQ191" s="148"/>
      <c r="BWR191" s="148"/>
      <c r="BWS191" s="148"/>
      <c r="BWT191" s="148"/>
      <c r="BWU191" s="148"/>
      <c r="BWV191" s="148"/>
      <c r="BWW191" s="148"/>
      <c r="BWX191" s="148"/>
      <c r="BWY191" s="148"/>
      <c r="BWZ191" s="148"/>
      <c r="BXA191" s="148"/>
      <c r="BXB191" s="148"/>
      <c r="BXC191" s="148"/>
      <c r="BXD191" s="148"/>
      <c r="BXE191" s="148"/>
      <c r="BXF191" s="148"/>
      <c r="BXG191" s="148"/>
      <c r="BXH191" s="148"/>
      <c r="BXI191" s="148"/>
      <c r="BXJ191" s="148"/>
      <c r="BXK191" s="148"/>
      <c r="BXL191" s="148"/>
      <c r="BXM191" s="148"/>
      <c r="BXN191" s="148"/>
      <c r="BXO191" s="148"/>
      <c r="BXP191" s="148"/>
      <c r="BXQ191" s="148"/>
      <c r="BXR191" s="148"/>
      <c r="BXS191" s="148"/>
      <c r="BXT191" s="148"/>
      <c r="BXU191" s="148"/>
      <c r="BXV191" s="148"/>
      <c r="BXW191" s="148"/>
      <c r="BXX191" s="148"/>
      <c r="BXY191" s="148"/>
      <c r="BXZ191" s="148"/>
      <c r="BYA191" s="148"/>
      <c r="BYB191" s="148"/>
      <c r="BYC191" s="148"/>
      <c r="BYD191" s="148"/>
      <c r="BYE191" s="148"/>
      <c r="BYF191" s="148"/>
      <c r="BYG191" s="148"/>
      <c r="BYH191" s="148"/>
      <c r="BYI191" s="148"/>
      <c r="BYJ191" s="148"/>
      <c r="BYK191" s="148"/>
      <c r="BYL191" s="148"/>
      <c r="BYM191" s="148"/>
      <c r="BYN191" s="148"/>
      <c r="BYO191" s="148"/>
      <c r="BYP191" s="148"/>
      <c r="BYQ191" s="148"/>
      <c r="BYR191" s="148"/>
      <c r="BYS191" s="148"/>
      <c r="BYT191" s="148"/>
      <c r="BYU191" s="148"/>
      <c r="BYV191" s="148"/>
      <c r="BYW191" s="148"/>
      <c r="BYX191" s="148"/>
      <c r="BYY191" s="148"/>
      <c r="BYZ191" s="148"/>
      <c r="BZA191" s="148"/>
      <c r="BZB191" s="148"/>
      <c r="BZC191" s="148"/>
      <c r="BZD191" s="148"/>
      <c r="BZE191" s="148"/>
      <c r="BZF191" s="148"/>
      <c r="BZG191" s="148"/>
      <c r="BZH191" s="148"/>
      <c r="BZI191" s="148"/>
      <c r="BZJ191" s="148"/>
      <c r="BZK191" s="148"/>
      <c r="BZL191" s="148"/>
      <c r="BZM191" s="148"/>
      <c r="BZN191" s="148"/>
      <c r="BZO191" s="148"/>
      <c r="BZP191" s="148"/>
      <c r="BZQ191" s="148"/>
      <c r="BZR191" s="148"/>
      <c r="BZS191" s="148"/>
      <c r="BZT191" s="148"/>
      <c r="BZU191" s="148"/>
      <c r="BZV191" s="148"/>
      <c r="BZW191" s="148"/>
      <c r="BZX191" s="148"/>
      <c r="BZY191" s="148"/>
      <c r="BZZ191" s="148"/>
      <c r="CAA191" s="148"/>
      <c r="CAB191" s="148"/>
      <c r="CAC191" s="148"/>
      <c r="CAD191" s="148"/>
      <c r="CAE191" s="148"/>
      <c r="CAF191" s="148"/>
      <c r="CAG191" s="148"/>
      <c r="CAH191" s="148"/>
      <c r="CAI191" s="148"/>
      <c r="CAJ191" s="148"/>
      <c r="CAK191" s="148"/>
      <c r="CAL191" s="148"/>
      <c r="CAM191" s="148"/>
      <c r="CAN191" s="148"/>
      <c r="CAO191" s="148"/>
      <c r="CAP191" s="148"/>
      <c r="CAQ191" s="148"/>
      <c r="CAR191" s="148"/>
      <c r="CAS191" s="148"/>
      <c r="CAT191" s="148"/>
      <c r="CAU191" s="148"/>
      <c r="CAV191" s="148"/>
      <c r="CAW191" s="148"/>
      <c r="CAX191" s="148"/>
      <c r="CAY191" s="148"/>
      <c r="CAZ191" s="148"/>
      <c r="CBA191" s="148"/>
      <c r="CBB191" s="148"/>
      <c r="CBC191" s="148"/>
      <c r="CBD191" s="148"/>
      <c r="CBE191" s="148"/>
      <c r="CBF191" s="148"/>
      <c r="CBG191" s="148"/>
      <c r="CBH191" s="148"/>
      <c r="CBI191" s="148"/>
      <c r="CBJ191" s="148"/>
      <c r="CBK191" s="148"/>
      <c r="CBL191" s="148"/>
      <c r="CBM191" s="148"/>
      <c r="CBN191" s="148"/>
      <c r="CBO191" s="148"/>
      <c r="CBP191" s="148"/>
      <c r="CBQ191" s="148"/>
      <c r="CBR191" s="148"/>
      <c r="CBS191" s="148"/>
      <c r="CBT191" s="148"/>
      <c r="CBU191" s="148"/>
      <c r="CBV191" s="148"/>
      <c r="CBW191" s="148"/>
      <c r="CBX191" s="148"/>
      <c r="CBY191" s="148"/>
      <c r="CBZ191" s="148"/>
      <c r="CCA191" s="148"/>
      <c r="CCB191" s="148"/>
      <c r="CCC191" s="148"/>
      <c r="CCD191" s="148"/>
      <c r="CCE191" s="148"/>
      <c r="CCF191" s="148"/>
      <c r="CCG191" s="148"/>
      <c r="CCH191" s="148"/>
      <c r="CCI191" s="148"/>
      <c r="CCJ191" s="148"/>
      <c r="CCK191" s="148"/>
      <c r="CCL191" s="148"/>
      <c r="CCM191" s="148"/>
      <c r="CCN191" s="148"/>
      <c r="CCO191" s="148"/>
      <c r="CCP191" s="148"/>
      <c r="CCQ191" s="148"/>
      <c r="CCR191" s="148"/>
      <c r="CCS191" s="148"/>
      <c r="CCT191" s="148"/>
      <c r="CCU191" s="148"/>
      <c r="CCV191" s="148"/>
      <c r="CCW191" s="148"/>
      <c r="CCX191" s="148"/>
      <c r="CCY191" s="148"/>
      <c r="CCZ191" s="148"/>
      <c r="CDA191" s="148"/>
      <c r="CDB191" s="148"/>
      <c r="CDC191" s="148"/>
      <c r="CDD191" s="148"/>
      <c r="CDE191" s="148"/>
      <c r="CDF191" s="148"/>
      <c r="CDG191" s="148"/>
      <c r="CDH191" s="148"/>
      <c r="CDI191" s="148"/>
      <c r="CDJ191" s="148"/>
      <c r="CDK191" s="148"/>
      <c r="CDL191" s="148"/>
      <c r="CDM191" s="148"/>
      <c r="CDN191" s="148"/>
      <c r="CDO191" s="148"/>
      <c r="CDP191" s="148"/>
      <c r="CDQ191" s="148"/>
      <c r="CDR191" s="148"/>
      <c r="CDS191" s="148"/>
      <c r="CDT191" s="148"/>
      <c r="CDU191" s="148"/>
      <c r="CDV191" s="148"/>
      <c r="CDW191" s="148"/>
      <c r="CDX191" s="148"/>
      <c r="CDY191" s="148"/>
      <c r="CDZ191" s="148"/>
      <c r="CEA191" s="148"/>
      <c r="CEB191" s="148"/>
      <c r="CEC191" s="148"/>
      <c r="CED191" s="148"/>
      <c r="CEE191" s="148"/>
      <c r="CEF191" s="148"/>
      <c r="CEG191" s="148"/>
      <c r="CEH191" s="148"/>
      <c r="CEI191" s="148"/>
      <c r="CEJ191" s="148"/>
      <c r="CEK191" s="148"/>
      <c r="CEL191" s="148"/>
      <c r="CEM191" s="148"/>
      <c r="CEN191" s="148"/>
      <c r="CEO191" s="148"/>
      <c r="CEP191" s="148"/>
      <c r="CEQ191" s="148"/>
      <c r="CER191" s="148"/>
      <c r="CES191" s="148"/>
      <c r="CET191" s="148"/>
      <c r="CEU191" s="148"/>
      <c r="CEV191" s="148"/>
      <c r="CEW191" s="148"/>
      <c r="CEX191" s="148"/>
      <c r="CEY191" s="148"/>
      <c r="CEZ191" s="148"/>
      <c r="CFA191" s="148"/>
      <c r="CFB191" s="148"/>
      <c r="CFC191" s="148"/>
      <c r="CFD191" s="148"/>
      <c r="CFE191" s="148"/>
      <c r="CFF191" s="148"/>
      <c r="CFG191" s="148"/>
      <c r="CFH191" s="148"/>
      <c r="CFI191" s="148"/>
      <c r="CFJ191" s="148"/>
      <c r="CFK191" s="148"/>
      <c r="CFL191" s="148"/>
      <c r="CFM191" s="148"/>
      <c r="CFN191" s="148"/>
      <c r="CFO191" s="148"/>
      <c r="CFP191" s="148"/>
      <c r="CFQ191" s="148"/>
      <c r="CFR191" s="148"/>
      <c r="CFS191" s="148"/>
      <c r="CFT191" s="148"/>
      <c r="CFU191" s="148"/>
      <c r="CFV191" s="148"/>
      <c r="CFW191" s="148"/>
      <c r="CFX191" s="148"/>
      <c r="CFY191" s="148"/>
      <c r="CFZ191" s="148"/>
      <c r="CGA191" s="148"/>
      <c r="CGB191" s="148"/>
      <c r="CGC191" s="148"/>
      <c r="CGD191" s="148"/>
      <c r="CGE191" s="148"/>
      <c r="CGF191" s="148"/>
      <c r="CGG191" s="148"/>
      <c r="CGH191" s="148"/>
      <c r="CGI191" s="148"/>
      <c r="CGJ191" s="148"/>
      <c r="CGK191" s="148"/>
      <c r="CGL191" s="148"/>
      <c r="CGM191" s="148"/>
      <c r="CGN191" s="148"/>
      <c r="CGO191" s="148"/>
      <c r="CGP191" s="148"/>
      <c r="CGQ191" s="148"/>
      <c r="CGR191" s="148"/>
      <c r="CGS191" s="148"/>
      <c r="CGT191" s="148"/>
      <c r="CGU191" s="148"/>
      <c r="CGV191" s="148"/>
      <c r="CGW191" s="148"/>
      <c r="CGX191" s="148"/>
      <c r="CGY191" s="148"/>
      <c r="CGZ191" s="148"/>
      <c r="CHA191" s="148"/>
      <c r="CHB191" s="148"/>
      <c r="CHC191" s="148"/>
      <c r="CHD191" s="148"/>
      <c r="CHE191" s="148"/>
      <c r="CHF191" s="148"/>
      <c r="CHG191" s="148"/>
      <c r="CHH191" s="148"/>
      <c r="CHI191" s="148"/>
      <c r="CHJ191" s="148"/>
      <c r="CHK191" s="148"/>
      <c r="CHL191" s="148"/>
      <c r="CHM191" s="148"/>
      <c r="CHN191" s="148"/>
      <c r="CHO191" s="148"/>
      <c r="CHP191" s="148"/>
      <c r="CHQ191" s="148"/>
      <c r="CHR191" s="148"/>
      <c r="CHS191" s="148"/>
      <c r="CHT191" s="148"/>
      <c r="CHU191" s="148"/>
      <c r="CHV191" s="148"/>
      <c r="CHW191" s="148"/>
      <c r="CHX191" s="148"/>
      <c r="CHY191" s="148"/>
      <c r="CHZ191" s="148"/>
      <c r="CIA191" s="148"/>
      <c r="CIB191" s="148"/>
      <c r="CIC191" s="148"/>
      <c r="CID191" s="148"/>
      <c r="CIE191" s="148"/>
      <c r="CIF191" s="148"/>
      <c r="CIG191" s="148"/>
      <c r="CIH191" s="148"/>
      <c r="CII191" s="148"/>
      <c r="CIJ191" s="148"/>
      <c r="CIK191" s="148"/>
      <c r="CIL191" s="148"/>
      <c r="CIM191" s="148"/>
      <c r="CIN191" s="148"/>
      <c r="CIO191" s="148"/>
      <c r="CIP191" s="148"/>
      <c r="CIQ191" s="148"/>
      <c r="CIR191" s="148"/>
      <c r="CIS191" s="148"/>
      <c r="CIT191" s="148"/>
      <c r="CIU191" s="148"/>
      <c r="CIV191" s="148"/>
      <c r="CIW191" s="148"/>
      <c r="CIX191" s="148"/>
      <c r="CIY191" s="148"/>
      <c r="CIZ191" s="148"/>
      <c r="CJA191" s="148"/>
      <c r="CJB191" s="148"/>
      <c r="CJC191" s="148"/>
      <c r="CJD191" s="148"/>
      <c r="CJE191" s="148"/>
      <c r="CJF191" s="148"/>
      <c r="CJG191" s="148"/>
      <c r="CJH191" s="148"/>
      <c r="CJI191" s="148"/>
      <c r="CJJ191" s="148"/>
      <c r="CJK191" s="148"/>
      <c r="CJL191" s="148"/>
      <c r="CJM191" s="148"/>
      <c r="CJN191" s="148"/>
      <c r="CJO191" s="148"/>
      <c r="CJP191" s="148"/>
      <c r="CJQ191" s="148"/>
      <c r="CJR191" s="148"/>
      <c r="CJS191" s="148"/>
      <c r="CJT191" s="148"/>
      <c r="CJU191" s="148"/>
      <c r="CJV191" s="148"/>
      <c r="CJW191" s="148"/>
      <c r="CJX191" s="148"/>
      <c r="CJY191" s="148"/>
      <c r="CJZ191" s="148"/>
      <c r="CKA191" s="148"/>
      <c r="CKB191" s="148"/>
      <c r="CKC191" s="148"/>
      <c r="CKD191" s="148"/>
      <c r="CKE191" s="148"/>
      <c r="CKF191" s="148"/>
      <c r="CKG191" s="148"/>
      <c r="CKH191" s="148"/>
      <c r="CKI191" s="148"/>
      <c r="CKJ191" s="148"/>
      <c r="CKK191" s="148"/>
      <c r="CKL191" s="148"/>
      <c r="CKM191" s="148"/>
      <c r="CKN191" s="148"/>
      <c r="CKO191" s="148"/>
      <c r="CKP191" s="148"/>
      <c r="CKQ191" s="148"/>
      <c r="CKR191" s="148"/>
      <c r="CKS191" s="148"/>
      <c r="CKT191" s="148"/>
      <c r="CKU191" s="148"/>
      <c r="CKV191" s="148"/>
      <c r="CKW191" s="148"/>
      <c r="CKX191" s="148"/>
      <c r="CKY191" s="148"/>
      <c r="CKZ191" s="148"/>
      <c r="CLA191" s="148"/>
      <c r="CLB191" s="148"/>
      <c r="CLC191" s="148"/>
      <c r="CLD191" s="148"/>
      <c r="CLE191" s="148"/>
      <c r="CLF191" s="148"/>
      <c r="CLG191" s="148"/>
      <c r="CLH191" s="148"/>
      <c r="CLI191" s="148"/>
      <c r="CLJ191" s="148"/>
      <c r="CLK191" s="148"/>
      <c r="CLL191" s="148"/>
      <c r="CLM191" s="148"/>
      <c r="CLN191" s="148"/>
      <c r="CLO191" s="148"/>
      <c r="CLP191" s="148"/>
      <c r="CLQ191" s="148"/>
      <c r="CLR191" s="148"/>
      <c r="CLS191" s="148"/>
      <c r="CLT191" s="148"/>
      <c r="CLU191" s="148"/>
      <c r="CLV191" s="148"/>
      <c r="CLW191" s="148"/>
      <c r="CLX191" s="148"/>
      <c r="CLY191" s="148"/>
      <c r="CLZ191" s="148"/>
      <c r="CMA191" s="148"/>
      <c r="CMB191" s="148"/>
      <c r="CMC191" s="148"/>
      <c r="CMD191" s="148"/>
      <c r="CME191" s="148"/>
      <c r="CMF191" s="148"/>
      <c r="CMG191" s="148"/>
      <c r="CMH191" s="148"/>
      <c r="CMI191" s="148"/>
      <c r="CMJ191" s="148"/>
      <c r="CMK191" s="148"/>
      <c r="CML191" s="148"/>
      <c r="CMM191" s="148"/>
      <c r="CMN191" s="148"/>
      <c r="CMO191" s="148"/>
      <c r="CMP191" s="148"/>
      <c r="CMQ191" s="148"/>
      <c r="CMR191" s="148"/>
      <c r="CMS191" s="148"/>
      <c r="CMT191" s="148"/>
      <c r="CMU191" s="148"/>
      <c r="CMV191" s="148"/>
      <c r="CMW191" s="148"/>
      <c r="CMX191" s="148"/>
      <c r="CMY191" s="148"/>
      <c r="CMZ191" s="148"/>
      <c r="CNA191" s="148"/>
      <c r="CNB191" s="148"/>
      <c r="CNC191" s="148"/>
      <c r="CND191" s="148"/>
      <c r="CNE191" s="148"/>
      <c r="CNF191" s="148"/>
      <c r="CNG191" s="148"/>
      <c r="CNH191" s="148"/>
      <c r="CNI191" s="148"/>
      <c r="CNJ191" s="148"/>
      <c r="CNK191" s="148"/>
      <c r="CNL191" s="148"/>
      <c r="CNM191" s="148"/>
      <c r="CNN191" s="148"/>
      <c r="CNO191" s="148"/>
      <c r="CNP191" s="148"/>
      <c r="CNQ191" s="148"/>
      <c r="CNR191" s="148"/>
      <c r="CNS191" s="148"/>
      <c r="CNT191" s="148"/>
      <c r="CNU191" s="148"/>
      <c r="CNV191" s="148"/>
      <c r="CNW191" s="148"/>
      <c r="CNX191" s="148"/>
      <c r="CNY191" s="148"/>
      <c r="CNZ191" s="148"/>
      <c r="COA191" s="148"/>
      <c r="COB191" s="148"/>
      <c r="COC191" s="148"/>
      <c r="COD191" s="148"/>
      <c r="COE191" s="148"/>
      <c r="COF191" s="148"/>
      <c r="COG191" s="148"/>
      <c r="COH191" s="148"/>
      <c r="COI191" s="148"/>
      <c r="COJ191" s="148"/>
      <c r="COK191" s="148"/>
      <c r="COL191" s="148"/>
      <c r="COM191" s="148"/>
      <c r="CON191" s="148"/>
      <c r="COO191" s="148"/>
      <c r="COP191" s="148"/>
      <c r="COQ191" s="148"/>
      <c r="COR191" s="148"/>
      <c r="COS191" s="148"/>
      <c r="COT191" s="148"/>
      <c r="COU191" s="148"/>
      <c r="COV191" s="148"/>
      <c r="COW191" s="148"/>
      <c r="COX191" s="148"/>
      <c r="COY191" s="148"/>
      <c r="COZ191" s="148"/>
      <c r="CPA191" s="148"/>
      <c r="CPB191" s="148"/>
      <c r="CPC191" s="148"/>
      <c r="CPD191" s="148"/>
      <c r="CPE191" s="148"/>
      <c r="CPF191" s="148"/>
      <c r="CPG191" s="148"/>
      <c r="CPH191" s="148"/>
      <c r="CPI191" s="148"/>
      <c r="CPJ191" s="148"/>
      <c r="CPK191" s="148"/>
      <c r="CPL191" s="148"/>
      <c r="CPM191" s="148"/>
      <c r="CPN191" s="148"/>
      <c r="CPO191" s="148"/>
      <c r="CPP191" s="148"/>
      <c r="CPQ191" s="148"/>
      <c r="CPR191" s="148"/>
      <c r="CPS191" s="148"/>
      <c r="CPT191" s="148"/>
      <c r="CPU191" s="148"/>
      <c r="CPV191" s="148"/>
      <c r="CPW191" s="148"/>
      <c r="CPX191" s="148"/>
      <c r="CPY191" s="148"/>
      <c r="CPZ191" s="148"/>
      <c r="CQA191" s="148"/>
      <c r="CQB191" s="148"/>
      <c r="CQC191" s="148"/>
      <c r="CQD191" s="148"/>
      <c r="CQE191" s="148"/>
      <c r="CQF191" s="148"/>
      <c r="CQG191" s="148"/>
      <c r="CQH191" s="148"/>
      <c r="CQI191" s="148"/>
      <c r="CQJ191" s="148"/>
      <c r="CQK191" s="148"/>
      <c r="CQL191" s="148"/>
      <c r="CQM191" s="148"/>
      <c r="CQN191" s="148"/>
      <c r="CQO191" s="148"/>
      <c r="CQP191" s="148"/>
      <c r="CQQ191" s="148"/>
      <c r="CQR191" s="148"/>
      <c r="CQS191" s="148"/>
      <c r="CQT191" s="148"/>
      <c r="CQU191" s="148"/>
      <c r="CQV191" s="148"/>
      <c r="CQW191" s="148"/>
      <c r="CQX191" s="148"/>
      <c r="CQY191" s="148"/>
      <c r="CQZ191" s="148"/>
      <c r="CRA191" s="148"/>
      <c r="CRB191" s="148"/>
      <c r="CRC191" s="148"/>
      <c r="CRD191" s="148"/>
      <c r="CRE191" s="148"/>
      <c r="CRF191" s="148"/>
      <c r="CRG191" s="148"/>
      <c r="CRH191" s="148"/>
      <c r="CRI191" s="148"/>
      <c r="CRJ191" s="148"/>
      <c r="CRK191" s="148"/>
      <c r="CRL191" s="148"/>
      <c r="CRM191" s="148"/>
      <c r="CRN191" s="148"/>
      <c r="CRO191" s="148"/>
      <c r="CRP191" s="148"/>
      <c r="CRQ191" s="148"/>
      <c r="CRR191" s="148"/>
      <c r="CRS191" s="148"/>
      <c r="CRT191" s="148"/>
      <c r="CRU191" s="148"/>
      <c r="CRV191" s="148"/>
      <c r="CRW191" s="148"/>
      <c r="CRX191" s="148"/>
      <c r="CRY191" s="148"/>
      <c r="CRZ191" s="148"/>
      <c r="CSA191" s="148"/>
      <c r="CSB191" s="148"/>
      <c r="CSC191" s="148"/>
      <c r="CSD191" s="148"/>
      <c r="CSE191" s="148"/>
      <c r="CSF191" s="148"/>
      <c r="CSG191" s="148"/>
      <c r="CSH191" s="148"/>
      <c r="CSI191" s="148"/>
      <c r="CSJ191" s="148"/>
      <c r="CSK191" s="148"/>
      <c r="CSL191" s="148"/>
      <c r="CSM191" s="148"/>
      <c r="CSN191" s="148"/>
      <c r="CSO191" s="148"/>
      <c r="CSP191" s="148"/>
      <c r="CSQ191" s="148"/>
      <c r="CSR191" s="148"/>
      <c r="CSS191" s="148"/>
      <c r="CST191" s="148"/>
      <c r="CSU191" s="148"/>
      <c r="CSV191" s="148"/>
      <c r="CSW191" s="148"/>
      <c r="CSX191" s="148"/>
      <c r="CSY191" s="148"/>
      <c r="CSZ191" s="148"/>
      <c r="CTA191" s="148"/>
      <c r="CTB191" s="148"/>
      <c r="CTC191" s="148"/>
      <c r="CTD191" s="148"/>
      <c r="CTE191" s="148"/>
      <c r="CTF191" s="148"/>
      <c r="CTG191" s="148"/>
      <c r="CTH191" s="148"/>
      <c r="CTI191" s="148"/>
      <c r="CTJ191" s="148"/>
      <c r="CTK191" s="148"/>
      <c r="CTL191" s="148"/>
      <c r="CTM191" s="148"/>
      <c r="CTN191" s="148"/>
      <c r="CTO191" s="148"/>
      <c r="CTP191" s="148"/>
      <c r="CTQ191" s="148"/>
      <c r="CTR191" s="148"/>
      <c r="CTS191" s="148"/>
      <c r="CTT191" s="148"/>
      <c r="CTU191" s="148"/>
      <c r="CTV191" s="148"/>
      <c r="CTW191" s="148"/>
      <c r="CTX191" s="148"/>
      <c r="CTY191" s="148"/>
      <c r="CTZ191" s="148"/>
      <c r="CUA191" s="148"/>
      <c r="CUB191" s="148"/>
      <c r="CUC191" s="148"/>
      <c r="CUD191" s="148"/>
      <c r="CUE191" s="148"/>
      <c r="CUF191" s="148"/>
      <c r="CUG191" s="148"/>
      <c r="CUH191" s="148"/>
      <c r="CUI191" s="148"/>
      <c r="CUJ191" s="148"/>
      <c r="CUK191" s="148"/>
      <c r="CUL191" s="148"/>
      <c r="CUM191" s="148"/>
      <c r="CUN191" s="148"/>
      <c r="CUO191" s="148"/>
      <c r="CUP191" s="148"/>
      <c r="CUQ191" s="148"/>
      <c r="CUR191" s="148"/>
      <c r="CUS191" s="148"/>
      <c r="CUT191" s="148"/>
      <c r="CUU191" s="148"/>
      <c r="CUV191" s="148"/>
      <c r="CUW191" s="148"/>
      <c r="CUX191" s="148"/>
      <c r="CUY191" s="148"/>
      <c r="CUZ191" s="148"/>
      <c r="CVA191" s="148"/>
      <c r="CVB191" s="148"/>
      <c r="CVC191" s="148"/>
      <c r="CVD191" s="148"/>
      <c r="CVE191" s="148"/>
      <c r="CVF191" s="148"/>
      <c r="CVG191" s="148"/>
      <c r="CVH191" s="148"/>
      <c r="CVI191" s="148"/>
      <c r="CVJ191" s="148"/>
      <c r="CVK191" s="148"/>
      <c r="CVL191" s="148"/>
      <c r="CVM191" s="148"/>
      <c r="CVN191" s="148"/>
      <c r="CVO191" s="148"/>
      <c r="CVP191" s="148"/>
      <c r="CVQ191" s="148"/>
      <c r="CVR191" s="148"/>
      <c r="CVS191" s="148"/>
      <c r="CVT191" s="148"/>
      <c r="CVU191" s="148"/>
      <c r="CVV191" s="148"/>
      <c r="CVW191" s="148"/>
      <c r="CVX191" s="148"/>
      <c r="CVY191" s="148"/>
      <c r="CVZ191" s="148"/>
      <c r="CWA191" s="148"/>
      <c r="CWB191" s="148"/>
      <c r="CWC191" s="148"/>
      <c r="CWD191" s="148"/>
      <c r="CWE191" s="148"/>
      <c r="CWF191" s="148"/>
      <c r="CWG191" s="148"/>
      <c r="CWH191" s="148"/>
      <c r="CWI191" s="148"/>
      <c r="CWJ191" s="148"/>
      <c r="CWK191" s="148"/>
      <c r="CWL191" s="148"/>
      <c r="CWM191" s="148"/>
      <c r="CWN191" s="148"/>
      <c r="CWO191" s="148"/>
      <c r="CWP191" s="148"/>
      <c r="CWQ191" s="148"/>
      <c r="CWR191" s="148"/>
      <c r="CWS191" s="148"/>
      <c r="CWT191" s="148"/>
      <c r="CWU191" s="148"/>
      <c r="CWV191" s="148"/>
      <c r="CWW191" s="148"/>
      <c r="CWX191" s="148"/>
      <c r="CWY191" s="148"/>
      <c r="CWZ191" s="148"/>
      <c r="CXA191" s="148"/>
      <c r="CXB191" s="148"/>
      <c r="CXC191" s="148"/>
      <c r="CXD191" s="148"/>
      <c r="CXE191" s="148"/>
      <c r="CXF191" s="148"/>
      <c r="CXG191" s="148"/>
      <c r="CXH191" s="148"/>
      <c r="CXI191" s="148"/>
      <c r="CXJ191" s="148"/>
      <c r="CXK191" s="148"/>
      <c r="CXL191" s="148"/>
      <c r="CXM191" s="148"/>
      <c r="CXN191" s="148"/>
      <c r="CXO191" s="148"/>
      <c r="CXP191" s="148"/>
      <c r="CXQ191" s="148"/>
      <c r="CXR191" s="148"/>
      <c r="CXS191" s="148"/>
      <c r="CXT191" s="148"/>
      <c r="CXU191" s="148"/>
      <c r="CXV191" s="148"/>
      <c r="CXW191" s="148"/>
      <c r="CXX191" s="148"/>
      <c r="CXY191" s="148"/>
      <c r="CXZ191" s="148"/>
      <c r="CYA191" s="148"/>
      <c r="CYB191" s="148"/>
      <c r="CYC191" s="148"/>
      <c r="CYD191" s="148"/>
      <c r="CYE191" s="148"/>
      <c r="CYF191" s="148"/>
      <c r="CYG191" s="148"/>
      <c r="CYH191" s="148"/>
      <c r="CYI191" s="148"/>
      <c r="CYJ191" s="148"/>
      <c r="CYK191" s="148"/>
      <c r="CYL191" s="148"/>
      <c r="CYM191" s="148"/>
      <c r="CYN191" s="148"/>
      <c r="CYO191" s="148"/>
      <c r="CYP191" s="148"/>
      <c r="CYQ191" s="148"/>
      <c r="CYR191" s="148"/>
      <c r="CYS191" s="148"/>
      <c r="CYT191" s="148"/>
      <c r="CYU191" s="148"/>
      <c r="CYV191" s="148"/>
      <c r="CYW191" s="148"/>
      <c r="CYX191" s="148"/>
      <c r="CYY191" s="148"/>
      <c r="CYZ191" s="148"/>
      <c r="CZA191" s="148"/>
      <c r="CZB191" s="148"/>
      <c r="CZC191" s="148"/>
      <c r="CZD191" s="148"/>
      <c r="CZE191" s="148"/>
      <c r="CZF191" s="148"/>
      <c r="CZG191" s="148"/>
      <c r="CZH191" s="148"/>
      <c r="CZI191" s="148"/>
      <c r="CZJ191" s="148"/>
      <c r="CZK191" s="148"/>
      <c r="CZL191" s="148"/>
      <c r="CZM191" s="148"/>
      <c r="CZN191" s="148"/>
      <c r="CZO191" s="148"/>
      <c r="CZP191" s="148"/>
      <c r="CZQ191" s="148"/>
      <c r="CZR191" s="148"/>
      <c r="CZS191" s="148"/>
      <c r="CZT191" s="148"/>
      <c r="CZU191" s="148"/>
      <c r="CZV191" s="148"/>
      <c r="CZW191" s="148"/>
      <c r="CZX191" s="148"/>
      <c r="CZY191" s="148"/>
      <c r="CZZ191" s="148"/>
      <c r="DAA191" s="148"/>
      <c r="DAB191" s="148"/>
      <c r="DAC191" s="148"/>
      <c r="DAD191" s="148"/>
      <c r="DAE191" s="148"/>
      <c r="DAF191" s="148"/>
      <c r="DAG191" s="148"/>
      <c r="DAH191" s="148"/>
      <c r="DAI191" s="148"/>
      <c r="DAJ191" s="148"/>
      <c r="DAK191" s="148"/>
      <c r="DAL191" s="148"/>
      <c r="DAM191" s="148"/>
      <c r="DAN191" s="148"/>
      <c r="DAO191" s="148"/>
      <c r="DAP191" s="148"/>
      <c r="DAQ191" s="148"/>
      <c r="DAR191" s="148"/>
      <c r="DAS191" s="148"/>
      <c r="DAT191" s="148"/>
      <c r="DAU191" s="148"/>
      <c r="DAV191" s="148"/>
      <c r="DAW191" s="148"/>
      <c r="DAX191" s="148"/>
      <c r="DAY191" s="148"/>
      <c r="DAZ191" s="148"/>
      <c r="DBA191" s="148"/>
      <c r="DBB191" s="148"/>
      <c r="DBC191" s="148"/>
      <c r="DBD191" s="148"/>
      <c r="DBE191" s="148"/>
      <c r="DBF191" s="148"/>
      <c r="DBG191" s="148"/>
      <c r="DBH191" s="148"/>
      <c r="DBI191" s="148"/>
      <c r="DBJ191" s="148"/>
      <c r="DBK191" s="148"/>
      <c r="DBL191" s="148"/>
      <c r="DBM191" s="148"/>
      <c r="DBN191" s="148"/>
      <c r="DBO191" s="148"/>
      <c r="DBP191" s="148"/>
      <c r="DBQ191" s="148"/>
      <c r="DBR191" s="148"/>
      <c r="DBS191" s="148"/>
      <c r="DBT191" s="148"/>
      <c r="DBU191" s="148"/>
      <c r="DBV191" s="148"/>
      <c r="DBW191" s="148"/>
      <c r="DBX191" s="148"/>
      <c r="DBY191" s="148"/>
      <c r="DBZ191" s="148"/>
      <c r="DCA191" s="148"/>
      <c r="DCB191" s="148"/>
      <c r="DCC191" s="148"/>
      <c r="DCD191" s="148"/>
      <c r="DCE191" s="148"/>
      <c r="DCF191" s="148"/>
      <c r="DCG191" s="148"/>
      <c r="DCH191" s="148"/>
      <c r="DCI191" s="148"/>
      <c r="DCJ191" s="148"/>
      <c r="DCK191" s="148"/>
      <c r="DCL191" s="148"/>
      <c r="DCM191" s="148"/>
      <c r="DCN191" s="148"/>
      <c r="DCO191" s="148"/>
      <c r="DCP191" s="148"/>
      <c r="DCQ191" s="148"/>
      <c r="DCR191" s="148"/>
      <c r="DCS191" s="148"/>
      <c r="DCT191" s="148"/>
      <c r="DCU191" s="148"/>
      <c r="DCV191" s="148"/>
      <c r="DCW191" s="148"/>
      <c r="DCX191" s="148"/>
      <c r="DCY191" s="148"/>
      <c r="DCZ191" s="148"/>
      <c r="DDA191" s="148"/>
      <c r="DDB191" s="148"/>
      <c r="DDC191" s="148"/>
      <c r="DDD191" s="148"/>
      <c r="DDE191" s="148"/>
      <c r="DDF191" s="148"/>
      <c r="DDG191" s="148"/>
      <c r="DDH191" s="148"/>
      <c r="DDI191" s="148"/>
      <c r="DDJ191" s="148"/>
      <c r="DDK191" s="148"/>
      <c r="DDL191" s="148"/>
      <c r="DDM191" s="148"/>
      <c r="DDN191" s="148"/>
      <c r="DDO191" s="148"/>
      <c r="DDP191" s="148"/>
      <c r="DDQ191" s="148"/>
      <c r="DDR191" s="148"/>
      <c r="DDS191" s="148"/>
      <c r="DDT191" s="148"/>
      <c r="DDU191" s="148"/>
      <c r="DDV191" s="148"/>
      <c r="DDW191" s="148"/>
      <c r="DDX191" s="148"/>
      <c r="DDY191" s="148"/>
      <c r="DDZ191" s="148"/>
      <c r="DEA191" s="148"/>
      <c r="DEB191" s="148"/>
      <c r="DEC191" s="148"/>
      <c r="DED191" s="148"/>
      <c r="DEE191" s="148"/>
      <c r="DEF191" s="148"/>
      <c r="DEG191" s="148"/>
      <c r="DEH191" s="148"/>
      <c r="DEI191" s="148"/>
      <c r="DEJ191" s="148"/>
      <c r="DEK191" s="148"/>
      <c r="DEL191" s="148"/>
      <c r="DEM191" s="148"/>
      <c r="DEN191" s="148"/>
      <c r="DEO191" s="148"/>
      <c r="DEP191" s="148"/>
      <c r="DEQ191" s="148"/>
      <c r="DER191" s="148"/>
      <c r="DES191" s="148"/>
      <c r="DET191" s="148"/>
      <c r="DEU191" s="148"/>
      <c r="DEV191" s="148"/>
      <c r="DEW191" s="148"/>
      <c r="DEX191" s="148"/>
      <c r="DEY191" s="148"/>
      <c r="DEZ191" s="148"/>
      <c r="DFA191" s="148"/>
      <c r="DFB191" s="148"/>
      <c r="DFC191" s="148"/>
      <c r="DFD191" s="148"/>
      <c r="DFE191" s="148"/>
      <c r="DFF191" s="148"/>
      <c r="DFG191" s="148"/>
      <c r="DFH191" s="148"/>
      <c r="DFI191" s="148"/>
      <c r="DFJ191" s="148"/>
      <c r="DFK191" s="148"/>
      <c r="DFL191" s="148"/>
      <c r="DFM191" s="148"/>
      <c r="DFN191" s="148"/>
      <c r="DFO191" s="148"/>
      <c r="DFP191" s="148"/>
      <c r="DFQ191" s="148"/>
      <c r="DFR191" s="148"/>
      <c r="DFS191" s="148"/>
      <c r="DFT191" s="148"/>
      <c r="DFU191" s="148"/>
      <c r="DFV191" s="148"/>
      <c r="DFW191" s="148"/>
      <c r="DFX191" s="148"/>
      <c r="DFY191" s="148"/>
      <c r="DFZ191" s="148"/>
      <c r="DGA191" s="148"/>
      <c r="DGB191" s="148"/>
      <c r="DGC191" s="148"/>
      <c r="DGD191" s="148"/>
      <c r="DGE191" s="148"/>
      <c r="DGF191" s="148"/>
      <c r="DGG191" s="148"/>
      <c r="DGH191" s="148"/>
      <c r="DGI191" s="148"/>
      <c r="DGJ191" s="148"/>
      <c r="DGK191" s="148"/>
      <c r="DGL191" s="148"/>
      <c r="DGM191" s="148"/>
      <c r="DGN191" s="148"/>
      <c r="DGO191" s="148"/>
      <c r="DGP191" s="148"/>
      <c r="DGQ191" s="148"/>
      <c r="DGR191" s="148"/>
      <c r="DGS191" s="148"/>
      <c r="DGT191" s="148"/>
      <c r="DGU191" s="148"/>
      <c r="DGV191" s="148"/>
      <c r="DGW191" s="148"/>
      <c r="DGX191" s="148"/>
      <c r="DGY191" s="148"/>
      <c r="DGZ191" s="148"/>
      <c r="DHA191" s="148"/>
      <c r="DHB191" s="148"/>
      <c r="DHC191" s="148"/>
      <c r="DHD191" s="148"/>
      <c r="DHE191" s="148"/>
      <c r="DHF191" s="148"/>
      <c r="DHG191" s="148"/>
      <c r="DHH191" s="148"/>
      <c r="DHI191" s="148"/>
      <c r="DHJ191" s="148"/>
      <c r="DHK191" s="148"/>
      <c r="DHL191" s="148"/>
      <c r="DHM191" s="148"/>
      <c r="DHN191" s="148"/>
      <c r="DHO191" s="148"/>
      <c r="DHP191" s="148"/>
      <c r="DHQ191" s="148"/>
      <c r="DHR191" s="148"/>
      <c r="DHS191" s="148"/>
      <c r="DHT191" s="148"/>
      <c r="DHU191" s="148"/>
      <c r="DHV191" s="148"/>
      <c r="DHW191" s="148"/>
      <c r="DHX191" s="148"/>
      <c r="DHY191" s="148"/>
      <c r="DHZ191" s="148"/>
      <c r="DIA191" s="148"/>
      <c r="DIB191" s="148"/>
      <c r="DIC191" s="148"/>
      <c r="DID191" s="148"/>
      <c r="DIE191" s="148"/>
      <c r="DIF191" s="148"/>
      <c r="DIG191" s="148"/>
      <c r="DIH191" s="148"/>
      <c r="DII191" s="148"/>
      <c r="DIJ191" s="148"/>
      <c r="DIK191" s="148"/>
      <c r="DIL191" s="148"/>
      <c r="DIM191" s="148"/>
      <c r="DIN191" s="148"/>
      <c r="DIO191" s="148"/>
      <c r="DIP191" s="148"/>
      <c r="DIQ191" s="148"/>
      <c r="DIR191" s="148"/>
      <c r="DIS191" s="148"/>
      <c r="DIT191" s="148"/>
      <c r="DIU191" s="148"/>
      <c r="DIV191" s="148"/>
      <c r="DIW191" s="148"/>
      <c r="DIX191" s="148"/>
      <c r="DIY191" s="148"/>
      <c r="DIZ191" s="148"/>
      <c r="DJA191" s="148"/>
      <c r="DJB191" s="148"/>
      <c r="DJC191" s="148"/>
      <c r="DJD191" s="148"/>
      <c r="DJE191" s="148"/>
      <c r="DJF191" s="148"/>
      <c r="DJG191" s="148"/>
      <c r="DJH191" s="148"/>
      <c r="DJI191" s="148"/>
      <c r="DJJ191" s="148"/>
      <c r="DJK191" s="148"/>
      <c r="DJL191" s="148"/>
      <c r="DJM191" s="148"/>
      <c r="DJN191" s="148"/>
      <c r="DJO191" s="148"/>
      <c r="DJP191" s="148"/>
      <c r="DJQ191" s="148"/>
      <c r="DJR191" s="148"/>
      <c r="DJS191" s="148"/>
      <c r="DJT191" s="148"/>
      <c r="DJU191" s="148"/>
      <c r="DJV191" s="148"/>
      <c r="DJW191" s="148"/>
      <c r="DJX191" s="148"/>
      <c r="DJY191" s="148"/>
      <c r="DJZ191" s="148"/>
      <c r="DKA191" s="148"/>
      <c r="DKB191" s="148"/>
      <c r="DKC191" s="148"/>
      <c r="DKD191" s="148"/>
      <c r="DKE191" s="148"/>
      <c r="DKF191" s="148"/>
      <c r="DKG191" s="148"/>
      <c r="DKH191" s="148"/>
      <c r="DKI191" s="148"/>
      <c r="DKJ191" s="148"/>
      <c r="DKK191" s="148"/>
      <c r="DKL191" s="148"/>
      <c r="DKM191" s="148"/>
      <c r="DKN191" s="148"/>
      <c r="DKO191" s="148"/>
      <c r="DKP191" s="148"/>
      <c r="DKQ191" s="148"/>
      <c r="DKR191" s="148"/>
      <c r="DKS191" s="148"/>
      <c r="DKT191" s="148"/>
      <c r="DKU191" s="148"/>
      <c r="DKV191" s="148"/>
      <c r="DKW191" s="148"/>
      <c r="DKX191" s="148"/>
      <c r="DKY191" s="148"/>
      <c r="DKZ191" s="148"/>
      <c r="DLA191" s="148"/>
      <c r="DLB191" s="148"/>
      <c r="DLC191" s="148"/>
      <c r="DLD191" s="148"/>
      <c r="DLE191" s="148"/>
      <c r="DLF191" s="148"/>
      <c r="DLG191" s="148"/>
      <c r="DLH191" s="148"/>
      <c r="DLI191" s="148"/>
      <c r="DLJ191" s="148"/>
      <c r="DLK191" s="148"/>
      <c r="DLL191" s="148"/>
      <c r="DLM191" s="148"/>
      <c r="DLN191" s="148"/>
      <c r="DLO191" s="148"/>
      <c r="DLP191" s="148"/>
      <c r="DLQ191" s="148"/>
      <c r="DLR191" s="148"/>
      <c r="DLS191" s="148"/>
      <c r="DLT191" s="148"/>
      <c r="DLU191" s="148"/>
      <c r="DLV191" s="148"/>
      <c r="DLW191" s="148"/>
      <c r="DLX191" s="148"/>
      <c r="DLY191" s="148"/>
      <c r="DLZ191" s="148"/>
      <c r="DMA191" s="148"/>
      <c r="DMB191" s="148"/>
      <c r="DMC191" s="148"/>
      <c r="DMD191" s="148"/>
      <c r="DME191" s="148"/>
      <c r="DMF191" s="148"/>
      <c r="DMG191" s="148"/>
      <c r="DMH191" s="148"/>
      <c r="DMI191" s="148"/>
      <c r="DMJ191" s="148"/>
      <c r="DMK191" s="148"/>
      <c r="DML191" s="148"/>
      <c r="DMM191" s="148"/>
      <c r="DMN191" s="148"/>
      <c r="DMO191" s="148"/>
      <c r="DMP191" s="148"/>
      <c r="DMQ191" s="148"/>
      <c r="DMR191" s="148"/>
      <c r="DMS191" s="148"/>
      <c r="DMT191" s="148"/>
      <c r="DMU191" s="148"/>
      <c r="DMV191" s="148"/>
      <c r="DMW191" s="148"/>
      <c r="DMX191" s="148"/>
      <c r="DMY191" s="148"/>
      <c r="DMZ191" s="148"/>
      <c r="DNA191" s="148"/>
      <c r="DNB191" s="148"/>
      <c r="DNC191" s="148"/>
      <c r="DND191" s="148"/>
      <c r="DNE191" s="148"/>
      <c r="DNF191" s="148"/>
      <c r="DNG191" s="148"/>
      <c r="DNH191" s="148"/>
      <c r="DNI191" s="148"/>
      <c r="DNJ191" s="148"/>
      <c r="DNK191" s="148"/>
      <c r="DNL191" s="148"/>
      <c r="DNM191" s="148"/>
      <c r="DNN191" s="148"/>
      <c r="DNO191" s="148"/>
      <c r="DNP191" s="148"/>
      <c r="DNQ191" s="148"/>
      <c r="DNR191" s="148"/>
      <c r="DNS191" s="148"/>
      <c r="DNT191" s="148"/>
      <c r="DNU191" s="148"/>
      <c r="DNV191" s="148"/>
      <c r="DNW191" s="148"/>
      <c r="DNX191" s="148"/>
      <c r="DNY191" s="148"/>
      <c r="DNZ191" s="148"/>
      <c r="DOA191" s="148"/>
      <c r="DOB191" s="148"/>
      <c r="DOC191" s="148"/>
      <c r="DOD191" s="148"/>
      <c r="DOE191" s="148"/>
      <c r="DOF191" s="148"/>
      <c r="DOG191" s="148"/>
      <c r="DOH191" s="148"/>
      <c r="DOI191" s="148"/>
      <c r="DOJ191" s="148"/>
      <c r="DOK191" s="148"/>
      <c r="DOL191" s="148"/>
      <c r="DOM191" s="148"/>
      <c r="DON191" s="148"/>
      <c r="DOO191" s="148"/>
      <c r="DOP191" s="148"/>
      <c r="DOQ191" s="148"/>
      <c r="DOR191" s="148"/>
      <c r="DOS191" s="148"/>
      <c r="DOT191" s="148"/>
      <c r="DOU191" s="148"/>
      <c r="DOV191" s="148"/>
      <c r="DOW191" s="148"/>
      <c r="DOX191" s="148"/>
      <c r="DOY191" s="148"/>
      <c r="DOZ191" s="148"/>
      <c r="DPA191" s="148"/>
      <c r="DPB191" s="148"/>
      <c r="DPC191" s="148"/>
      <c r="DPD191" s="148"/>
      <c r="DPE191" s="148"/>
      <c r="DPF191" s="148"/>
      <c r="DPG191" s="148"/>
      <c r="DPH191" s="148"/>
      <c r="DPI191" s="148"/>
      <c r="DPJ191" s="148"/>
      <c r="DPK191" s="148"/>
      <c r="DPL191" s="148"/>
      <c r="DPM191" s="148"/>
      <c r="DPN191" s="148"/>
      <c r="DPO191" s="148"/>
      <c r="DPP191" s="148"/>
      <c r="DPQ191" s="148"/>
      <c r="DPR191" s="148"/>
      <c r="DPS191" s="148"/>
      <c r="DPT191" s="148"/>
      <c r="DPU191" s="148"/>
      <c r="DPV191" s="148"/>
      <c r="DPW191" s="148"/>
      <c r="DPX191" s="148"/>
      <c r="DPY191" s="148"/>
      <c r="DPZ191" s="148"/>
      <c r="DQA191" s="148"/>
      <c r="DQB191" s="148"/>
      <c r="DQC191" s="148"/>
      <c r="DQD191" s="148"/>
      <c r="DQE191" s="148"/>
      <c r="DQF191" s="148"/>
      <c r="DQG191" s="148"/>
      <c r="DQH191" s="148"/>
      <c r="DQI191" s="148"/>
      <c r="DQJ191" s="148"/>
      <c r="DQK191" s="148"/>
      <c r="DQL191" s="148"/>
      <c r="DQM191" s="148"/>
      <c r="DQN191" s="148"/>
      <c r="DQO191" s="148"/>
      <c r="DQP191" s="148"/>
      <c r="DQQ191" s="148"/>
      <c r="DQR191" s="148"/>
      <c r="DQS191" s="148"/>
      <c r="DQT191" s="148"/>
      <c r="DQU191" s="148"/>
      <c r="DQV191" s="148"/>
      <c r="DQW191" s="148"/>
      <c r="DQX191" s="148"/>
      <c r="DQY191" s="148"/>
      <c r="DQZ191" s="148"/>
      <c r="DRA191" s="148"/>
      <c r="DRB191" s="148"/>
      <c r="DRC191" s="148"/>
      <c r="DRD191" s="148"/>
      <c r="DRE191" s="148"/>
      <c r="DRF191" s="148"/>
      <c r="DRG191" s="148"/>
      <c r="DRH191" s="148"/>
      <c r="DRI191" s="148"/>
      <c r="DRJ191" s="148"/>
      <c r="DRK191" s="148"/>
      <c r="DRL191" s="148"/>
      <c r="DRM191" s="148"/>
      <c r="DRN191" s="148"/>
      <c r="DRO191" s="148"/>
      <c r="DRP191" s="148"/>
      <c r="DRQ191" s="148"/>
      <c r="DRR191" s="148"/>
      <c r="DRS191" s="148"/>
      <c r="DRT191" s="148"/>
      <c r="DRU191" s="148"/>
      <c r="DRV191" s="148"/>
      <c r="DRW191" s="148"/>
      <c r="DRX191" s="148"/>
      <c r="DRY191" s="148"/>
      <c r="DRZ191" s="148"/>
      <c r="DSA191" s="148"/>
      <c r="DSB191" s="148"/>
      <c r="DSC191" s="148"/>
      <c r="DSD191" s="148"/>
      <c r="DSE191" s="148"/>
      <c r="DSF191" s="148"/>
      <c r="DSG191" s="148"/>
      <c r="DSH191" s="148"/>
      <c r="DSI191" s="148"/>
      <c r="DSJ191" s="148"/>
      <c r="DSK191" s="148"/>
      <c r="DSL191" s="148"/>
      <c r="DSM191" s="148"/>
      <c r="DSN191" s="148"/>
      <c r="DSO191" s="148"/>
      <c r="DSP191" s="148"/>
      <c r="DSQ191" s="148"/>
      <c r="DSR191" s="148"/>
      <c r="DSS191" s="148"/>
      <c r="DST191" s="148"/>
      <c r="DSU191" s="148"/>
      <c r="DSV191" s="148"/>
      <c r="DSW191" s="148"/>
      <c r="DSX191" s="148"/>
      <c r="DSY191" s="148"/>
      <c r="DSZ191" s="148"/>
      <c r="DTA191" s="148"/>
      <c r="DTB191" s="148"/>
      <c r="DTC191" s="148"/>
      <c r="DTD191" s="148"/>
      <c r="DTE191" s="148"/>
      <c r="DTF191" s="148"/>
      <c r="DTG191" s="148"/>
      <c r="DTH191" s="148"/>
      <c r="DTI191" s="148"/>
      <c r="DTJ191" s="148"/>
      <c r="DTK191" s="148"/>
      <c r="DTL191" s="148"/>
      <c r="DTM191" s="148"/>
      <c r="DTN191" s="148"/>
      <c r="DTO191" s="148"/>
      <c r="DTP191" s="148"/>
      <c r="DTQ191" s="148"/>
      <c r="DTR191" s="148"/>
      <c r="DTS191" s="148"/>
      <c r="DTT191" s="148"/>
      <c r="DTU191" s="148"/>
      <c r="DTV191" s="148"/>
      <c r="DTW191" s="148"/>
      <c r="DTX191" s="148"/>
      <c r="DTY191" s="148"/>
      <c r="DTZ191" s="148"/>
      <c r="DUA191" s="148"/>
      <c r="DUB191" s="148"/>
      <c r="DUC191" s="148"/>
      <c r="DUD191" s="148"/>
      <c r="DUE191" s="148"/>
      <c r="DUF191" s="148"/>
      <c r="DUG191" s="148"/>
      <c r="DUH191" s="148"/>
      <c r="DUI191" s="148"/>
      <c r="DUJ191" s="148"/>
      <c r="DUK191" s="148"/>
      <c r="DUL191" s="148"/>
      <c r="DUM191" s="148"/>
      <c r="DUN191" s="148"/>
      <c r="DUO191" s="148"/>
      <c r="DUP191" s="148"/>
      <c r="DUQ191" s="148"/>
      <c r="DUR191" s="148"/>
      <c r="DUS191" s="148"/>
      <c r="DUT191" s="148"/>
      <c r="DUU191" s="148"/>
      <c r="DUV191" s="148"/>
      <c r="DUW191" s="148"/>
      <c r="DUX191" s="148"/>
      <c r="DUY191" s="148"/>
      <c r="DUZ191" s="148"/>
      <c r="DVA191" s="148"/>
      <c r="DVB191" s="148"/>
      <c r="DVC191" s="148"/>
      <c r="DVD191" s="148"/>
      <c r="DVE191" s="148"/>
      <c r="DVF191" s="148"/>
      <c r="DVG191" s="148"/>
      <c r="DVH191" s="148"/>
      <c r="DVI191" s="148"/>
      <c r="DVJ191" s="148"/>
      <c r="DVK191" s="148"/>
      <c r="DVL191" s="148"/>
      <c r="DVM191" s="148"/>
      <c r="DVN191" s="148"/>
      <c r="DVO191" s="148"/>
      <c r="DVP191" s="148"/>
      <c r="DVQ191" s="148"/>
      <c r="DVR191" s="148"/>
      <c r="DVS191" s="148"/>
      <c r="DVT191" s="148"/>
      <c r="DVU191" s="148"/>
      <c r="DVV191" s="148"/>
      <c r="DVW191" s="148"/>
      <c r="DVX191" s="148"/>
      <c r="DVY191" s="148"/>
      <c r="DVZ191" s="148"/>
      <c r="DWA191" s="148"/>
      <c r="DWB191" s="148"/>
      <c r="DWC191" s="148"/>
      <c r="DWD191" s="148"/>
      <c r="DWE191" s="148"/>
      <c r="DWF191" s="148"/>
      <c r="DWG191" s="148"/>
      <c r="DWH191" s="148"/>
      <c r="DWI191" s="148"/>
      <c r="DWJ191" s="148"/>
      <c r="DWK191" s="148"/>
      <c r="DWL191" s="148"/>
      <c r="DWM191" s="148"/>
      <c r="DWN191" s="148"/>
      <c r="DWO191" s="148"/>
      <c r="DWP191" s="148"/>
      <c r="DWQ191" s="148"/>
      <c r="DWR191" s="148"/>
      <c r="DWS191" s="148"/>
      <c r="DWT191" s="148"/>
      <c r="DWU191" s="148"/>
      <c r="DWV191" s="148"/>
      <c r="DWW191" s="148"/>
      <c r="DWX191" s="148"/>
      <c r="DWY191" s="148"/>
      <c r="DWZ191" s="148"/>
      <c r="DXA191" s="148"/>
      <c r="DXB191" s="148"/>
      <c r="DXC191" s="148"/>
      <c r="DXD191" s="148"/>
      <c r="DXE191" s="148"/>
      <c r="DXF191" s="148"/>
      <c r="DXG191" s="148"/>
      <c r="DXH191" s="148"/>
      <c r="DXI191" s="148"/>
      <c r="DXJ191" s="148"/>
      <c r="DXK191" s="148"/>
      <c r="DXL191" s="148"/>
      <c r="DXM191" s="148"/>
      <c r="DXN191" s="148"/>
      <c r="DXO191" s="148"/>
      <c r="DXP191" s="148"/>
      <c r="DXQ191" s="148"/>
      <c r="DXR191" s="148"/>
      <c r="DXS191" s="148"/>
      <c r="DXT191" s="148"/>
      <c r="DXU191" s="148"/>
      <c r="DXV191" s="148"/>
      <c r="DXW191" s="148"/>
      <c r="DXX191" s="148"/>
      <c r="DXY191" s="148"/>
      <c r="DXZ191" s="148"/>
      <c r="DYA191" s="148"/>
      <c r="DYB191" s="148"/>
      <c r="DYC191" s="148"/>
      <c r="DYD191" s="148"/>
      <c r="DYE191" s="148"/>
      <c r="DYF191" s="148"/>
      <c r="DYG191" s="148"/>
      <c r="DYH191" s="148"/>
      <c r="DYI191" s="148"/>
      <c r="DYJ191" s="148"/>
      <c r="DYK191" s="148"/>
      <c r="DYL191" s="148"/>
      <c r="DYM191" s="148"/>
      <c r="DYN191" s="148"/>
      <c r="DYO191" s="148"/>
      <c r="DYP191" s="148"/>
      <c r="DYQ191" s="148"/>
      <c r="DYR191" s="148"/>
      <c r="DYS191" s="148"/>
      <c r="DYT191" s="148"/>
      <c r="DYU191" s="148"/>
      <c r="DYV191" s="148"/>
      <c r="DYW191" s="148"/>
      <c r="DYX191" s="148"/>
      <c r="DYY191" s="148"/>
      <c r="DYZ191" s="148"/>
      <c r="DZA191" s="148"/>
      <c r="DZB191" s="148"/>
      <c r="DZC191" s="148"/>
      <c r="DZD191" s="148"/>
      <c r="DZE191" s="148"/>
      <c r="DZF191" s="148"/>
      <c r="DZG191" s="148"/>
      <c r="DZH191" s="148"/>
      <c r="DZI191" s="148"/>
      <c r="DZJ191" s="148"/>
      <c r="DZK191" s="148"/>
      <c r="DZL191" s="148"/>
      <c r="DZM191" s="148"/>
      <c r="DZN191" s="148"/>
      <c r="DZO191" s="148"/>
      <c r="DZP191" s="148"/>
      <c r="DZQ191" s="148"/>
      <c r="DZR191" s="148"/>
      <c r="DZS191" s="148"/>
      <c r="DZT191" s="148"/>
      <c r="DZU191" s="148"/>
      <c r="DZV191" s="148"/>
      <c r="DZW191" s="148"/>
      <c r="DZX191" s="148"/>
      <c r="DZY191" s="148"/>
      <c r="DZZ191" s="148"/>
      <c r="EAA191" s="148"/>
      <c r="EAB191" s="148"/>
      <c r="EAC191" s="148"/>
      <c r="EAD191" s="148"/>
      <c r="EAE191" s="148"/>
      <c r="EAF191" s="148"/>
      <c r="EAG191" s="148"/>
      <c r="EAH191" s="148"/>
      <c r="EAI191" s="148"/>
      <c r="EAJ191" s="148"/>
      <c r="EAK191" s="148"/>
      <c r="EAL191" s="148"/>
      <c r="EAM191" s="148"/>
      <c r="EAN191" s="148"/>
      <c r="EAO191" s="148"/>
      <c r="EAP191" s="148"/>
      <c r="EAQ191" s="148"/>
      <c r="EAR191" s="148"/>
      <c r="EAS191" s="148"/>
      <c r="EAT191" s="148"/>
      <c r="EAU191" s="148"/>
      <c r="EAV191" s="148"/>
      <c r="EAW191" s="148"/>
      <c r="EAX191" s="148"/>
      <c r="EAY191" s="148"/>
      <c r="EAZ191" s="148"/>
      <c r="EBA191" s="148"/>
      <c r="EBB191" s="148"/>
      <c r="EBC191" s="148"/>
      <c r="EBD191" s="148"/>
      <c r="EBE191" s="148"/>
      <c r="EBF191" s="148"/>
      <c r="EBG191" s="148"/>
      <c r="EBH191" s="148"/>
      <c r="EBI191" s="148"/>
      <c r="EBJ191" s="148"/>
      <c r="EBK191" s="148"/>
      <c r="EBL191" s="148"/>
      <c r="EBM191" s="148"/>
      <c r="EBN191" s="148"/>
      <c r="EBO191" s="148"/>
      <c r="EBP191" s="148"/>
      <c r="EBQ191" s="148"/>
      <c r="EBR191" s="148"/>
      <c r="EBS191" s="148"/>
      <c r="EBT191" s="148"/>
      <c r="EBU191" s="148"/>
      <c r="EBV191" s="148"/>
      <c r="EBW191" s="148"/>
      <c r="EBX191" s="148"/>
      <c r="EBY191" s="148"/>
      <c r="EBZ191" s="148"/>
      <c r="ECA191" s="148"/>
      <c r="ECB191" s="148"/>
      <c r="ECC191" s="148"/>
      <c r="ECD191" s="148"/>
      <c r="ECE191" s="148"/>
      <c r="ECF191" s="148"/>
      <c r="ECG191" s="148"/>
      <c r="ECH191" s="148"/>
      <c r="ECI191" s="148"/>
      <c r="ECJ191" s="148"/>
      <c r="ECK191" s="148"/>
      <c r="ECL191" s="148"/>
      <c r="ECM191" s="148"/>
      <c r="ECN191" s="148"/>
      <c r="ECO191" s="148"/>
      <c r="ECP191" s="148"/>
      <c r="ECQ191" s="148"/>
      <c r="ECR191" s="148"/>
      <c r="ECS191" s="148"/>
      <c r="ECT191" s="148"/>
      <c r="ECU191" s="148"/>
      <c r="ECV191" s="148"/>
      <c r="ECW191" s="148"/>
      <c r="ECX191" s="148"/>
      <c r="ECY191" s="148"/>
      <c r="ECZ191" s="148"/>
      <c r="EDA191" s="148"/>
      <c r="EDB191" s="148"/>
      <c r="EDC191" s="148"/>
      <c r="EDD191" s="148"/>
      <c r="EDE191" s="148"/>
      <c r="EDF191" s="148"/>
      <c r="EDG191" s="148"/>
      <c r="EDH191" s="148"/>
      <c r="EDI191" s="148"/>
      <c r="EDJ191" s="148"/>
      <c r="EDK191" s="148"/>
      <c r="EDL191" s="148"/>
      <c r="EDM191" s="148"/>
      <c r="EDN191" s="148"/>
      <c r="EDO191" s="148"/>
      <c r="EDP191" s="148"/>
      <c r="EDQ191" s="148"/>
      <c r="EDR191" s="148"/>
      <c r="EDS191" s="148"/>
      <c r="EDT191" s="148"/>
      <c r="EDU191" s="148"/>
      <c r="EDV191" s="148"/>
      <c r="EDW191" s="148"/>
      <c r="EDX191" s="148"/>
      <c r="EDY191" s="148"/>
      <c r="EDZ191" s="148"/>
      <c r="EEA191" s="148"/>
      <c r="EEB191" s="148"/>
      <c r="EEC191" s="148"/>
      <c r="EED191" s="148"/>
      <c r="EEE191" s="148"/>
      <c r="EEF191" s="148"/>
      <c r="EEG191" s="148"/>
      <c r="EEH191" s="148"/>
      <c r="EEI191" s="148"/>
      <c r="EEJ191" s="148"/>
      <c r="EEK191" s="148"/>
      <c r="EEL191" s="148"/>
      <c r="EEM191" s="148"/>
      <c r="EEN191" s="148"/>
      <c r="EEO191" s="148"/>
      <c r="EEP191" s="148"/>
      <c r="EEQ191" s="148"/>
      <c r="EER191" s="148"/>
      <c r="EES191" s="148"/>
      <c r="EET191" s="148"/>
      <c r="EEU191" s="148"/>
      <c r="EEV191" s="148"/>
      <c r="EEW191" s="148"/>
      <c r="EEX191" s="148"/>
      <c r="EEY191" s="148"/>
      <c r="EEZ191" s="148"/>
      <c r="EFA191" s="148"/>
      <c r="EFB191" s="148"/>
      <c r="EFC191" s="148"/>
      <c r="EFD191" s="148"/>
      <c r="EFE191" s="148"/>
      <c r="EFF191" s="148"/>
      <c r="EFG191" s="148"/>
      <c r="EFH191" s="148"/>
      <c r="EFI191" s="148"/>
      <c r="EFJ191" s="148"/>
      <c r="EFK191" s="148"/>
      <c r="EFL191" s="148"/>
      <c r="EFM191" s="148"/>
      <c r="EFN191" s="148"/>
      <c r="EFO191" s="148"/>
      <c r="EFP191" s="148"/>
      <c r="EFQ191" s="148"/>
      <c r="EFR191" s="148"/>
      <c r="EFS191" s="148"/>
      <c r="EFT191" s="148"/>
      <c r="EFU191" s="148"/>
      <c r="EFV191" s="148"/>
      <c r="EFW191" s="148"/>
      <c r="EFX191" s="148"/>
      <c r="EFY191" s="148"/>
      <c r="EFZ191" s="148"/>
      <c r="EGA191" s="148"/>
      <c r="EGB191" s="148"/>
      <c r="EGC191" s="148"/>
      <c r="EGD191" s="148"/>
      <c r="EGE191" s="148"/>
      <c r="EGF191" s="148"/>
      <c r="EGG191" s="148"/>
      <c r="EGH191" s="148"/>
      <c r="EGI191" s="148"/>
      <c r="EGJ191" s="148"/>
      <c r="EGK191" s="148"/>
      <c r="EGL191" s="148"/>
      <c r="EGM191" s="148"/>
      <c r="EGN191" s="148"/>
      <c r="EGO191" s="148"/>
      <c r="EGP191" s="148"/>
      <c r="EGQ191" s="148"/>
      <c r="EGR191" s="148"/>
      <c r="EGS191" s="148"/>
      <c r="EGT191" s="148"/>
      <c r="EGU191" s="148"/>
      <c r="EGV191" s="148"/>
      <c r="EGW191" s="148"/>
      <c r="EGX191" s="148"/>
      <c r="EGY191" s="148"/>
      <c r="EGZ191" s="148"/>
      <c r="EHA191" s="148"/>
      <c r="EHB191" s="148"/>
      <c r="EHC191" s="148"/>
      <c r="EHD191" s="148"/>
      <c r="EHE191" s="148"/>
      <c r="EHF191" s="148"/>
      <c r="EHG191" s="148"/>
      <c r="EHH191" s="148"/>
      <c r="EHI191" s="148"/>
      <c r="EHJ191" s="148"/>
      <c r="EHK191" s="148"/>
      <c r="EHL191" s="148"/>
      <c r="EHM191" s="148"/>
      <c r="EHN191" s="148"/>
      <c r="EHO191" s="148"/>
      <c r="EHP191" s="148"/>
      <c r="EHQ191" s="148"/>
      <c r="EHR191" s="148"/>
      <c r="EHS191" s="148"/>
      <c r="EHT191" s="148"/>
      <c r="EHU191" s="148"/>
      <c r="EHV191" s="148"/>
      <c r="EHW191" s="148"/>
      <c r="EHX191" s="148"/>
      <c r="EHY191" s="148"/>
      <c r="EHZ191" s="148"/>
      <c r="EIA191" s="148"/>
      <c r="EIB191" s="148"/>
      <c r="EIC191" s="148"/>
      <c r="EID191" s="148"/>
      <c r="EIE191" s="148"/>
      <c r="EIF191" s="148"/>
      <c r="EIG191" s="148"/>
      <c r="EIH191" s="148"/>
      <c r="EII191" s="148"/>
      <c r="EIJ191" s="148"/>
      <c r="EIK191" s="148"/>
      <c r="EIL191" s="148"/>
      <c r="EIM191" s="148"/>
      <c r="EIN191" s="148"/>
      <c r="EIO191" s="148"/>
      <c r="EIP191" s="148"/>
      <c r="EIQ191" s="148"/>
      <c r="EIR191" s="148"/>
      <c r="EIS191" s="148"/>
      <c r="EIT191" s="148"/>
      <c r="EIU191" s="148"/>
      <c r="EIV191" s="148"/>
      <c r="EIW191" s="148"/>
      <c r="EIX191" s="148"/>
      <c r="EIY191" s="148"/>
      <c r="EIZ191" s="148"/>
      <c r="EJA191" s="148"/>
      <c r="EJB191" s="148"/>
      <c r="EJC191" s="148"/>
      <c r="EJD191" s="148"/>
      <c r="EJE191" s="148"/>
      <c r="EJF191" s="148"/>
      <c r="EJG191" s="148"/>
      <c r="EJH191" s="148"/>
      <c r="EJI191" s="148"/>
      <c r="EJJ191" s="148"/>
      <c r="EJK191" s="148"/>
      <c r="EJL191" s="148"/>
      <c r="EJM191" s="148"/>
      <c r="EJN191" s="148"/>
      <c r="EJO191" s="148"/>
      <c r="EJP191" s="148"/>
      <c r="EJQ191" s="148"/>
      <c r="EJR191" s="148"/>
      <c r="EJS191" s="148"/>
      <c r="EJT191" s="148"/>
      <c r="EJU191" s="148"/>
      <c r="EJV191" s="148"/>
      <c r="EJW191" s="148"/>
      <c r="EJX191" s="148"/>
      <c r="EJY191" s="148"/>
      <c r="EJZ191" s="148"/>
      <c r="EKA191" s="148"/>
      <c r="EKB191" s="148"/>
      <c r="EKC191" s="148"/>
      <c r="EKD191" s="148"/>
      <c r="EKE191" s="148"/>
      <c r="EKF191" s="148"/>
      <c r="EKG191" s="148"/>
      <c r="EKH191" s="148"/>
      <c r="EKI191" s="148"/>
      <c r="EKJ191" s="148"/>
      <c r="EKK191" s="148"/>
      <c r="EKL191" s="148"/>
      <c r="EKM191" s="148"/>
      <c r="EKN191" s="148"/>
      <c r="EKO191" s="148"/>
      <c r="EKP191" s="148"/>
      <c r="EKQ191" s="148"/>
      <c r="EKR191" s="148"/>
      <c r="EKS191" s="148"/>
      <c r="EKT191" s="148"/>
      <c r="EKU191" s="148"/>
      <c r="EKV191" s="148"/>
      <c r="EKW191" s="148"/>
      <c r="EKX191" s="148"/>
      <c r="EKY191" s="148"/>
      <c r="EKZ191" s="148"/>
      <c r="ELA191" s="148"/>
      <c r="ELB191" s="148"/>
      <c r="ELC191" s="148"/>
      <c r="ELD191" s="148"/>
      <c r="ELE191" s="148"/>
      <c r="ELF191" s="148"/>
      <c r="ELG191" s="148"/>
      <c r="ELH191" s="148"/>
      <c r="ELI191" s="148"/>
      <c r="ELJ191" s="148"/>
      <c r="ELK191" s="148"/>
      <c r="ELL191" s="148"/>
      <c r="ELM191" s="148"/>
      <c r="ELN191" s="148"/>
      <c r="ELO191" s="148"/>
      <c r="ELP191" s="148"/>
      <c r="ELQ191" s="148"/>
      <c r="ELR191" s="148"/>
      <c r="ELS191" s="148"/>
      <c r="ELT191" s="148"/>
      <c r="ELU191" s="148"/>
      <c r="ELV191" s="148"/>
      <c r="ELW191" s="148"/>
      <c r="ELX191" s="148"/>
      <c r="ELY191" s="148"/>
      <c r="ELZ191" s="148"/>
      <c r="EMA191" s="148"/>
      <c r="EMB191" s="148"/>
      <c r="EMC191" s="148"/>
      <c r="EMD191" s="148"/>
      <c r="EME191" s="148"/>
      <c r="EMF191" s="148"/>
      <c r="EMG191" s="148"/>
      <c r="EMH191" s="148"/>
      <c r="EMI191" s="148"/>
      <c r="EMJ191" s="148"/>
      <c r="EMK191" s="148"/>
      <c r="EML191" s="148"/>
      <c r="EMM191" s="148"/>
      <c r="EMN191" s="148"/>
      <c r="EMO191" s="148"/>
      <c r="EMP191" s="148"/>
      <c r="EMQ191" s="148"/>
      <c r="EMR191" s="148"/>
      <c r="EMS191" s="148"/>
      <c r="EMT191" s="148"/>
      <c r="EMU191" s="148"/>
      <c r="EMV191" s="148"/>
      <c r="EMW191" s="148"/>
      <c r="EMX191" s="148"/>
      <c r="EMY191" s="148"/>
      <c r="EMZ191" s="148"/>
      <c r="ENA191" s="148"/>
      <c r="ENB191" s="148"/>
      <c r="ENC191" s="148"/>
      <c r="END191" s="148"/>
      <c r="ENE191" s="148"/>
      <c r="ENF191" s="148"/>
      <c r="ENG191" s="148"/>
      <c r="ENH191" s="148"/>
      <c r="ENI191" s="148"/>
      <c r="ENJ191" s="148"/>
      <c r="ENK191" s="148"/>
      <c r="ENL191" s="148"/>
      <c r="ENM191" s="148"/>
      <c r="ENN191" s="148"/>
      <c r="ENO191" s="148"/>
      <c r="ENP191" s="148"/>
      <c r="ENQ191" s="148"/>
      <c r="ENR191" s="148"/>
      <c r="ENS191" s="148"/>
      <c r="ENT191" s="148"/>
      <c r="ENU191" s="148"/>
      <c r="ENV191" s="148"/>
      <c r="ENW191" s="148"/>
      <c r="ENX191" s="148"/>
      <c r="ENY191" s="148"/>
      <c r="ENZ191" s="148"/>
      <c r="EOA191" s="148"/>
      <c r="EOB191" s="148"/>
      <c r="EOC191" s="148"/>
      <c r="EOD191" s="148"/>
      <c r="EOE191" s="148"/>
      <c r="EOF191" s="148"/>
      <c r="EOG191" s="148"/>
      <c r="EOH191" s="148"/>
      <c r="EOI191" s="148"/>
      <c r="EOJ191" s="148"/>
      <c r="EOK191" s="148"/>
      <c r="EOL191" s="148"/>
      <c r="EOM191" s="148"/>
      <c r="EON191" s="148"/>
      <c r="EOO191" s="148"/>
      <c r="EOP191" s="148"/>
      <c r="EOQ191" s="148"/>
      <c r="EOR191" s="148"/>
      <c r="EOS191" s="148"/>
      <c r="EOT191" s="148"/>
      <c r="EOU191" s="148"/>
      <c r="EOV191" s="148"/>
      <c r="EOW191" s="148"/>
      <c r="EOX191" s="148"/>
      <c r="EOY191" s="148"/>
      <c r="EOZ191" s="148"/>
      <c r="EPA191" s="148"/>
      <c r="EPB191" s="148"/>
      <c r="EPC191" s="148"/>
      <c r="EPD191" s="148"/>
      <c r="EPE191" s="148"/>
      <c r="EPF191" s="148"/>
      <c r="EPG191" s="148"/>
      <c r="EPH191" s="148"/>
      <c r="EPI191" s="148"/>
      <c r="EPJ191" s="148"/>
      <c r="EPK191" s="148"/>
      <c r="EPL191" s="148"/>
      <c r="EPM191" s="148"/>
      <c r="EPN191" s="148"/>
      <c r="EPO191" s="148"/>
      <c r="EPP191" s="148"/>
      <c r="EPQ191" s="148"/>
      <c r="EPR191" s="148"/>
      <c r="EPS191" s="148"/>
      <c r="EPT191" s="148"/>
      <c r="EPU191" s="148"/>
      <c r="EPV191" s="148"/>
      <c r="EPW191" s="148"/>
      <c r="EPX191" s="148"/>
      <c r="EPY191" s="148"/>
      <c r="EPZ191" s="148"/>
      <c r="EQA191" s="148"/>
      <c r="EQB191" s="148"/>
      <c r="EQC191" s="148"/>
      <c r="EQD191" s="148"/>
      <c r="EQE191" s="148"/>
      <c r="EQF191" s="148"/>
      <c r="EQG191" s="148"/>
      <c r="EQH191" s="148"/>
      <c r="EQI191" s="148"/>
      <c r="EQJ191" s="148"/>
      <c r="EQK191" s="148"/>
      <c r="EQL191" s="148"/>
      <c r="EQM191" s="148"/>
      <c r="EQN191" s="148"/>
      <c r="EQO191" s="148"/>
      <c r="EQP191" s="148"/>
      <c r="EQQ191" s="148"/>
      <c r="EQR191" s="148"/>
      <c r="EQS191" s="148"/>
      <c r="EQT191" s="148"/>
      <c r="EQU191" s="148"/>
      <c r="EQV191" s="148"/>
      <c r="EQW191" s="148"/>
      <c r="EQX191" s="148"/>
      <c r="EQY191" s="148"/>
      <c r="EQZ191" s="148"/>
      <c r="ERA191" s="148"/>
      <c r="ERB191" s="148"/>
      <c r="ERC191" s="148"/>
      <c r="ERD191" s="148"/>
      <c r="ERE191" s="148"/>
      <c r="ERF191" s="148"/>
      <c r="ERG191" s="148"/>
      <c r="ERH191" s="148"/>
      <c r="ERI191" s="148"/>
      <c r="ERJ191" s="148"/>
      <c r="ERK191" s="148"/>
      <c r="ERL191" s="148"/>
      <c r="ERM191" s="148"/>
      <c r="ERN191" s="148"/>
      <c r="ERO191" s="148"/>
      <c r="ERP191" s="148"/>
      <c r="ERQ191" s="148"/>
      <c r="ERR191" s="148"/>
      <c r="ERS191" s="148"/>
      <c r="ERT191" s="148"/>
      <c r="ERU191" s="148"/>
      <c r="ERV191" s="148"/>
      <c r="ERW191" s="148"/>
      <c r="ERX191" s="148"/>
      <c r="ERY191" s="148"/>
      <c r="ERZ191" s="148"/>
      <c r="ESA191" s="148"/>
      <c r="ESB191" s="148"/>
      <c r="ESC191" s="148"/>
      <c r="ESD191" s="148"/>
      <c r="ESE191" s="148"/>
      <c r="ESF191" s="148"/>
      <c r="ESG191" s="148"/>
      <c r="ESH191" s="148"/>
      <c r="ESI191" s="148"/>
      <c r="ESJ191" s="148"/>
      <c r="ESK191" s="148"/>
      <c r="ESL191" s="148"/>
      <c r="ESM191" s="148"/>
      <c r="ESN191" s="148"/>
      <c r="ESO191" s="148"/>
      <c r="ESP191" s="148"/>
      <c r="ESQ191" s="148"/>
      <c r="ESR191" s="148"/>
      <c r="ESS191" s="148"/>
      <c r="EST191" s="148"/>
      <c r="ESU191" s="148"/>
      <c r="ESV191" s="148"/>
      <c r="ESW191" s="148"/>
      <c r="ESX191" s="148"/>
      <c r="ESY191" s="148"/>
      <c r="ESZ191" s="148"/>
      <c r="ETA191" s="148"/>
      <c r="ETB191" s="148"/>
      <c r="ETC191" s="148"/>
      <c r="ETD191" s="148"/>
      <c r="ETE191" s="148"/>
      <c r="ETF191" s="148"/>
      <c r="ETG191" s="148"/>
      <c r="ETH191" s="148"/>
      <c r="ETI191" s="148"/>
      <c r="ETJ191" s="148"/>
      <c r="ETK191" s="148"/>
      <c r="ETL191" s="148"/>
      <c r="ETM191" s="148"/>
      <c r="ETN191" s="148"/>
      <c r="ETO191" s="148"/>
      <c r="ETP191" s="148"/>
      <c r="ETQ191" s="148"/>
      <c r="ETR191" s="148"/>
      <c r="ETS191" s="148"/>
      <c r="ETT191" s="148"/>
      <c r="ETU191" s="148"/>
      <c r="ETV191" s="148"/>
      <c r="ETW191" s="148"/>
      <c r="ETX191" s="148"/>
      <c r="ETY191" s="148"/>
      <c r="ETZ191" s="148"/>
      <c r="EUA191" s="148"/>
      <c r="EUB191" s="148"/>
      <c r="EUC191" s="148"/>
      <c r="EUD191" s="148"/>
      <c r="EUE191" s="148"/>
      <c r="EUF191" s="148"/>
      <c r="EUG191" s="148"/>
      <c r="EUH191" s="148"/>
      <c r="EUI191" s="148"/>
      <c r="EUJ191" s="148"/>
      <c r="EUK191" s="148"/>
      <c r="EUL191" s="148"/>
      <c r="EUM191" s="148"/>
      <c r="EUN191" s="148"/>
      <c r="EUO191" s="148"/>
      <c r="EUP191" s="148"/>
      <c r="EUQ191" s="148"/>
      <c r="EUR191" s="148"/>
      <c r="EUS191" s="148"/>
      <c r="EUT191" s="148"/>
      <c r="EUU191" s="148"/>
      <c r="EUV191" s="148"/>
      <c r="EUW191" s="148"/>
      <c r="EUX191" s="148"/>
      <c r="EUY191" s="148"/>
      <c r="EUZ191" s="148"/>
      <c r="EVA191" s="148"/>
      <c r="EVB191" s="148"/>
      <c r="EVC191" s="148"/>
      <c r="EVD191" s="148"/>
      <c r="EVE191" s="148"/>
      <c r="EVF191" s="148"/>
      <c r="EVG191" s="148"/>
      <c r="EVH191" s="148"/>
      <c r="EVI191" s="148"/>
      <c r="EVJ191" s="148"/>
      <c r="EVK191" s="148"/>
      <c r="EVL191" s="148"/>
      <c r="EVM191" s="148"/>
      <c r="EVN191" s="148"/>
      <c r="EVO191" s="148"/>
      <c r="EVP191" s="148"/>
      <c r="EVQ191" s="148"/>
      <c r="EVR191" s="148"/>
      <c r="EVS191" s="148"/>
      <c r="EVT191" s="148"/>
      <c r="EVU191" s="148"/>
      <c r="EVV191" s="148"/>
      <c r="EVW191" s="148"/>
      <c r="EVX191" s="148"/>
      <c r="EVY191" s="148"/>
      <c r="EVZ191" s="148"/>
      <c r="EWA191" s="148"/>
      <c r="EWB191" s="148"/>
      <c r="EWC191" s="148"/>
      <c r="EWD191" s="148"/>
      <c r="EWE191" s="148"/>
      <c r="EWF191" s="148"/>
      <c r="EWG191" s="148"/>
      <c r="EWH191" s="148"/>
      <c r="EWI191" s="148"/>
      <c r="EWJ191" s="148"/>
      <c r="EWK191" s="148"/>
      <c r="EWL191" s="148"/>
      <c r="EWM191" s="148"/>
      <c r="EWN191" s="148"/>
      <c r="EWO191" s="148"/>
      <c r="EWP191" s="148"/>
      <c r="EWQ191" s="148"/>
      <c r="EWR191" s="148"/>
      <c r="EWS191" s="148"/>
      <c r="EWT191" s="148"/>
      <c r="EWU191" s="148"/>
      <c r="EWV191" s="148"/>
      <c r="EWW191" s="148"/>
      <c r="EWX191" s="148"/>
      <c r="EWY191" s="148"/>
      <c r="EWZ191" s="148"/>
      <c r="EXA191" s="148"/>
      <c r="EXB191" s="148"/>
      <c r="EXC191" s="148"/>
      <c r="EXD191" s="148"/>
      <c r="EXE191" s="148"/>
      <c r="EXF191" s="148"/>
      <c r="EXG191" s="148"/>
      <c r="EXH191" s="148"/>
      <c r="EXI191" s="148"/>
      <c r="EXJ191" s="148"/>
      <c r="EXK191" s="148"/>
      <c r="EXL191" s="148"/>
      <c r="EXM191" s="148"/>
      <c r="EXN191" s="148"/>
      <c r="EXO191" s="148"/>
      <c r="EXP191" s="148"/>
      <c r="EXQ191" s="148"/>
      <c r="EXR191" s="148"/>
      <c r="EXS191" s="148"/>
      <c r="EXT191" s="148"/>
      <c r="EXU191" s="148"/>
      <c r="EXV191" s="148"/>
      <c r="EXW191" s="148"/>
      <c r="EXX191" s="148"/>
      <c r="EXY191" s="148"/>
      <c r="EXZ191" s="148"/>
      <c r="EYA191" s="148"/>
      <c r="EYB191" s="148"/>
      <c r="EYC191" s="148"/>
      <c r="EYD191" s="148"/>
      <c r="EYE191" s="148"/>
      <c r="EYF191" s="148"/>
      <c r="EYG191" s="148"/>
      <c r="EYH191" s="148"/>
      <c r="EYI191" s="148"/>
      <c r="EYJ191" s="148"/>
      <c r="EYK191" s="148"/>
      <c r="EYL191" s="148"/>
      <c r="EYM191" s="148"/>
      <c r="EYN191" s="148"/>
      <c r="EYO191" s="148"/>
      <c r="EYP191" s="148"/>
      <c r="EYQ191" s="148"/>
      <c r="EYR191" s="148"/>
      <c r="EYS191" s="148"/>
      <c r="EYT191" s="148"/>
      <c r="EYU191" s="148"/>
      <c r="EYV191" s="148"/>
      <c r="EYW191" s="148"/>
      <c r="EYX191" s="148"/>
      <c r="EYY191" s="148"/>
      <c r="EYZ191" s="148"/>
      <c r="EZA191" s="148"/>
      <c r="EZB191" s="148"/>
      <c r="EZC191" s="148"/>
      <c r="EZD191" s="148"/>
      <c r="EZE191" s="148"/>
      <c r="EZF191" s="148"/>
      <c r="EZG191" s="148"/>
      <c r="EZH191" s="148"/>
      <c r="EZI191" s="148"/>
      <c r="EZJ191" s="148"/>
      <c r="EZK191" s="148"/>
      <c r="EZL191" s="148"/>
      <c r="EZM191" s="148"/>
      <c r="EZN191" s="148"/>
      <c r="EZO191" s="148"/>
      <c r="EZP191" s="148"/>
      <c r="EZQ191" s="148"/>
      <c r="EZR191" s="148"/>
      <c r="EZS191" s="148"/>
      <c r="EZT191" s="148"/>
      <c r="EZU191" s="148"/>
      <c r="EZV191" s="148"/>
      <c r="EZW191" s="148"/>
      <c r="EZX191" s="148"/>
      <c r="EZY191" s="148"/>
      <c r="EZZ191" s="148"/>
      <c r="FAA191" s="148"/>
      <c r="FAB191" s="148"/>
      <c r="FAC191" s="148"/>
      <c r="FAD191" s="148"/>
      <c r="FAE191" s="148"/>
      <c r="FAF191" s="148"/>
      <c r="FAG191" s="148"/>
      <c r="FAH191" s="148"/>
      <c r="FAI191" s="148"/>
      <c r="FAJ191" s="148"/>
      <c r="FAK191" s="148"/>
      <c r="FAL191" s="148"/>
      <c r="FAM191" s="148"/>
      <c r="FAN191" s="148"/>
      <c r="FAO191" s="148"/>
      <c r="FAP191" s="148"/>
      <c r="FAQ191" s="148"/>
      <c r="FAR191" s="148"/>
      <c r="FAS191" s="148"/>
      <c r="FAT191" s="148"/>
      <c r="FAU191" s="148"/>
      <c r="FAV191" s="148"/>
      <c r="FAW191" s="148"/>
      <c r="FAX191" s="148"/>
      <c r="FAY191" s="148"/>
      <c r="FAZ191" s="148"/>
      <c r="FBA191" s="148"/>
      <c r="FBB191" s="148"/>
      <c r="FBC191" s="148"/>
      <c r="FBD191" s="148"/>
      <c r="FBE191" s="148"/>
      <c r="FBF191" s="148"/>
      <c r="FBG191" s="148"/>
      <c r="FBH191" s="148"/>
      <c r="FBI191" s="148"/>
      <c r="FBJ191" s="148"/>
      <c r="FBK191" s="148"/>
      <c r="FBL191" s="148"/>
      <c r="FBM191" s="148"/>
      <c r="FBN191" s="148"/>
      <c r="FBO191" s="148"/>
      <c r="FBP191" s="148"/>
      <c r="FBQ191" s="148"/>
      <c r="FBR191" s="148"/>
      <c r="FBS191" s="148"/>
      <c r="FBT191" s="148"/>
      <c r="FBU191" s="148"/>
      <c r="FBV191" s="148"/>
      <c r="FBW191" s="148"/>
      <c r="FBX191" s="148"/>
      <c r="FBY191" s="148"/>
      <c r="FBZ191" s="148"/>
      <c r="FCA191" s="148"/>
      <c r="FCB191" s="148"/>
      <c r="FCC191" s="148"/>
      <c r="FCD191" s="148"/>
      <c r="FCE191" s="148"/>
      <c r="FCF191" s="148"/>
      <c r="FCG191" s="148"/>
      <c r="FCH191" s="148"/>
      <c r="FCI191" s="148"/>
      <c r="FCJ191" s="148"/>
      <c r="FCK191" s="148"/>
      <c r="FCL191" s="148"/>
      <c r="FCM191" s="148"/>
      <c r="FCN191" s="148"/>
      <c r="FCO191" s="148"/>
      <c r="FCP191" s="148"/>
      <c r="FCQ191" s="148"/>
      <c r="FCR191" s="148"/>
      <c r="FCS191" s="148"/>
      <c r="FCT191" s="148"/>
      <c r="FCU191" s="148"/>
      <c r="FCV191" s="148"/>
      <c r="FCW191" s="148"/>
      <c r="FCX191" s="148"/>
      <c r="FCY191" s="148"/>
      <c r="FCZ191" s="148"/>
      <c r="FDA191" s="148"/>
      <c r="FDB191" s="148"/>
      <c r="FDC191" s="148"/>
      <c r="FDD191" s="148"/>
      <c r="FDE191" s="148"/>
      <c r="FDF191" s="148"/>
      <c r="FDG191" s="148"/>
      <c r="FDH191" s="148"/>
      <c r="FDI191" s="148"/>
      <c r="FDJ191" s="148"/>
      <c r="FDK191" s="148"/>
      <c r="FDL191" s="148"/>
      <c r="FDM191" s="148"/>
      <c r="FDN191" s="148"/>
      <c r="FDO191" s="148"/>
      <c r="FDP191" s="148"/>
      <c r="FDQ191" s="148"/>
      <c r="FDR191" s="148"/>
      <c r="FDS191" s="148"/>
      <c r="FDT191" s="148"/>
      <c r="FDU191" s="148"/>
      <c r="FDV191" s="148"/>
      <c r="FDW191" s="148"/>
      <c r="FDX191" s="148"/>
      <c r="FDY191" s="148"/>
      <c r="FDZ191" s="148"/>
      <c r="FEA191" s="148"/>
      <c r="FEB191" s="148"/>
      <c r="FEC191" s="148"/>
      <c r="FED191" s="148"/>
      <c r="FEE191" s="148"/>
      <c r="FEF191" s="148"/>
      <c r="FEG191" s="148"/>
      <c r="FEH191" s="148"/>
      <c r="FEI191" s="148"/>
      <c r="FEJ191" s="148"/>
      <c r="FEK191" s="148"/>
      <c r="FEL191" s="148"/>
      <c r="FEM191" s="148"/>
      <c r="FEN191" s="148"/>
      <c r="FEO191" s="148"/>
      <c r="FEP191" s="148"/>
      <c r="FEQ191" s="148"/>
      <c r="FER191" s="148"/>
      <c r="FES191" s="148"/>
      <c r="FET191" s="148"/>
      <c r="FEU191" s="148"/>
      <c r="FEV191" s="148"/>
      <c r="FEW191" s="148"/>
      <c r="FEX191" s="148"/>
      <c r="FEY191" s="148"/>
      <c r="FEZ191" s="148"/>
      <c r="FFA191" s="148"/>
      <c r="FFB191" s="148"/>
      <c r="FFC191" s="148"/>
      <c r="FFD191" s="148"/>
      <c r="FFE191" s="148"/>
      <c r="FFF191" s="148"/>
      <c r="FFG191" s="148"/>
      <c r="FFH191" s="148"/>
      <c r="FFI191" s="148"/>
      <c r="FFJ191" s="148"/>
      <c r="FFK191" s="148"/>
      <c r="FFL191" s="148"/>
      <c r="FFM191" s="148"/>
      <c r="FFN191" s="148"/>
      <c r="FFO191" s="148"/>
      <c r="FFP191" s="148"/>
      <c r="FFQ191" s="148"/>
      <c r="FFR191" s="148"/>
      <c r="FFS191" s="148"/>
      <c r="FFT191" s="148"/>
      <c r="FFU191" s="148"/>
      <c r="FFV191" s="148"/>
      <c r="FFW191" s="148"/>
      <c r="FFX191" s="148"/>
      <c r="FFY191" s="148"/>
      <c r="FFZ191" s="148"/>
      <c r="FGA191" s="148"/>
      <c r="FGB191" s="148"/>
      <c r="FGC191" s="148"/>
      <c r="FGD191" s="148"/>
      <c r="FGE191" s="148"/>
      <c r="FGF191" s="148"/>
      <c r="FGG191" s="148"/>
      <c r="FGH191" s="148"/>
      <c r="FGI191" s="148"/>
      <c r="FGJ191" s="148"/>
      <c r="FGK191" s="148"/>
      <c r="FGL191" s="148"/>
      <c r="FGM191" s="148"/>
      <c r="FGN191" s="148"/>
      <c r="FGO191" s="148"/>
      <c r="FGP191" s="148"/>
      <c r="FGQ191" s="148"/>
      <c r="FGR191" s="148"/>
      <c r="FGS191" s="148"/>
      <c r="FGT191" s="148"/>
      <c r="FGU191" s="148"/>
      <c r="FGV191" s="148"/>
      <c r="FGW191" s="148"/>
      <c r="FGX191" s="148"/>
      <c r="FGY191" s="148"/>
      <c r="FGZ191" s="148"/>
      <c r="FHA191" s="148"/>
      <c r="FHB191" s="148"/>
      <c r="FHC191" s="148"/>
      <c r="FHD191" s="148"/>
      <c r="FHE191" s="148"/>
      <c r="FHF191" s="148"/>
      <c r="FHG191" s="148"/>
      <c r="FHH191" s="148"/>
      <c r="FHI191" s="148"/>
      <c r="FHJ191" s="148"/>
      <c r="FHK191" s="148"/>
      <c r="FHL191" s="148"/>
      <c r="FHM191" s="148"/>
      <c r="FHN191" s="148"/>
      <c r="FHO191" s="148"/>
      <c r="FHP191" s="148"/>
      <c r="FHQ191" s="148"/>
      <c r="FHR191" s="148"/>
      <c r="FHS191" s="148"/>
      <c r="FHT191" s="148"/>
      <c r="FHU191" s="148"/>
      <c r="FHV191" s="148"/>
      <c r="FHW191" s="148"/>
      <c r="FHX191" s="148"/>
      <c r="FHY191" s="148"/>
      <c r="FHZ191" s="148"/>
      <c r="FIA191" s="148"/>
      <c r="FIB191" s="148"/>
      <c r="FIC191" s="148"/>
      <c r="FID191" s="148"/>
      <c r="FIE191" s="148"/>
      <c r="FIF191" s="148"/>
      <c r="FIG191" s="148"/>
      <c r="FIH191" s="148"/>
      <c r="FII191" s="148"/>
      <c r="FIJ191" s="148"/>
      <c r="FIK191" s="148"/>
      <c r="FIL191" s="148"/>
      <c r="FIM191" s="148"/>
      <c r="FIN191" s="148"/>
      <c r="FIO191" s="148"/>
      <c r="FIP191" s="148"/>
      <c r="FIQ191" s="148"/>
      <c r="FIR191" s="148"/>
      <c r="FIS191" s="148"/>
      <c r="FIT191" s="148"/>
      <c r="FIU191" s="148"/>
      <c r="FIV191" s="148"/>
      <c r="FIW191" s="148"/>
      <c r="FIX191" s="148"/>
      <c r="FIY191" s="148"/>
      <c r="FIZ191" s="148"/>
      <c r="FJA191" s="148"/>
      <c r="FJB191" s="148"/>
      <c r="FJC191" s="148"/>
      <c r="FJD191" s="148"/>
      <c r="FJE191" s="148"/>
      <c r="FJF191" s="148"/>
      <c r="FJG191" s="148"/>
      <c r="FJH191" s="148"/>
      <c r="FJI191" s="148"/>
      <c r="FJJ191" s="148"/>
      <c r="FJK191" s="148"/>
      <c r="FJL191" s="148"/>
      <c r="FJM191" s="148"/>
      <c r="FJN191" s="148"/>
      <c r="FJO191" s="148"/>
      <c r="FJP191" s="148"/>
      <c r="FJQ191" s="148"/>
      <c r="FJR191" s="148"/>
      <c r="FJS191" s="148"/>
      <c r="FJT191" s="148"/>
      <c r="FJU191" s="148"/>
      <c r="FJV191" s="148"/>
      <c r="FJW191" s="148"/>
      <c r="FJX191" s="148"/>
      <c r="FJY191" s="148"/>
      <c r="FJZ191" s="148"/>
      <c r="FKA191" s="148"/>
      <c r="FKB191" s="148"/>
      <c r="FKC191" s="148"/>
      <c r="FKD191" s="148"/>
      <c r="FKE191" s="148"/>
      <c r="FKF191" s="148"/>
      <c r="FKG191" s="148"/>
      <c r="FKH191" s="148"/>
      <c r="FKI191" s="148"/>
      <c r="FKJ191" s="148"/>
      <c r="FKK191" s="148"/>
      <c r="FKL191" s="148"/>
      <c r="FKM191" s="148"/>
      <c r="FKN191" s="148"/>
      <c r="FKO191" s="148"/>
      <c r="FKP191" s="148"/>
      <c r="FKQ191" s="148"/>
      <c r="FKR191" s="148"/>
      <c r="FKS191" s="148"/>
      <c r="FKT191" s="148"/>
      <c r="FKU191" s="148"/>
      <c r="FKV191" s="148"/>
      <c r="FKW191" s="148"/>
      <c r="FKX191" s="148"/>
      <c r="FKY191" s="148"/>
      <c r="FKZ191" s="148"/>
      <c r="FLA191" s="148"/>
      <c r="FLB191" s="148"/>
      <c r="FLC191" s="148"/>
      <c r="FLD191" s="148"/>
      <c r="FLE191" s="148"/>
      <c r="FLF191" s="148"/>
      <c r="FLG191" s="148"/>
      <c r="FLH191" s="148"/>
      <c r="FLI191" s="148"/>
      <c r="FLJ191" s="148"/>
      <c r="FLK191" s="148"/>
      <c r="FLL191" s="148"/>
      <c r="FLM191" s="148"/>
      <c r="FLN191" s="148"/>
      <c r="FLO191" s="148"/>
      <c r="FLP191" s="148"/>
      <c r="FLQ191" s="148"/>
      <c r="FLR191" s="148"/>
      <c r="FLS191" s="148"/>
      <c r="FLT191" s="148"/>
      <c r="FLU191" s="148"/>
      <c r="FLV191" s="148"/>
      <c r="FLW191" s="148"/>
      <c r="FLX191" s="148"/>
      <c r="FLY191" s="148"/>
      <c r="FLZ191" s="148"/>
      <c r="FMA191" s="148"/>
      <c r="FMB191" s="148"/>
      <c r="FMC191" s="148"/>
      <c r="FMD191" s="148"/>
      <c r="FME191" s="148"/>
      <c r="FMF191" s="148"/>
      <c r="FMG191" s="148"/>
      <c r="FMH191" s="148"/>
      <c r="FMI191" s="148"/>
      <c r="FMJ191" s="148"/>
      <c r="FMK191" s="148"/>
      <c r="FML191" s="148"/>
      <c r="FMM191" s="148"/>
      <c r="FMN191" s="148"/>
      <c r="FMO191" s="148"/>
      <c r="FMP191" s="148"/>
      <c r="FMQ191" s="148"/>
      <c r="FMR191" s="148"/>
      <c r="FMS191" s="148"/>
      <c r="FMT191" s="148"/>
      <c r="FMU191" s="148"/>
      <c r="FMV191" s="148"/>
      <c r="FMW191" s="148"/>
      <c r="FMX191" s="148"/>
      <c r="FMY191" s="148"/>
      <c r="FMZ191" s="148"/>
      <c r="FNA191" s="148"/>
      <c r="FNB191" s="148"/>
      <c r="FNC191" s="148"/>
      <c r="FND191" s="148"/>
      <c r="FNE191" s="148"/>
      <c r="FNF191" s="148"/>
      <c r="FNG191" s="148"/>
      <c r="FNH191" s="148"/>
      <c r="FNI191" s="148"/>
      <c r="FNJ191" s="148"/>
      <c r="FNK191" s="148"/>
      <c r="FNL191" s="148"/>
      <c r="FNM191" s="148"/>
      <c r="FNN191" s="148"/>
      <c r="FNO191" s="148"/>
      <c r="FNP191" s="148"/>
      <c r="FNQ191" s="148"/>
      <c r="FNR191" s="148"/>
      <c r="FNS191" s="148"/>
      <c r="FNT191" s="148"/>
      <c r="FNU191" s="148"/>
      <c r="FNV191" s="148"/>
      <c r="FNW191" s="148"/>
      <c r="FNX191" s="148"/>
      <c r="FNY191" s="148"/>
      <c r="FNZ191" s="148"/>
      <c r="FOA191" s="148"/>
      <c r="FOB191" s="148"/>
      <c r="FOC191" s="148"/>
      <c r="FOD191" s="148"/>
      <c r="FOE191" s="148"/>
      <c r="FOF191" s="148"/>
      <c r="FOG191" s="148"/>
      <c r="FOH191" s="148"/>
      <c r="FOI191" s="148"/>
      <c r="FOJ191" s="148"/>
      <c r="FOK191" s="148"/>
      <c r="FOL191" s="148"/>
      <c r="FOM191" s="148"/>
      <c r="FON191" s="148"/>
      <c r="FOO191" s="148"/>
      <c r="FOP191" s="148"/>
      <c r="FOQ191" s="148"/>
      <c r="FOR191" s="148"/>
      <c r="FOS191" s="148"/>
      <c r="FOT191" s="148"/>
      <c r="FOU191" s="148"/>
      <c r="FOV191" s="148"/>
      <c r="FOW191" s="148"/>
      <c r="FOX191" s="148"/>
      <c r="FOY191" s="148"/>
      <c r="FOZ191" s="148"/>
      <c r="FPA191" s="148"/>
      <c r="FPB191" s="148"/>
      <c r="FPC191" s="148"/>
      <c r="FPD191" s="148"/>
      <c r="FPE191" s="148"/>
      <c r="FPF191" s="148"/>
      <c r="FPG191" s="148"/>
      <c r="FPH191" s="148"/>
      <c r="FPI191" s="148"/>
      <c r="FPJ191" s="148"/>
      <c r="FPK191" s="148"/>
      <c r="FPL191" s="148"/>
      <c r="FPM191" s="148"/>
      <c r="FPN191" s="148"/>
      <c r="FPO191" s="148"/>
      <c r="FPP191" s="148"/>
      <c r="FPQ191" s="148"/>
      <c r="FPR191" s="148"/>
      <c r="FPS191" s="148"/>
      <c r="FPT191" s="148"/>
      <c r="FPU191" s="148"/>
      <c r="FPV191" s="148"/>
      <c r="FPW191" s="148"/>
      <c r="FPX191" s="148"/>
      <c r="FPY191" s="148"/>
      <c r="FPZ191" s="148"/>
      <c r="FQA191" s="148"/>
      <c r="FQB191" s="148"/>
      <c r="FQC191" s="148"/>
      <c r="FQD191" s="148"/>
      <c r="FQE191" s="148"/>
      <c r="FQF191" s="148"/>
      <c r="FQG191" s="148"/>
      <c r="FQH191" s="148"/>
      <c r="FQI191" s="148"/>
      <c r="FQJ191" s="148"/>
      <c r="FQK191" s="148"/>
      <c r="FQL191" s="148"/>
      <c r="FQM191" s="148"/>
      <c r="FQN191" s="148"/>
      <c r="FQO191" s="148"/>
      <c r="FQP191" s="148"/>
      <c r="FQQ191" s="148"/>
      <c r="FQR191" s="148"/>
      <c r="FQS191" s="148"/>
      <c r="FQT191" s="148"/>
      <c r="FQU191" s="148"/>
      <c r="FQV191" s="148"/>
      <c r="FQW191" s="148"/>
      <c r="FQX191" s="148"/>
      <c r="FQY191" s="148"/>
      <c r="FQZ191" s="148"/>
      <c r="FRA191" s="148"/>
      <c r="FRB191" s="148"/>
      <c r="FRC191" s="148"/>
      <c r="FRD191" s="148"/>
      <c r="FRE191" s="148"/>
      <c r="FRF191" s="148"/>
      <c r="FRG191" s="148"/>
      <c r="FRH191" s="148"/>
      <c r="FRI191" s="148"/>
      <c r="FRJ191" s="148"/>
      <c r="FRK191" s="148"/>
      <c r="FRL191" s="148"/>
      <c r="FRM191" s="148"/>
      <c r="FRN191" s="148"/>
      <c r="FRO191" s="148"/>
      <c r="FRP191" s="148"/>
      <c r="FRQ191" s="148"/>
      <c r="FRR191" s="148"/>
      <c r="FRS191" s="148"/>
      <c r="FRT191" s="148"/>
      <c r="FRU191" s="148"/>
      <c r="FRV191" s="148"/>
      <c r="FRW191" s="148"/>
      <c r="FRX191" s="148"/>
      <c r="FRY191" s="148"/>
      <c r="FRZ191" s="148"/>
      <c r="FSA191" s="148"/>
      <c r="FSB191" s="148"/>
      <c r="FSC191" s="148"/>
      <c r="FSD191" s="148"/>
      <c r="FSE191" s="148"/>
      <c r="FSF191" s="148"/>
      <c r="FSG191" s="148"/>
      <c r="FSH191" s="148"/>
      <c r="FSI191" s="148"/>
      <c r="FSJ191" s="148"/>
      <c r="FSK191" s="148"/>
      <c r="FSL191" s="148"/>
      <c r="FSM191" s="148"/>
      <c r="FSN191" s="148"/>
      <c r="FSO191" s="148"/>
      <c r="FSP191" s="148"/>
      <c r="FSQ191" s="148"/>
      <c r="FSR191" s="148"/>
      <c r="FSS191" s="148"/>
      <c r="FST191" s="148"/>
      <c r="FSU191" s="148"/>
      <c r="FSV191" s="148"/>
      <c r="FSW191" s="148"/>
      <c r="FSX191" s="148"/>
      <c r="FSY191" s="148"/>
      <c r="FSZ191" s="148"/>
      <c r="FTA191" s="148"/>
      <c r="FTB191" s="148"/>
      <c r="FTC191" s="148"/>
      <c r="FTD191" s="148"/>
      <c r="FTE191" s="148"/>
      <c r="FTF191" s="148"/>
      <c r="FTG191" s="148"/>
      <c r="FTH191" s="148"/>
      <c r="FTI191" s="148"/>
      <c r="FTJ191" s="148"/>
      <c r="FTK191" s="148"/>
      <c r="FTL191" s="148"/>
      <c r="FTM191" s="148"/>
      <c r="FTN191" s="148"/>
      <c r="FTO191" s="148"/>
      <c r="FTP191" s="148"/>
      <c r="FTQ191" s="148"/>
      <c r="FTR191" s="148"/>
      <c r="FTS191" s="148"/>
      <c r="FTT191" s="148"/>
      <c r="FTU191" s="148"/>
      <c r="FTV191" s="148"/>
      <c r="FTW191" s="148"/>
      <c r="FTX191" s="148"/>
      <c r="FTY191" s="148"/>
      <c r="FTZ191" s="148"/>
      <c r="FUA191" s="148"/>
      <c r="FUB191" s="148"/>
      <c r="FUC191" s="148"/>
      <c r="FUD191" s="148"/>
      <c r="FUE191" s="148"/>
      <c r="FUF191" s="148"/>
      <c r="FUG191" s="148"/>
      <c r="FUH191" s="148"/>
      <c r="FUI191" s="148"/>
      <c r="FUJ191" s="148"/>
      <c r="FUK191" s="148"/>
      <c r="FUL191" s="148"/>
      <c r="FUM191" s="148"/>
      <c r="FUN191" s="148"/>
      <c r="FUO191" s="148"/>
      <c r="FUP191" s="148"/>
      <c r="FUQ191" s="148"/>
      <c r="FUR191" s="148"/>
      <c r="FUS191" s="148"/>
      <c r="FUT191" s="148"/>
      <c r="FUU191" s="148"/>
      <c r="FUV191" s="148"/>
      <c r="FUW191" s="148"/>
      <c r="FUX191" s="148"/>
      <c r="FUY191" s="148"/>
      <c r="FUZ191" s="148"/>
      <c r="FVA191" s="148"/>
      <c r="FVB191" s="148"/>
      <c r="FVC191" s="148"/>
      <c r="FVD191" s="148"/>
      <c r="FVE191" s="148"/>
      <c r="FVF191" s="148"/>
      <c r="FVG191" s="148"/>
      <c r="FVH191" s="148"/>
      <c r="FVI191" s="148"/>
      <c r="FVJ191" s="148"/>
      <c r="FVK191" s="148"/>
      <c r="FVL191" s="148"/>
      <c r="FVM191" s="148"/>
      <c r="FVN191" s="148"/>
      <c r="FVO191" s="148"/>
      <c r="FVP191" s="148"/>
      <c r="FVQ191" s="148"/>
      <c r="FVR191" s="148"/>
      <c r="FVS191" s="148"/>
      <c r="FVT191" s="148"/>
      <c r="FVU191" s="148"/>
      <c r="FVV191" s="148"/>
      <c r="FVW191" s="148"/>
      <c r="FVX191" s="148"/>
      <c r="FVY191" s="148"/>
      <c r="FVZ191" s="148"/>
      <c r="FWA191" s="148"/>
      <c r="FWB191" s="148"/>
      <c r="FWC191" s="148"/>
      <c r="FWD191" s="148"/>
      <c r="FWE191" s="148"/>
      <c r="FWF191" s="148"/>
      <c r="FWG191" s="148"/>
      <c r="FWH191" s="148"/>
      <c r="FWI191" s="148"/>
      <c r="FWJ191" s="148"/>
      <c r="FWK191" s="148"/>
      <c r="FWL191" s="148"/>
      <c r="FWM191" s="148"/>
      <c r="FWN191" s="148"/>
      <c r="FWO191" s="148"/>
      <c r="FWP191" s="148"/>
      <c r="FWQ191" s="148"/>
      <c r="FWR191" s="148"/>
      <c r="FWS191" s="148"/>
      <c r="FWT191" s="148"/>
      <c r="FWU191" s="148"/>
      <c r="FWV191" s="148"/>
      <c r="FWW191" s="148"/>
      <c r="FWX191" s="148"/>
      <c r="FWY191" s="148"/>
      <c r="FWZ191" s="148"/>
      <c r="FXA191" s="148"/>
      <c r="FXB191" s="148"/>
      <c r="FXC191" s="148"/>
      <c r="FXD191" s="148"/>
      <c r="FXE191" s="148"/>
      <c r="FXF191" s="148"/>
      <c r="FXG191" s="148"/>
      <c r="FXH191" s="148"/>
      <c r="FXI191" s="148"/>
      <c r="FXJ191" s="148"/>
      <c r="FXK191" s="148"/>
      <c r="FXL191" s="148"/>
      <c r="FXM191" s="148"/>
      <c r="FXN191" s="148"/>
      <c r="FXO191" s="148"/>
      <c r="FXP191" s="148"/>
      <c r="FXQ191" s="148"/>
      <c r="FXR191" s="148"/>
      <c r="FXS191" s="148"/>
      <c r="FXT191" s="148"/>
      <c r="FXU191" s="148"/>
      <c r="FXV191" s="148"/>
      <c r="FXW191" s="148"/>
      <c r="FXX191" s="148"/>
      <c r="FXY191" s="148"/>
      <c r="FXZ191" s="148"/>
      <c r="FYA191" s="148"/>
      <c r="FYB191" s="148"/>
      <c r="FYC191" s="148"/>
      <c r="FYD191" s="148"/>
      <c r="FYE191" s="148"/>
      <c r="FYF191" s="148"/>
      <c r="FYG191" s="148"/>
      <c r="FYH191" s="148"/>
      <c r="FYI191" s="148"/>
      <c r="FYJ191" s="148"/>
      <c r="FYK191" s="148"/>
      <c r="FYL191" s="148"/>
      <c r="FYM191" s="148"/>
      <c r="FYN191" s="148"/>
      <c r="FYO191" s="148"/>
      <c r="FYP191" s="148"/>
      <c r="FYQ191" s="148"/>
      <c r="FYR191" s="148"/>
      <c r="FYS191" s="148"/>
      <c r="FYT191" s="148"/>
      <c r="FYU191" s="148"/>
      <c r="FYV191" s="148"/>
      <c r="FYW191" s="148"/>
      <c r="FYX191" s="148"/>
      <c r="FYY191" s="148"/>
      <c r="FYZ191" s="148"/>
      <c r="FZA191" s="148"/>
      <c r="FZB191" s="148"/>
      <c r="FZC191" s="148"/>
      <c r="FZD191" s="148"/>
      <c r="FZE191" s="148"/>
      <c r="FZF191" s="148"/>
      <c r="FZG191" s="148"/>
      <c r="FZH191" s="148"/>
      <c r="FZI191" s="148"/>
      <c r="FZJ191" s="148"/>
      <c r="FZK191" s="148"/>
      <c r="FZL191" s="148"/>
      <c r="FZM191" s="148"/>
      <c r="FZN191" s="148"/>
      <c r="FZO191" s="148"/>
      <c r="FZP191" s="148"/>
      <c r="FZQ191" s="148"/>
      <c r="FZR191" s="148"/>
      <c r="FZS191" s="148"/>
      <c r="FZT191" s="148"/>
      <c r="FZU191" s="148"/>
      <c r="FZV191" s="148"/>
      <c r="FZW191" s="148"/>
      <c r="FZX191" s="148"/>
      <c r="FZY191" s="148"/>
      <c r="FZZ191" s="148"/>
      <c r="GAA191" s="148"/>
      <c r="GAB191" s="148"/>
      <c r="GAC191" s="148"/>
      <c r="GAD191" s="148"/>
      <c r="GAE191" s="148"/>
      <c r="GAF191" s="148"/>
      <c r="GAG191" s="148"/>
      <c r="GAH191" s="148"/>
      <c r="GAI191" s="148"/>
      <c r="GAJ191" s="148"/>
      <c r="GAK191" s="148"/>
      <c r="GAL191" s="148"/>
      <c r="GAM191" s="148"/>
      <c r="GAN191" s="148"/>
      <c r="GAO191" s="148"/>
      <c r="GAP191" s="148"/>
      <c r="GAQ191" s="148"/>
      <c r="GAR191" s="148"/>
      <c r="GAS191" s="148"/>
      <c r="GAT191" s="148"/>
      <c r="GAU191" s="148"/>
      <c r="GAV191" s="148"/>
      <c r="GAW191" s="148"/>
      <c r="GAX191" s="148"/>
      <c r="GAY191" s="148"/>
      <c r="GAZ191" s="148"/>
      <c r="GBA191" s="148"/>
      <c r="GBB191" s="148"/>
      <c r="GBC191" s="148"/>
      <c r="GBD191" s="148"/>
      <c r="GBE191" s="148"/>
      <c r="GBF191" s="148"/>
      <c r="GBG191" s="148"/>
      <c r="GBH191" s="148"/>
      <c r="GBI191" s="148"/>
      <c r="GBJ191" s="148"/>
      <c r="GBK191" s="148"/>
      <c r="GBL191" s="148"/>
      <c r="GBM191" s="148"/>
      <c r="GBN191" s="148"/>
      <c r="GBO191" s="148"/>
      <c r="GBP191" s="148"/>
      <c r="GBQ191" s="148"/>
      <c r="GBR191" s="148"/>
      <c r="GBS191" s="148"/>
      <c r="GBT191" s="148"/>
      <c r="GBU191" s="148"/>
      <c r="GBV191" s="148"/>
      <c r="GBW191" s="148"/>
      <c r="GBX191" s="148"/>
      <c r="GBY191" s="148"/>
      <c r="GBZ191" s="148"/>
      <c r="GCA191" s="148"/>
      <c r="GCB191" s="148"/>
      <c r="GCC191" s="148"/>
      <c r="GCD191" s="148"/>
      <c r="GCE191" s="148"/>
      <c r="GCF191" s="148"/>
      <c r="GCG191" s="148"/>
      <c r="GCH191" s="148"/>
      <c r="GCI191" s="148"/>
      <c r="GCJ191" s="148"/>
      <c r="GCK191" s="148"/>
      <c r="GCL191" s="148"/>
      <c r="GCM191" s="148"/>
      <c r="GCN191" s="148"/>
      <c r="GCO191" s="148"/>
      <c r="GCP191" s="148"/>
      <c r="GCQ191" s="148"/>
      <c r="GCR191" s="148"/>
      <c r="GCS191" s="148"/>
      <c r="GCT191" s="148"/>
      <c r="GCU191" s="148"/>
      <c r="GCV191" s="148"/>
      <c r="GCW191" s="148"/>
      <c r="GCX191" s="148"/>
      <c r="GCY191" s="148"/>
      <c r="GCZ191" s="148"/>
      <c r="GDA191" s="148"/>
      <c r="GDB191" s="148"/>
      <c r="GDC191" s="148"/>
      <c r="GDD191" s="148"/>
      <c r="GDE191" s="148"/>
      <c r="GDF191" s="148"/>
      <c r="GDG191" s="148"/>
      <c r="GDH191" s="148"/>
      <c r="GDI191" s="148"/>
      <c r="GDJ191" s="148"/>
      <c r="GDK191" s="148"/>
      <c r="GDL191" s="148"/>
      <c r="GDM191" s="148"/>
      <c r="GDN191" s="148"/>
      <c r="GDO191" s="148"/>
      <c r="GDP191" s="148"/>
      <c r="GDQ191" s="148"/>
      <c r="GDR191" s="148"/>
      <c r="GDS191" s="148"/>
      <c r="GDT191" s="148"/>
      <c r="GDU191" s="148"/>
      <c r="GDV191" s="148"/>
      <c r="GDW191" s="148"/>
      <c r="GDX191" s="148"/>
      <c r="GDY191" s="148"/>
      <c r="GDZ191" s="148"/>
      <c r="GEA191" s="148"/>
      <c r="GEB191" s="148"/>
      <c r="GEC191" s="148"/>
      <c r="GED191" s="148"/>
      <c r="GEE191" s="148"/>
      <c r="GEF191" s="148"/>
      <c r="GEG191" s="148"/>
      <c r="GEH191" s="148"/>
      <c r="GEI191" s="148"/>
      <c r="GEJ191" s="148"/>
      <c r="GEK191" s="148"/>
      <c r="GEL191" s="148"/>
      <c r="GEM191" s="148"/>
      <c r="GEN191" s="148"/>
      <c r="GEO191" s="148"/>
      <c r="GEP191" s="148"/>
      <c r="GEQ191" s="148"/>
      <c r="GER191" s="148"/>
      <c r="GES191" s="148"/>
      <c r="GET191" s="148"/>
      <c r="GEU191" s="148"/>
      <c r="GEV191" s="148"/>
      <c r="GEW191" s="148"/>
      <c r="GEX191" s="148"/>
      <c r="GEY191" s="148"/>
      <c r="GEZ191" s="148"/>
      <c r="GFA191" s="148"/>
      <c r="GFB191" s="148"/>
      <c r="GFC191" s="148"/>
      <c r="GFD191" s="148"/>
      <c r="GFE191" s="148"/>
      <c r="GFF191" s="148"/>
      <c r="GFG191" s="148"/>
      <c r="GFH191" s="148"/>
      <c r="GFI191" s="148"/>
      <c r="GFJ191" s="148"/>
      <c r="GFK191" s="148"/>
      <c r="GFL191" s="148"/>
      <c r="GFM191" s="148"/>
      <c r="GFN191" s="148"/>
      <c r="GFO191" s="148"/>
      <c r="GFP191" s="148"/>
      <c r="GFQ191" s="148"/>
      <c r="GFR191" s="148"/>
      <c r="GFS191" s="148"/>
      <c r="GFT191" s="148"/>
      <c r="GFU191" s="148"/>
      <c r="GFV191" s="148"/>
      <c r="GFW191" s="148"/>
      <c r="GFX191" s="148"/>
      <c r="GFY191" s="148"/>
      <c r="GFZ191" s="148"/>
      <c r="GGA191" s="148"/>
      <c r="GGB191" s="148"/>
      <c r="GGC191" s="148"/>
      <c r="GGD191" s="148"/>
      <c r="GGE191" s="148"/>
      <c r="GGF191" s="148"/>
      <c r="GGG191" s="148"/>
      <c r="GGH191" s="148"/>
      <c r="GGI191" s="148"/>
      <c r="GGJ191" s="148"/>
      <c r="GGK191" s="148"/>
      <c r="GGL191" s="148"/>
      <c r="GGM191" s="148"/>
      <c r="GGN191" s="148"/>
      <c r="GGO191" s="148"/>
      <c r="GGP191" s="148"/>
      <c r="GGQ191" s="148"/>
      <c r="GGR191" s="148"/>
      <c r="GGS191" s="148"/>
      <c r="GGT191" s="148"/>
      <c r="GGU191" s="148"/>
      <c r="GGV191" s="148"/>
      <c r="GGW191" s="148"/>
      <c r="GGX191" s="148"/>
      <c r="GGY191" s="148"/>
      <c r="GGZ191" s="148"/>
      <c r="GHA191" s="148"/>
      <c r="GHB191" s="148"/>
      <c r="GHC191" s="148"/>
      <c r="GHD191" s="148"/>
      <c r="GHE191" s="148"/>
      <c r="GHF191" s="148"/>
      <c r="GHG191" s="148"/>
      <c r="GHH191" s="148"/>
      <c r="GHI191" s="148"/>
      <c r="GHJ191" s="148"/>
      <c r="GHK191" s="148"/>
      <c r="GHL191" s="148"/>
      <c r="GHM191" s="148"/>
      <c r="GHN191" s="148"/>
      <c r="GHO191" s="148"/>
      <c r="GHP191" s="148"/>
      <c r="GHQ191" s="148"/>
      <c r="GHR191" s="148"/>
      <c r="GHS191" s="148"/>
      <c r="GHT191" s="148"/>
      <c r="GHU191" s="148"/>
      <c r="GHV191" s="148"/>
      <c r="GHW191" s="148"/>
      <c r="GHX191" s="148"/>
      <c r="GHY191" s="148"/>
      <c r="GHZ191" s="148"/>
      <c r="GIA191" s="148"/>
      <c r="GIB191" s="148"/>
      <c r="GIC191" s="148"/>
      <c r="GID191" s="148"/>
      <c r="GIE191" s="148"/>
      <c r="GIF191" s="148"/>
      <c r="GIG191" s="148"/>
      <c r="GIH191" s="148"/>
      <c r="GII191" s="148"/>
      <c r="GIJ191" s="148"/>
      <c r="GIK191" s="148"/>
      <c r="GIL191" s="148"/>
      <c r="GIM191" s="148"/>
      <c r="GIN191" s="148"/>
      <c r="GIO191" s="148"/>
      <c r="GIP191" s="148"/>
      <c r="GIQ191" s="148"/>
      <c r="GIR191" s="148"/>
      <c r="GIS191" s="148"/>
      <c r="GIT191" s="148"/>
      <c r="GIU191" s="148"/>
      <c r="GIV191" s="148"/>
      <c r="GIW191" s="148"/>
      <c r="GIX191" s="148"/>
      <c r="GIY191" s="148"/>
      <c r="GIZ191" s="148"/>
      <c r="GJA191" s="148"/>
      <c r="GJB191" s="148"/>
      <c r="GJC191" s="148"/>
      <c r="GJD191" s="148"/>
      <c r="GJE191" s="148"/>
      <c r="GJF191" s="148"/>
      <c r="GJG191" s="148"/>
      <c r="GJH191" s="148"/>
      <c r="GJI191" s="148"/>
      <c r="GJJ191" s="148"/>
      <c r="GJK191" s="148"/>
      <c r="GJL191" s="148"/>
      <c r="GJM191" s="148"/>
      <c r="GJN191" s="148"/>
      <c r="GJO191" s="148"/>
      <c r="GJP191" s="148"/>
      <c r="GJQ191" s="148"/>
      <c r="GJR191" s="148"/>
      <c r="GJS191" s="148"/>
      <c r="GJT191" s="148"/>
      <c r="GJU191" s="148"/>
      <c r="GJV191" s="148"/>
      <c r="GJW191" s="148"/>
      <c r="GJX191" s="148"/>
      <c r="GJY191" s="148"/>
      <c r="GJZ191" s="148"/>
      <c r="GKA191" s="148"/>
      <c r="GKB191" s="148"/>
      <c r="GKC191" s="148"/>
      <c r="GKD191" s="148"/>
      <c r="GKE191" s="148"/>
      <c r="GKF191" s="148"/>
      <c r="GKG191" s="148"/>
      <c r="GKH191" s="148"/>
      <c r="GKI191" s="148"/>
      <c r="GKJ191" s="148"/>
      <c r="GKK191" s="148"/>
      <c r="GKL191" s="148"/>
      <c r="GKM191" s="148"/>
      <c r="GKN191" s="148"/>
      <c r="GKO191" s="148"/>
      <c r="GKP191" s="148"/>
      <c r="GKQ191" s="148"/>
      <c r="GKR191" s="148"/>
      <c r="GKS191" s="148"/>
      <c r="GKT191" s="148"/>
      <c r="GKU191" s="148"/>
      <c r="GKV191" s="148"/>
      <c r="GKW191" s="148"/>
      <c r="GKX191" s="148"/>
      <c r="GKY191" s="148"/>
      <c r="GKZ191" s="148"/>
      <c r="GLA191" s="148"/>
      <c r="GLB191" s="148"/>
      <c r="GLC191" s="148"/>
      <c r="GLD191" s="148"/>
      <c r="GLE191" s="148"/>
      <c r="GLF191" s="148"/>
      <c r="GLG191" s="148"/>
      <c r="GLH191" s="148"/>
      <c r="GLI191" s="148"/>
      <c r="GLJ191" s="148"/>
      <c r="GLK191" s="148"/>
      <c r="GLL191" s="148"/>
      <c r="GLM191" s="148"/>
      <c r="GLN191" s="148"/>
      <c r="GLO191" s="148"/>
      <c r="GLP191" s="148"/>
      <c r="GLQ191" s="148"/>
      <c r="GLR191" s="148"/>
      <c r="GLS191" s="148"/>
      <c r="GLT191" s="148"/>
      <c r="GLU191" s="148"/>
      <c r="GLV191" s="148"/>
      <c r="GLW191" s="148"/>
      <c r="GLX191" s="148"/>
      <c r="GLY191" s="148"/>
      <c r="GLZ191" s="148"/>
      <c r="GMA191" s="148"/>
      <c r="GMB191" s="148"/>
      <c r="GMC191" s="148"/>
      <c r="GMD191" s="148"/>
      <c r="GME191" s="148"/>
      <c r="GMF191" s="148"/>
      <c r="GMG191" s="148"/>
      <c r="GMH191" s="148"/>
      <c r="GMI191" s="148"/>
      <c r="GMJ191" s="148"/>
      <c r="GMK191" s="148"/>
      <c r="GML191" s="148"/>
      <c r="GMM191" s="148"/>
      <c r="GMN191" s="148"/>
      <c r="GMO191" s="148"/>
      <c r="GMP191" s="148"/>
      <c r="GMQ191" s="148"/>
      <c r="GMR191" s="148"/>
      <c r="GMS191" s="148"/>
      <c r="GMT191" s="148"/>
      <c r="GMU191" s="148"/>
      <c r="GMV191" s="148"/>
      <c r="GMW191" s="148"/>
      <c r="GMX191" s="148"/>
      <c r="GMY191" s="148"/>
      <c r="GMZ191" s="148"/>
      <c r="GNA191" s="148"/>
      <c r="GNB191" s="148"/>
      <c r="GNC191" s="148"/>
      <c r="GND191" s="148"/>
      <c r="GNE191" s="148"/>
      <c r="GNF191" s="148"/>
      <c r="GNG191" s="148"/>
      <c r="GNH191" s="148"/>
      <c r="GNI191" s="148"/>
      <c r="GNJ191" s="148"/>
      <c r="GNK191" s="148"/>
      <c r="GNL191" s="148"/>
      <c r="GNM191" s="148"/>
      <c r="GNN191" s="148"/>
      <c r="GNO191" s="148"/>
      <c r="GNP191" s="148"/>
      <c r="GNQ191" s="148"/>
      <c r="GNR191" s="148"/>
      <c r="GNS191" s="148"/>
      <c r="GNT191" s="148"/>
      <c r="GNU191" s="148"/>
      <c r="GNV191" s="148"/>
      <c r="GNW191" s="148"/>
      <c r="GNX191" s="148"/>
      <c r="GNY191" s="148"/>
      <c r="GNZ191" s="148"/>
      <c r="GOA191" s="148"/>
      <c r="GOB191" s="148"/>
      <c r="GOC191" s="148"/>
      <c r="GOD191" s="148"/>
      <c r="GOE191" s="148"/>
      <c r="GOF191" s="148"/>
      <c r="GOG191" s="148"/>
      <c r="GOH191" s="148"/>
      <c r="GOI191" s="148"/>
      <c r="GOJ191" s="148"/>
      <c r="GOK191" s="148"/>
      <c r="GOL191" s="148"/>
      <c r="GOM191" s="148"/>
      <c r="GON191" s="148"/>
      <c r="GOO191" s="148"/>
      <c r="GOP191" s="148"/>
      <c r="GOQ191" s="148"/>
      <c r="GOR191" s="148"/>
      <c r="GOS191" s="148"/>
      <c r="GOT191" s="148"/>
      <c r="GOU191" s="148"/>
      <c r="GOV191" s="148"/>
      <c r="GOW191" s="148"/>
      <c r="GOX191" s="148"/>
      <c r="GOY191" s="148"/>
      <c r="GOZ191" s="148"/>
      <c r="GPA191" s="148"/>
      <c r="GPB191" s="148"/>
      <c r="GPC191" s="148"/>
      <c r="GPD191" s="148"/>
      <c r="GPE191" s="148"/>
      <c r="GPF191" s="148"/>
      <c r="GPG191" s="148"/>
      <c r="GPH191" s="148"/>
      <c r="GPI191" s="148"/>
      <c r="GPJ191" s="148"/>
      <c r="GPK191" s="148"/>
      <c r="GPL191" s="148"/>
      <c r="GPM191" s="148"/>
      <c r="GPN191" s="148"/>
      <c r="GPO191" s="148"/>
      <c r="GPP191" s="148"/>
      <c r="GPQ191" s="148"/>
      <c r="GPR191" s="148"/>
      <c r="GPS191" s="148"/>
      <c r="GPT191" s="148"/>
      <c r="GPU191" s="148"/>
      <c r="GPV191" s="148"/>
      <c r="GPW191" s="148"/>
      <c r="GPX191" s="148"/>
      <c r="GPY191" s="148"/>
      <c r="GPZ191" s="148"/>
      <c r="GQA191" s="148"/>
      <c r="GQB191" s="148"/>
      <c r="GQC191" s="148"/>
      <c r="GQD191" s="148"/>
      <c r="GQE191" s="148"/>
      <c r="GQF191" s="148"/>
      <c r="GQG191" s="148"/>
      <c r="GQH191" s="148"/>
      <c r="GQI191" s="148"/>
      <c r="GQJ191" s="148"/>
      <c r="GQK191" s="148"/>
      <c r="GQL191" s="148"/>
      <c r="GQM191" s="148"/>
      <c r="GQN191" s="148"/>
      <c r="GQO191" s="148"/>
      <c r="GQP191" s="148"/>
      <c r="GQQ191" s="148"/>
      <c r="GQR191" s="148"/>
      <c r="GQS191" s="148"/>
      <c r="GQT191" s="148"/>
      <c r="GQU191" s="148"/>
      <c r="GQV191" s="148"/>
      <c r="GQW191" s="148"/>
      <c r="GQX191" s="148"/>
      <c r="GQY191" s="148"/>
      <c r="GQZ191" s="148"/>
      <c r="GRA191" s="148"/>
      <c r="GRB191" s="148"/>
      <c r="GRC191" s="148"/>
      <c r="GRD191" s="148"/>
      <c r="GRE191" s="148"/>
      <c r="GRF191" s="148"/>
      <c r="GRG191" s="148"/>
      <c r="GRH191" s="148"/>
      <c r="GRI191" s="148"/>
      <c r="GRJ191" s="148"/>
      <c r="GRK191" s="148"/>
      <c r="GRL191" s="148"/>
      <c r="GRM191" s="148"/>
      <c r="GRN191" s="148"/>
      <c r="GRO191" s="148"/>
      <c r="GRP191" s="148"/>
      <c r="GRQ191" s="148"/>
      <c r="GRR191" s="148"/>
      <c r="GRS191" s="148"/>
      <c r="GRT191" s="148"/>
      <c r="GRU191" s="148"/>
      <c r="GRV191" s="148"/>
      <c r="GRW191" s="148"/>
      <c r="GRX191" s="148"/>
      <c r="GRY191" s="148"/>
      <c r="GRZ191" s="148"/>
      <c r="GSA191" s="148"/>
      <c r="GSB191" s="148"/>
      <c r="GSC191" s="148"/>
      <c r="GSD191" s="148"/>
      <c r="GSE191" s="148"/>
      <c r="GSF191" s="148"/>
      <c r="GSG191" s="148"/>
      <c r="GSH191" s="148"/>
      <c r="GSI191" s="148"/>
      <c r="GSJ191" s="148"/>
      <c r="GSK191" s="148"/>
      <c r="GSL191" s="148"/>
      <c r="GSM191" s="148"/>
      <c r="GSN191" s="148"/>
      <c r="GSO191" s="148"/>
      <c r="GSP191" s="148"/>
      <c r="GSQ191" s="148"/>
      <c r="GSR191" s="148"/>
      <c r="GSS191" s="148"/>
      <c r="GST191" s="148"/>
      <c r="GSU191" s="148"/>
      <c r="GSV191" s="148"/>
      <c r="GSW191" s="148"/>
      <c r="GSX191" s="148"/>
      <c r="GSY191" s="148"/>
      <c r="GSZ191" s="148"/>
      <c r="GTA191" s="148"/>
      <c r="GTB191" s="148"/>
      <c r="GTC191" s="148"/>
      <c r="GTD191" s="148"/>
      <c r="GTE191" s="148"/>
      <c r="GTF191" s="148"/>
      <c r="GTG191" s="148"/>
      <c r="GTH191" s="148"/>
      <c r="GTI191" s="148"/>
      <c r="GTJ191" s="148"/>
      <c r="GTK191" s="148"/>
      <c r="GTL191" s="148"/>
      <c r="GTM191" s="148"/>
      <c r="GTN191" s="148"/>
      <c r="GTO191" s="148"/>
      <c r="GTP191" s="148"/>
      <c r="GTQ191" s="148"/>
      <c r="GTR191" s="148"/>
      <c r="GTS191" s="148"/>
      <c r="GTT191" s="148"/>
      <c r="GTU191" s="148"/>
      <c r="GTV191" s="148"/>
      <c r="GTW191" s="148"/>
      <c r="GTX191" s="148"/>
      <c r="GTY191" s="148"/>
      <c r="GTZ191" s="148"/>
      <c r="GUA191" s="148"/>
      <c r="GUB191" s="148"/>
      <c r="GUC191" s="148"/>
      <c r="GUD191" s="148"/>
      <c r="GUE191" s="148"/>
      <c r="GUF191" s="148"/>
      <c r="GUG191" s="148"/>
      <c r="GUH191" s="148"/>
      <c r="GUI191" s="148"/>
      <c r="GUJ191" s="148"/>
      <c r="GUK191" s="148"/>
      <c r="GUL191" s="148"/>
      <c r="GUM191" s="148"/>
      <c r="GUN191" s="148"/>
      <c r="GUO191" s="148"/>
      <c r="GUP191" s="148"/>
      <c r="GUQ191" s="148"/>
      <c r="GUR191" s="148"/>
      <c r="GUS191" s="148"/>
      <c r="GUT191" s="148"/>
      <c r="GUU191" s="148"/>
      <c r="GUV191" s="148"/>
      <c r="GUW191" s="148"/>
      <c r="GUX191" s="148"/>
      <c r="GUY191" s="148"/>
      <c r="GUZ191" s="148"/>
      <c r="GVA191" s="148"/>
      <c r="GVB191" s="148"/>
      <c r="GVC191" s="148"/>
      <c r="GVD191" s="148"/>
      <c r="GVE191" s="148"/>
      <c r="GVF191" s="148"/>
      <c r="GVG191" s="148"/>
      <c r="GVH191" s="148"/>
      <c r="GVI191" s="148"/>
      <c r="GVJ191" s="148"/>
      <c r="GVK191" s="148"/>
      <c r="GVL191" s="148"/>
      <c r="GVM191" s="148"/>
      <c r="GVN191" s="148"/>
      <c r="GVO191" s="148"/>
      <c r="GVP191" s="148"/>
      <c r="GVQ191" s="148"/>
      <c r="GVR191" s="148"/>
      <c r="GVS191" s="148"/>
      <c r="GVT191" s="148"/>
      <c r="GVU191" s="148"/>
      <c r="GVV191" s="148"/>
      <c r="GVW191" s="148"/>
      <c r="GVX191" s="148"/>
      <c r="GVY191" s="148"/>
      <c r="GVZ191" s="148"/>
      <c r="GWA191" s="148"/>
      <c r="GWB191" s="148"/>
      <c r="GWC191" s="148"/>
      <c r="GWD191" s="148"/>
      <c r="GWE191" s="148"/>
      <c r="GWF191" s="148"/>
      <c r="GWG191" s="148"/>
      <c r="GWH191" s="148"/>
      <c r="GWI191" s="148"/>
      <c r="GWJ191" s="148"/>
      <c r="GWK191" s="148"/>
      <c r="GWL191" s="148"/>
      <c r="GWM191" s="148"/>
      <c r="GWN191" s="148"/>
      <c r="GWO191" s="148"/>
      <c r="GWP191" s="148"/>
      <c r="GWQ191" s="148"/>
      <c r="GWR191" s="148"/>
      <c r="GWS191" s="148"/>
      <c r="GWT191" s="148"/>
      <c r="GWU191" s="148"/>
      <c r="GWV191" s="148"/>
      <c r="GWW191" s="148"/>
      <c r="GWX191" s="148"/>
      <c r="GWY191" s="148"/>
      <c r="GWZ191" s="148"/>
      <c r="GXA191" s="148"/>
      <c r="GXB191" s="148"/>
      <c r="GXC191" s="148"/>
      <c r="GXD191" s="148"/>
      <c r="GXE191" s="148"/>
      <c r="GXF191" s="148"/>
      <c r="GXG191" s="148"/>
      <c r="GXH191" s="148"/>
      <c r="GXI191" s="148"/>
      <c r="GXJ191" s="148"/>
      <c r="GXK191" s="148"/>
      <c r="GXL191" s="148"/>
      <c r="GXM191" s="148"/>
      <c r="GXN191" s="148"/>
      <c r="GXO191" s="148"/>
      <c r="GXP191" s="148"/>
      <c r="GXQ191" s="148"/>
      <c r="GXR191" s="148"/>
      <c r="GXS191" s="148"/>
      <c r="GXT191" s="148"/>
      <c r="GXU191" s="148"/>
      <c r="GXV191" s="148"/>
      <c r="GXW191" s="148"/>
      <c r="GXX191" s="148"/>
      <c r="GXY191" s="148"/>
      <c r="GXZ191" s="148"/>
      <c r="GYA191" s="148"/>
      <c r="GYB191" s="148"/>
      <c r="GYC191" s="148"/>
      <c r="GYD191" s="148"/>
      <c r="GYE191" s="148"/>
      <c r="GYF191" s="148"/>
      <c r="GYG191" s="148"/>
      <c r="GYH191" s="148"/>
      <c r="GYI191" s="148"/>
      <c r="GYJ191" s="148"/>
      <c r="GYK191" s="148"/>
      <c r="GYL191" s="148"/>
      <c r="GYM191" s="148"/>
      <c r="GYN191" s="148"/>
      <c r="GYO191" s="148"/>
      <c r="GYP191" s="148"/>
      <c r="GYQ191" s="148"/>
      <c r="GYR191" s="148"/>
      <c r="GYS191" s="148"/>
      <c r="GYT191" s="148"/>
      <c r="GYU191" s="148"/>
      <c r="GYV191" s="148"/>
      <c r="GYW191" s="148"/>
      <c r="GYX191" s="148"/>
      <c r="GYY191" s="148"/>
      <c r="GYZ191" s="148"/>
      <c r="GZA191" s="148"/>
      <c r="GZB191" s="148"/>
      <c r="GZC191" s="148"/>
      <c r="GZD191" s="148"/>
      <c r="GZE191" s="148"/>
      <c r="GZF191" s="148"/>
      <c r="GZG191" s="148"/>
      <c r="GZH191" s="148"/>
      <c r="GZI191" s="148"/>
      <c r="GZJ191" s="148"/>
      <c r="GZK191" s="148"/>
      <c r="GZL191" s="148"/>
      <c r="GZM191" s="148"/>
      <c r="GZN191" s="148"/>
      <c r="GZO191" s="148"/>
      <c r="GZP191" s="148"/>
      <c r="GZQ191" s="148"/>
      <c r="GZR191" s="148"/>
      <c r="GZS191" s="148"/>
      <c r="GZT191" s="148"/>
      <c r="GZU191" s="148"/>
      <c r="GZV191" s="148"/>
      <c r="GZW191" s="148"/>
      <c r="GZX191" s="148"/>
      <c r="GZY191" s="148"/>
      <c r="GZZ191" s="148"/>
      <c r="HAA191" s="148"/>
      <c r="HAB191" s="148"/>
      <c r="HAC191" s="148"/>
      <c r="HAD191" s="148"/>
      <c r="HAE191" s="148"/>
      <c r="HAF191" s="148"/>
      <c r="HAG191" s="148"/>
      <c r="HAH191" s="148"/>
      <c r="HAI191" s="148"/>
      <c r="HAJ191" s="148"/>
      <c r="HAK191" s="148"/>
      <c r="HAL191" s="148"/>
      <c r="HAM191" s="148"/>
      <c r="HAN191" s="148"/>
      <c r="HAO191" s="148"/>
      <c r="HAP191" s="148"/>
      <c r="HAQ191" s="148"/>
      <c r="HAR191" s="148"/>
      <c r="HAS191" s="148"/>
      <c r="HAT191" s="148"/>
      <c r="HAU191" s="148"/>
      <c r="HAV191" s="148"/>
      <c r="HAW191" s="148"/>
      <c r="HAX191" s="148"/>
      <c r="HAY191" s="148"/>
      <c r="HAZ191" s="148"/>
      <c r="HBA191" s="148"/>
      <c r="HBB191" s="148"/>
      <c r="HBC191" s="148"/>
      <c r="HBD191" s="148"/>
      <c r="HBE191" s="148"/>
      <c r="HBF191" s="148"/>
      <c r="HBG191" s="148"/>
      <c r="HBH191" s="148"/>
      <c r="HBI191" s="148"/>
      <c r="HBJ191" s="148"/>
      <c r="HBK191" s="148"/>
      <c r="HBL191" s="148"/>
      <c r="HBM191" s="148"/>
      <c r="HBN191" s="148"/>
      <c r="HBO191" s="148"/>
      <c r="HBP191" s="148"/>
      <c r="HBQ191" s="148"/>
      <c r="HBR191" s="148"/>
      <c r="HBS191" s="148"/>
      <c r="HBT191" s="148"/>
      <c r="HBU191" s="148"/>
      <c r="HBV191" s="148"/>
      <c r="HBW191" s="148"/>
      <c r="HBX191" s="148"/>
      <c r="HBY191" s="148"/>
      <c r="HBZ191" s="148"/>
      <c r="HCA191" s="148"/>
      <c r="HCB191" s="148"/>
      <c r="HCC191" s="148"/>
      <c r="HCD191" s="148"/>
      <c r="HCE191" s="148"/>
      <c r="HCF191" s="148"/>
      <c r="HCG191" s="148"/>
      <c r="HCH191" s="148"/>
      <c r="HCI191" s="148"/>
      <c r="HCJ191" s="148"/>
      <c r="HCK191" s="148"/>
      <c r="HCL191" s="148"/>
      <c r="HCM191" s="148"/>
      <c r="HCN191" s="148"/>
      <c r="HCO191" s="148"/>
      <c r="HCP191" s="148"/>
      <c r="HCQ191" s="148"/>
      <c r="HCR191" s="148"/>
      <c r="HCS191" s="148"/>
      <c r="HCT191" s="148"/>
      <c r="HCU191" s="148"/>
      <c r="HCV191" s="148"/>
      <c r="HCW191" s="148"/>
      <c r="HCX191" s="148"/>
      <c r="HCY191" s="148"/>
      <c r="HCZ191" s="148"/>
      <c r="HDA191" s="148"/>
      <c r="HDB191" s="148"/>
      <c r="HDC191" s="148"/>
      <c r="HDD191" s="148"/>
      <c r="HDE191" s="148"/>
      <c r="HDF191" s="148"/>
      <c r="HDG191" s="148"/>
      <c r="HDH191" s="148"/>
      <c r="HDI191" s="148"/>
      <c r="HDJ191" s="148"/>
      <c r="HDK191" s="148"/>
      <c r="HDL191" s="148"/>
      <c r="HDM191" s="148"/>
      <c r="HDN191" s="148"/>
      <c r="HDO191" s="148"/>
      <c r="HDP191" s="148"/>
      <c r="HDQ191" s="148"/>
      <c r="HDR191" s="148"/>
      <c r="HDS191" s="148"/>
      <c r="HDT191" s="148"/>
      <c r="HDU191" s="148"/>
      <c r="HDV191" s="148"/>
      <c r="HDW191" s="148"/>
      <c r="HDX191" s="148"/>
      <c r="HDY191" s="148"/>
      <c r="HDZ191" s="148"/>
      <c r="HEA191" s="148"/>
      <c r="HEB191" s="148"/>
      <c r="HEC191" s="148"/>
      <c r="HED191" s="148"/>
      <c r="HEE191" s="148"/>
      <c r="HEF191" s="148"/>
      <c r="HEG191" s="148"/>
      <c r="HEH191" s="148"/>
      <c r="HEI191" s="148"/>
      <c r="HEJ191" s="148"/>
      <c r="HEK191" s="148"/>
      <c r="HEL191" s="148"/>
      <c r="HEM191" s="148"/>
      <c r="HEN191" s="148"/>
      <c r="HEO191" s="148"/>
      <c r="HEP191" s="148"/>
      <c r="HEQ191" s="148"/>
      <c r="HER191" s="148"/>
      <c r="HES191" s="148"/>
      <c r="HET191" s="148"/>
      <c r="HEU191" s="148"/>
      <c r="HEV191" s="148"/>
      <c r="HEW191" s="148"/>
      <c r="HEX191" s="148"/>
      <c r="HEY191" s="148"/>
      <c r="HEZ191" s="148"/>
      <c r="HFA191" s="148"/>
      <c r="HFB191" s="148"/>
      <c r="HFC191" s="148"/>
      <c r="HFD191" s="148"/>
      <c r="HFE191" s="148"/>
      <c r="HFF191" s="148"/>
      <c r="HFG191" s="148"/>
      <c r="HFH191" s="148"/>
      <c r="HFI191" s="148"/>
      <c r="HFJ191" s="148"/>
      <c r="HFK191" s="148"/>
      <c r="HFL191" s="148"/>
      <c r="HFM191" s="148"/>
      <c r="HFN191" s="148"/>
      <c r="HFO191" s="148"/>
      <c r="HFP191" s="148"/>
      <c r="HFQ191" s="148"/>
      <c r="HFR191" s="148"/>
      <c r="HFS191" s="148"/>
      <c r="HFT191" s="148"/>
      <c r="HFU191" s="148"/>
      <c r="HFV191" s="148"/>
      <c r="HFW191" s="148"/>
      <c r="HFX191" s="148"/>
      <c r="HFY191" s="148"/>
      <c r="HFZ191" s="148"/>
      <c r="HGA191" s="148"/>
      <c r="HGB191" s="148"/>
      <c r="HGC191" s="148"/>
      <c r="HGD191" s="148"/>
      <c r="HGE191" s="148"/>
      <c r="HGF191" s="148"/>
      <c r="HGG191" s="148"/>
      <c r="HGH191" s="148"/>
      <c r="HGI191" s="148"/>
      <c r="HGJ191" s="148"/>
      <c r="HGK191" s="148"/>
      <c r="HGL191" s="148"/>
      <c r="HGM191" s="148"/>
      <c r="HGN191" s="148"/>
      <c r="HGO191" s="148"/>
      <c r="HGP191" s="148"/>
      <c r="HGQ191" s="148"/>
      <c r="HGR191" s="148"/>
      <c r="HGS191" s="148"/>
      <c r="HGT191" s="148"/>
      <c r="HGU191" s="148"/>
      <c r="HGV191" s="148"/>
      <c r="HGW191" s="148"/>
      <c r="HGX191" s="148"/>
      <c r="HGY191" s="148"/>
      <c r="HGZ191" s="148"/>
      <c r="HHA191" s="148"/>
      <c r="HHB191" s="148"/>
      <c r="HHC191" s="148"/>
      <c r="HHD191" s="148"/>
      <c r="HHE191" s="148"/>
      <c r="HHF191" s="148"/>
      <c r="HHG191" s="148"/>
      <c r="HHH191" s="148"/>
      <c r="HHI191" s="148"/>
      <c r="HHJ191" s="148"/>
      <c r="HHK191" s="148"/>
      <c r="HHL191" s="148"/>
      <c r="HHM191" s="148"/>
      <c r="HHN191" s="148"/>
      <c r="HHO191" s="148"/>
      <c r="HHP191" s="148"/>
      <c r="HHQ191" s="148"/>
      <c r="HHR191" s="148"/>
      <c r="HHS191" s="148"/>
      <c r="HHT191" s="148"/>
      <c r="HHU191" s="148"/>
      <c r="HHV191" s="148"/>
      <c r="HHW191" s="148"/>
      <c r="HHX191" s="148"/>
      <c r="HHY191" s="148"/>
      <c r="HHZ191" s="148"/>
      <c r="HIA191" s="148"/>
      <c r="HIB191" s="148"/>
      <c r="HIC191" s="148"/>
      <c r="HID191" s="148"/>
      <c r="HIE191" s="148"/>
      <c r="HIF191" s="148"/>
      <c r="HIG191" s="148"/>
      <c r="HIH191" s="148"/>
      <c r="HII191" s="148"/>
      <c r="HIJ191" s="148"/>
      <c r="HIK191" s="148"/>
      <c r="HIL191" s="148"/>
      <c r="HIM191" s="148"/>
      <c r="HIN191" s="148"/>
      <c r="HIO191" s="148"/>
      <c r="HIP191" s="148"/>
      <c r="HIQ191" s="148"/>
      <c r="HIR191" s="148"/>
      <c r="HIS191" s="148"/>
      <c r="HIT191" s="148"/>
      <c r="HIU191" s="148"/>
      <c r="HIV191" s="148"/>
      <c r="HIW191" s="148"/>
      <c r="HIX191" s="148"/>
      <c r="HIY191" s="148"/>
      <c r="HIZ191" s="148"/>
      <c r="HJA191" s="148"/>
      <c r="HJB191" s="148"/>
      <c r="HJC191" s="148"/>
      <c r="HJD191" s="148"/>
      <c r="HJE191" s="148"/>
      <c r="HJF191" s="148"/>
      <c r="HJG191" s="148"/>
      <c r="HJH191" s="148"/>
      <c r="HJI191" s="148"/>
      <c r="HJJ191" s="148"/>
      <c r="HJK191" s="148"/>
      <c r="HJL191" s="148"/>
      <c r="HJM191" s="148"/>
      <c r="HJN191" s="148"/>
      <c r="HJO191" s="148"/>
      <c r="HJP191" s="148"/>
      <c r="HJQ191" s="148"/>
      <c r="HJR191" s="148"/>
      <c r="HJS191" s="148"/>
      <c r="HJT191" s="148"/>
      <c r="HJU191" s="148"/>
      <c r="HJV191" s="148"/>
      <c r="HJW191" s="148"/>
      <c r="HJX191" s="148"/>
      <c r="HJY191" s="148"/>
      <c r="HJZ191" s="148"/>
      <c r="HKA191" s="148"/>
      <c r="HKB191" s="148"/>
      <c r="HKC191" s="148"/>
      <c r="HKD191" s="148"/>
      <c r="HKE191" s="148"/>
      <c r="HKF191" s="148"/>
      <c r="HKG191" s="148"/>
      <c r="HKH191" s="148"/>
      <c r="HKI191" s="148"/>
      <c r="HKJ191" s="148"/>
      <c r="HKK191" s="148"/>
      <c r="HKL191" s="148"/>
      <c r="HKM191" s="148"/>
      <c r="HKN191" s="148"/>
      <c r="HKO191" s="148"/>
      <c r="HKP191" s="148"/>
      <c r="HKQ191" s="148"/>
      <c r="HKR191" s="148"/>
      <c r="HKS191" s="148"/>
      <c r="HKT191" s="148"/>
      <c r="HKU191" s="148"/>
      <c r="HKV191" s="148"/>
      <c r="HKW191" s="148"/>
      <c r="HKX191" s="148"/>
      <c r="HKY191" s="148"/>
      <c r="HKZ191" s="148"/>
      <c r="HLA191" s="148"/>
      <c r="HLB191" s="148"/>
      <c r="HLC191" s="148"/>
      <c r="HLD191" s="148"/>
      <c r="HLE191" s="148"/>
      <c r="HLF191" s="148"/>
      <c r="HLG191" s="148"/>
      <c r="HLH191" s="148"/>
      <c r="HLI191" s="148"/>
      <c r="HLJ191" s="148"/>
      <c r="HLK191" s="148"/>
      <c r="HLL191" s="148"/>
      <c r="HLM191" s="148"/>
      <c r="HLN191" s="148"/>
      <c r="HLO191" s="148"/>
      <c r="HLP191" s="148"/>
      <c r="HLQ191" s="148"/>
      <c r="HLR191" s="148"/>
      <c r="HLS191" s="148"/>
      <c r="HLT191" s="148"/>
      <c r="HLU191" s="148"/>
      <c r="HLV191" s="148"/>
      <c r="HLW191" s="148"/>
      <c r="HLX191" s="148"/>
      <c r="HLY191" s="148"/>
      <c r="HLZ191" s="148"/>
      <c r="HMA191" s="148"/>
      <c r="HMB191" s="148"/>
      <c r="HMC191" s="148"/>
      <c r="HMD191" s="148"/>
      <c r="HME191" s="148"/>
      <c r="HMF191" s="148"/>
      <c r="HMG191" s="148"/>
      <c r="HMH191" s="148"/>
      <c r="HMI191" s="148"/>
      <c r="HMJ191" s="148"/>
      <c r="HMK191" s="148"/>
      <c r="HML191" s="148"/>
      <c r="HMM191" s="148"/>
      <c r="HMN191" s="148"/>
      <c r="HMO191" s="148"/>
      <c r="HMP191" s="148"/>
      <c r="HMQ191" s="148"/>
      <c r="HMR191" s="148"/>
      <c r="HMS191" s="148"/>
      <c r="HMT191" s="148"/>
      <c r="HMU191" s="148"/>
      <c r="HMV191" s="148"/>
      <c r="HMW191" s="148"/>
      <c r="HMX191" s="148"/>
      <c r="HMY191" s="148"/>
      <c r="HMZ191" s="148"/>
      <c r="HNA191" s="148"/>
      <c r="HNB191" s="148"/>
      <c r="HNC191" s="148"/>
      <c r="HND191" s="148"/>
      <c r="HNE191" s="148"/>
      <c r="HNF191" s="148"/>
      <c r="HNG191" s="148"/>
      <c r="HNH191" s="148"/>
      <c r="HNI191" s="148"/>
      <c r="HNJ191" s="148"/>
      <c r="HNK191" s="148"/>
      <c r="HNL191" s="148"/>
      <c r="HNM191" s="148"/>
      <c r="HNN191" s="148"/>
      <c r="HNO191" s="148"/>
      <c r="HNP191" s="148"/>
      <c r="HNQ191" s="148"/>
      <c r="HNR191" s="148"/>
      <c r="HNS191" s="148"/>
      <c r="HNT191" s="148"/>
      <c r="HNU191" s="148"/>
      <c r="HNV191" s="148"/>
      <c r="HNW191" s="148"/>
      <c r="HNX191" s="148"/>
      <c r="HNY191" s="148"/>
      <c r="HNZ191" s="148"/>
      <c r="HOA191" s="148"/>
      <c r="HOB191" s="148"/>
      <c r="HOC191" s="148"/>
      <c r="HOD191" s="148"/>
      <c r="HOE191" s="148"/>
      <c r="HOF191" s="148"/>
      <c r="HOG191" s="148"/>
      <c r="HOH191" s="148"/>
      <c r="HOI191" s="148"/>
      <c r="HOJ191" s="148"/>
      <c r="HOK191" s="148"/>
      <c r="HOL191" s="148"/>
      <c r="HOM191" s="148"/>
      <c r="HON191" s="148"/>
      <c r="HOO191" s="148"/>
      <c r="HOP191" s="148"/>
      <c r="HOQ191" s="148"/>
      <c r="HOR191" s="148"/>
      <c r="HOS191" s="148"/>
      <c r="HOT191" s="148"/>
      <c r="HOU191" s="148"/>
      <c r="HOV191" s="148"/>
      <c r="HOW191" s="148"/>
      <c r="HOX191" s="148"/>
      <c r="HOY191" s="148"/>
      <c r="HOZ191" s="148"/>
      <c r="HPA191" s="148"/>
      <c r="HPB191" s="148"/>
      <c r="HPC191" s="148"/>
      <c r="HPD191" s="148"/>
      <c r="HPE191" s="148"/>
      <c r="HPF191" s="148"/>
      <c r="HPG191" s="148"/>
      <c r="HPH191" s="148"/>
      <c r="HPI191" s="148"/>
      <c r="HPJ191" s="148"/>
      <c r="HPK191" s="148"/>
      <c r="HPL191" s="148"/>
      <c r="HPM191" s="148"/>
      <c r="HPN191" s="148"/>
      <c r="HPO191" s="148"/>
      <c r="HPP191" s="148"/>
      <c r="HPQ191" s="148"/>
      <c r="HPR191" s="148"/>
      <c r="HPS191" s="148"/>
      <c r="HPT191" s="148"/>
      <c r="HPU191" s="148"/>
      <c r="HPV191" s="148"/>
      <c r="HPW191" s="148"/>
      <c r="HPX191" s="148"/>
      <c r="HPY191" s="148"/>
      <c r="HPZ191" s="148"/>
      <c r="HQA191" s="148"/>
      <c r="HQB191" s="148"/>
      <c r="HQC191" s="148"/>
      <c r="HQD191" s="148"/>
      <c r="HQE191" s="148"/>
      <c r="HQF191" s="148"/>
      <c r="HQG191" s="148"/>
      <c r="HQH191" s="148"/>
      <c r="HQI191" s="148"/>
      <c r="HQJ191" s="148"/>
      <c r="HQK191" s="148"/>
      <c r="HQL191" s="148"/>
      <c r="HQM191" s="148"/>
      <c r="HQN191" s="148"/>
      <c r="HQO191" s="148"/>
      <c r="HQP191" s="148"/>
      <c r="HQQ191" s="148"/>
      <c r="HQR191" s="148"/>
      <c r="HQS191" s="148"/>
      <c r="HQT191" s="148"/>
      <c r="HQU191" s="148"/>
      <c r="HQV191" s="148"/>
      <c r="HQW191" s="148"/>
      <c r="HQX191" s="148"/>
      <c r="HQY191" s="148"/>
      <c r="HQZ191" s="148"/>
      <c r="HRA191" s="148"/>
      <c r="HRB191" s="148"/>
      <c r="HRC191" s="148"/>
      <c r="HRD191" s="148"/>
      <c r="HRE191" s="148"/>
      <c r="HRF191" s="148"/>
      <c r="HRG191" s="148"/>
      <c r="HRH191" s="148"/>
      <c r="HRI191" s="148"/>
      <c r="HRJ191" s="148"/>
      <c r="HRK191" s="148"/>
      <c r="HRL191" s="148"/>
      <c r="HRM191" s="148"/>
      <c r="HRN191" s="148"/>
      <c r="HRO191" s="148"/>
      <c r="HRP191" s="148"/>
      <c r="HRQ191" s="148"/>
      <c r="HRR191" s="148"/>
      <c r="HRS191" s="148"/>
      <c r="HRT191" s="148"/>
      <c r="HRU191" s="148"/>
      <c r="HRV191" s="148"/>
      <c r="HRW191" s="148"/>
      <c r="HRX191" s="148"/>
      <c r="HRY191" s="148"/>
      <c r="HRZ191" s="148"/>
      <c r="HSA191" s="148"/>
      <c r="HSB191" s="148"/>
      <c r="HSC191" s="148"/>
      <c r="HSD191" s="148"/>
      <c r="HSE191" s="148"/>
      <c r="HSF191" s="148"/>
      <c r="HSG191" s="148"/>
      <c r="HSH191" s="148"/>
      <c r="HSI191" s="148"/>
      <c r="HSJ191" s="148"/>
      <c r="HSK191" s="148"/>
      <c r="HSL191" s="148"/>
      <c r="HSM191" s="148"/>
      <c r="HSN191" s="148"/>
      <c r="HSO191" s="148"/>
      <c r="HSP191" s="148"/>
      <c r="HSQ191" s="148"/>
      <c r="HSR191" s="148"/>
      <c r="HSS191" s="148"/>
      <c r="HST191" s="148"/>
      <c r="HSU191" s="148"/>
      <c r="HSV191" s="148"/>
      <c r="HSW191" s="148"/>
      <c r="HSX191" s="148"/>
      <c r="HSY191" s="148"/>
      <c r="HSZ191" s="148"/>
      <c r="HTA191" s="148"/>
      <c r="HTB191" s="148"/>
      <c r="HTC191" s="148"/>
      <c r="HTD191" s="148"/>
      <c r="HTE191" s="148"/>
      <c r="HTF191" s="148"/>
      <c r="HTG191" s="148"/>
      <c r="HTH191" s="148"/>
      <c r="HTI191" s="148"/>
      <c r="HTJ191" s="148"/>
      <c r="HTK191" s="148"/>
      <c r="HTL191" s="148"/>
      <c r="HTM191" s="148"/>
      <c r="HTN191" s="148"/>
      <c r="HTO191" s="148"/>
      <c r="HTP191" s="148"/>
      <c r="HTQ191" s="148"/>
      <c r="HTR191" s="148"/>
      <c r="HTS191" s="148"/>
      <c r="HTT191" s="148"/>
      <c r="HTU191" s="148"/>
      <c r="HTV191" s="148"/>
      <c r="HTW191" s="148"/>
      <c r="HTX191" s="148"/>
      <c r="HTY191" s="148"/>
      <c r="HTZ191" s="148"/>
      <c r="HUA191" s="148"/>
      <c r="HUB191" s="148"/>
      <c r="HUC191" s="148"/>
      <c r="HUD191" s="148"/>
      <c r="HUE191" s="148"/>
      <c r="HUF191" s="148"/>
      <c r="HUG191" s="148"/>
      <c r="HUH191" s="148"/>
      <c r="HUI191" s="148"/>
      <c r="HUJ191" s="148"/>
      <c r="HUK191" s="148"/>
      <c r="HUL191" s="148"/>
      <c r="HUM191" s="148"/>
      <c r="HUN191" s="148"/>
      <c r="HUO191" s="148"/>
      <c r="HUP191" s="148"/>
      <c r="HUQ191" s="148"/>
      <c r="HUR191" s="148"/>
      <c r="HUS191" s="148"/>
      <c r="HUT191" s="148"/>
      <c r="HUU191" s="148"/>
      <c r="HUV191" s="148"/>
      <c r="HUW191" s="148"/>
      <c r="HUX191" s="148"/>
      <c r="HUY191" s="148"/>
      <c r="HUZ191" s="148"/>
      <c r="HVA191" s="148"/>
      <c r="HVB191" s="148"/>
      <c r="HVC191" s="148"/>
      <c r="HVD191" s="148"/>
      <c r="HVE191" s="148"/>
      <c r="HVF191" s="148"/>
      <c r="HVG191" s="148"/>
      <c r="HVH191" s="148"/>
      <c r="HVI191" s="148"/>
      <c r="HVJ191" s="148"/>
      <c r="HVK191" s="148"/>
      <c r="HVL191" s="148"/>
      <c r="HVM191" s="148"/>
      <c r="HVN191" s="148"/>
      <c r="HVO191" s="148"/>
      <c r="HVP191" s="148"/>
      <c r="HVQ191" s="148"/>
      <c r="HVR191" s="148"/>
      <c r="HVS191" s="148"/>
      <c r="HVT191" s="148"/>
      <c r="HVU191" s="148"/>
      <c r="HVV191" s="148"/>
      <c r="HVW191" s="148"/>
      <c r="HVX191" s="148"/>
      <c r="HVY191" s="148"/>
      <c r="HVZ191" s="148"/>
      <c r="HWA191" s="148"/>
      <c r="HWB191" s="148"/>
      <c r="HWC191" s="148"/>
      <c r="HWD191" s="148"/>
      <c r="HWE191" s="148"/>
      <c r="HWF191" s="148"/>
      <c r="HWG191" s="148"/>
      <c r="HWH191" s="148"/>
      <c r="HWI191" s="148"/>
      <c r="HWJ191" s="148"/>
      <c r="HWK191" s="148"/>
      <c r="HWL191" s="148"/>
      <c r="HWM191" s="148"/>
      <c r="HWN191" s="148"/>
      <c r="HWO191" s="148"/>
      <c r="HWP191" s="148"/>
      <c r="HWQ191" s="148"/>
      <c r="HWR191" s="148"/>
      <c r="HWS191" s="148"/>
      <c r="HWT191" s="148"/>
      <c r="HWU191" s="148"/>
      <c r="HWV191" s="148"/>
      <c r="HWW191" s="148"/>
      <c r="HWX191" s="148"/>
      <c r="HWY191" s="148"/>
      <c r="HWZ191" s="148"/>
      <c r="HXA191" s="148"/>
      <c r="HXB191" s="148"/>
      <c r="HXC191" s="148"/>
      <c r="HXD191" s="148"/>
      <c r="HXE191" s="148"/>
      <c r="HXF191" s="148"/>
      <c r="HXG191" s="148"/>
      <c r="HXH191" s="148"/>
      <c r="HXI191" s="148"/>
      <c r="HXJ191" s="148"/>
      <c r="HXK191" s="148"/>
      <c r="HXL191" s="148"/>
      <c r="HXM191" s="148"/>
      <c r="HXN191" s="148"/>
      <c r="HXO191" s="148"/>
      <c r="HXP191" s="148"/>
      <c r="HXQ191" s="148"/>
      <c r="HXR191" s="148"/>
      <c r="HXS191" s="148"/>
      <c r="HXT191" s="148"/>
      <c r="HXU191" s="148"/>
      <c r="HXV191" s="148"/>
      <c r="HXW191" s="148"/>
      <c r="HXX191" s="148"/>
      <c r="HXY191" s="148"/>
      <c r="HXZ191" s="148"/>
      <c r="HYA191" s="148"/>
      <c r="HYB191" s="148"/>
      <c r="HYC191" s="148"/>
      <c r="HYD191" s="148"/>
      <c r="HYE191" s="148"/>
      <c r="HYF191" s="148"/>
      <c r="HYG191" s="148"/>
      <c r="HYH191" s="148"/>
      <c r="HYI191" s="148"/>
      <c r="HYJ191" s="148"/>
      <c r="HYK191" s="148"/>
      <c r="HYL191" s="148"/>
      <c r="HYM191" s="148"/>
      <c r="HYN191" s="148"/>
      <c r="HYO191" s="148"/>
      <c r="HYP191" s="148"/>
      <c r="HYQ191" s="148"/>
      <c r="HYR191" s="148"/>
      <c r="HYS191" s="148"/>
      <c r="HYT191" s="148"/>
      <c r="HYU191" s="148"/>
      <c r="HYV191" s="148"/>
      <c r="HYW191" s="148"/>
      <c r="HYX191" s="148"/>
      <c r="HYY191" s="148"/>
      <c r="HYZ191" s="148"/>
      <c r="HZA191" s="148"/>
      <c r="HZB191" s="148"/>
      <c r="HZC191" s="148"/>
      <c r="HZD191" s="148"/>
      <c r="HZE191" s="148"/>
      <c r="HZF191" s="148"/>
      <c r="HZG191" s="148"/>
      <c r="HZH191" s="148"/>
      <c r="HZI191" s="148"/>
      <c r="HZJ191" s="148"/>
      <c r="HZK191" s="148"/>
      <c r="HZL191" s="148"/>
      <c r="HZM191" s="148"/>
      <c r="HZN191" s="148"/>
      <c r="HZO191" s="148"/>
      <c r="HZP191" s="148"/>
      <c r="HZQ191" s="148"/>
      <c r="HZR191" s="148"/>
      <c r="HZS191" s="148"/>
      <c r="HZT191" s="148"/>
      <c r="HZU191" s="148"/>
      <c r="HZV191" s="148"/>
      <c r="HZW191" s="148"/>
      <c r="HZX191" s="148"/>
      <c r="HZY191" s="148"/>
      <c r="HZZ191" s="148"/>
      <c r="IAA191" s="148"/>
      <c r="IAB191" s="148"/>
      <c r="IAC191" s="148"/>
      <c r="IAD191" s="148"/>
      <c r="IAE191" s="148"/>
      <c r="IAF191" s="148"/>
      <c r="IAG191" s="148"/>
      <c r="IAH191" s="148"/>
      <c r="IAI191" s="148"/>
      <c r="IAJ191" s="148"/>
      <c r="IAK191" s="148"/>
      <c r="IAL191" s="148"/>
      <c r="IAM191" s="148"/>
      <c r="IAN191" s="148"/>
      <c r="IAO191" s="148"/>
      <c r="IAP191" s="148"/>
      <c r="IAQ191" s="148"/>
      <c r="IAR191" s="148"/>
      <c r="IAS191" s="148"/>
      <c r="IAT191" s="148"/>
      <c r="IAU191" s="148"/>
      <c r="IAV191" s="148"/>
      <c r="IAW191" s="148"/>
      <c r="IAX191" s="148"/>
      <c r="IAY191" s="148"/>
      <c r="IAZ191" s="148"/>
      <c r="IBA191" s="148"/>
      <c r="IBB191" s="148"/>
      <c r="IBC191" s="148"/>
      <c r="IBD191" s="148"/>
      <c r="IBE191" s="148"/>
      <c r="IBF191" s="148"/>
      <c r="IBG191" s="148"/>
      <c r="IBH191" s="148"/>
      <c r="IBI191" s="148"/>
      <c r="IBJ191" s="148"/>
      <c r="IBK191" s="148"/>
      <c r="IBL191" s="148"/>
      <c r="IBM191" s="148"/>
      <c r="IBN191" s="148"/>
      <c r="IBO191" s="148"/>
      <c r="IBP191" s="148"/>
      <c r="IBQ191" s="148"/>
      <c r="IBR191" s="148"/>
      <c r="IBS191" s="148"/>
      <c r="IBT191" s="148"/>
      <c r="IBU191" s="148"/>
      <c r="IBV191" s="148"/>
      <c r="IBW191" s="148"/>
      <c r="IBX191" s="148"/>
      <c r="IBY191" s="148"/>
      <c r="IBZ191" s="148"/>
      <c r="ICA191" s="148"/>
      <c r="ICB191" s="148"/>
      <c r="ICC191" s="148"/>
      <c r="ICD191" s="148"/>
      <c r="ICE191" s="148"/>
      <c r="ICF191" s="148"/>
      <c r="ICG191" s="148"/>
      <c r="ICH191" s="148"/>
      <c r="ICI191" s="148"/>
      <c r="ICJ191" s="148"/>
      <c r="ICK191" s="148"/>
      <c r="ICL191" s="148"/>
      <c r="ICM191" s="148"/>
      <c r="ICN191" s="148"/>
      <c r="ICO191" s="148"/>
      <c r="ICP191" s="148"/>
      <c r="ICQ191" s="148"/>
      <c r="ICR191" s="148"/>
      <c r="ICS191" s="148"/>
      <c r="ICT191" s="148"/>
      <c r="ICU191" s="148"/>
      <c r="ICV191" s="148"/>
      <c r="ICW191" s="148"/>
      <c r="ICX191" s="148"/>
      <c r="ICY191" s="148"/>
      <c r="ICZ191" s="148"/>
      <c r="IDA191" s="148"/>
      <c r="IDB191" s="148"/>
      <c r="IDC191" s="148"/>
      <c r="IDD191" s="148"/>
      <c r="IDE191" s="148"/>
      <c r="IDF191" s="148"/>
      <c r="IDG191" s="148"/>
      <c r="IDH191" s="148"/>
      <c r="IDI191" s="148"/>
      <c r="IDJ191" s="148"/>
      <c r="IDK191" s="148"/>
      <c r="IDL191" s="148"/>
      <c r="IDM191" s="148"/>
      <c r="IDN191" s="148"/>
      <c r="IDO191" s="148"/>
      <c r="IDP191" s="148"/>
      <c r="IDQ191" s="148"/>
      <c r="IDR191" s="148"/>
      <c r="IDS191" s="148"/>
      <c r="IDT191" s="148"/>
      <c r="IDU191" s="148"/>
      <c r="IDV191" s="148"/>
      <c r="IDW191" s="148"/>
      <c r="IDX191" s="148"/>
      <c r="IDY191" s="148"/>
      <c r="IDZ191" s="148"/>
      <c r="IEA191" s="148"/>
      <c r="IEB191" s="148"/>
      <c r="IEC191" s="148"/>
      <c r="IED191" s="148"/>
      <c r="IEE191" s="148"/>
      <c r="IEF191" s="148"/>
      <c r="IEG191" s="148"/>
      <c r="IEH191" s="148"/>
      <c r="IEI191" s="148"/>
      <c r="IEJ191" s="148"/>
      <c r="IEK191" s="148"/>
      <c r="IEL191" s="148"/>
      <c r="IEM191" s="148"/>
      <c r="IEN191" s="148"/>
      <c r="IEO191" s="148"/>
      <c r="IEP191" s="148"/>
      <c r="IEQ191" s="148"/>
      <c r="IER191" s="148"/>
      <c r="IES191" s="148"/>
      <c r="IET191" s="148"/>
      <c r="IEU191" s="148"/>
      <c r="IEV191" s="148"/>
      <c r="IEW191" s="148"/>
      <c r="IEX191" s="148"/>
      <c r="IEY191" s="148"/>
      <c r="IEZ191" s="148"/>
      <c r="IFA191" s="148"/>
      <c r="IFB191" s="148"/>
      <c r="IFC191" s="148"/>
      <c r="IFD191" s="148"/>
      <c r="IFE191" s="148"/>
      <c r="IFF191" s="148"/>
      <c r="IFG191" s="148"/>
      <c r="IFH191" s="148"/>
      <c r="IFI191" s="148"/>
      <c r="IFJ191" s="148"/>
      <c r="IFK191" s="148"/>
      <c r="IFL191" s="148"/>
      <c r="IFM191" s="148"/>
      <c r="IFN191" s="148"/>
      <c r="IFO191" s="148"/>
      <c r="IFP191" s="148"/>
      <c r="IFQ191" s="148"/>
      <c r="IFR191" s="148"/>
      <c r="IFS191" s="148"/>
      <c r="IFT191" s="148"/>
      <c r="IFU191" s="148"/>
      <c r="IFV191" s="148"/>
      <c r="IFW191" s="148"/>
      <c r="IFX191" s="148"/>
      <c r="IFY191" s="148"/>
      <c r="IFZ191" s="148"/>
      <c r="IGA191" s="148"/>
      <c r="IGB191" s="148"/>
      <c r="IGC191" s="148"/>
      <c r="IGD191" s="148"/>
      <c r="IGE191" s="148"/>
      <c r="IGF191" s="148"/>
      <c r="IGG191" s="148"/>
      <c r="IGH191" s="148"/>
      <c r="IGI191" s="148"/>
      <c r="IGJ191" s="148"/>
      <c r="IGK191" s="148"/>
      <c r="IGL191" s="148"/>
      <c r="IGM191" s="148"/>
      <c r="IGN191" s="148"/>
      <c r="IGO191" s="148"/>
      <c r="IGP191" s="148"/>
      <c r="IGQ191" s="148"/>
      <c r="IGR191" s="148"/>
      <c r="IGS191" s="148"/>
      <c r="IGT191" s="148"/>
      <c r="IGU191" s="148"/>
      <c r="IGV191" s="148"/>
      <c r="IGW191" s="148"/>
      <c r="IGX191" s="148"/>
      <c r="IGY191" s="148"/>
      <c r="IGZ191" s="148"/>
      <c r="IHA191" s="148"/>
      <c r="IHB191" s="148"/>
      <c r="IHC191" s="148"/>
      <c r="IHD191" s="148"/>
      <c r="IHE191" s="148"/>
      <c r="IHF191" s="148"/>
      <c r="IHG191" s="148"/>
      <c r="IHH191" s="148"/>
      <c r="IHI191" s="148"/>
      <c r="IHJ191" s="148"/>
      <c r="IHK191" s="148"/>
      <c r="IHL191" s="148"/>
      <c r="IHM191" s="148"/>
      <c r="IHN191" s="148"/>
      <c r="IHO191" s="148"/>
      <c r="IHP191" s="148"/>
      <c r="IHQ191" s="148"/>
      <c r="IHR191" s="148"/>
      <c r="IHS191" s="148"/>
      <c r="IHT191" s="148"/>
      <c r="IHU191" s="148"/>
      <c r="IHV191" s="148"/>
      <c r="IHW191" s="148"/>
      <c r="IHX191" s="148"/>
      <c r="IHY191" s="148"/>
      <c r="IHZ191" s="148"/>
      <c r="IIA191" s="148"/>
      <c r="IIB191" s="148"/>
      <c r="IIC191" s="148"/>
      <c r="IID191" s="148"/>
      <c r="IIE191" s="148"/>
      <c r="IIF191" s="148"/>
      <c r="IIG191" s="148"/>
      <c r="IIH191" s="148"/>
      <c r="III191" s="148"/>
      <c r="IIJ191" s="148"/>
      <c r="IIK191" s="148"/>
      <c r="IIL191" s="148"/>
      <c r="IIM191" s="148"/>
      <c r="IIN191" s="148"/>
      <c r="IIO191" s="148"/>
      <c r="IIP191" s="148"/>
      <c r="IIQ191" s="148"/>
      <c r="IIR191" s="148"/>
      <c r="IIS191" s="148"/>
      <c r="IIT191" s="148"/>
      <c r="IIU191" s="148"/>
      <c r="IIV191" s="148"/>
      <c r="IIW191" s="148"/>
      <c r="IIX191" s="148"/>
      <c r="IIY191" s="148"/>
      <c r="IIZ191" s="148"/>
      <c r="IJA191" s="148"/>
      <c r="IJB191" s="148"/>
      <c r="IJC191" s="148"/>
      <c r="IJD191" s="148"/>
      <c r="IJE191" s="148"/>
      <c r="IJF191" s="148"/>
      <c r="IJG191" s="148"/>
      <c r="IJH191" s="148"/>
      <c r="IJI191" s="148"/>
      <c r="IJJ191" s="148"/>
      <c r="IJK191" s="148"/>
      <c r="IJL191" s="148"/>
      <c r="IJM191" s="148"/>
      <c r="IJN191" s="148"/>
      <c r="IJO191" s="148"/>
      <c r="IJP191" s="148"/>
      <c r="IJQ191" s="148"/>
      <c r="IJR191" s="148"/>
      <c r="IJS191" s="148"/>
      <c r="IJT191" s="148"/>
      <c r="IJU191" s="148"/>
      <c r="IJV191" s="148"/>
      <c r="IJW191" s="148"/>
      <c r="IJX191" s="148"/>
      <c r="IJY191" s="148"/>
      <c r="IJZ191" s="148"/>
      <c r="IKA191" s="148"/>
      <c r="IKB191" s="148"/>
      <c r="IKC191" s="148"/>
      <c r="IKD191" s="148"/>
      <c r="IKE191" s="148"/>
      <c r="IKF191" s="148"/>
      <c r="IKG191" s="148"/>
      <c r="IKH191" s="148"/>
      <c r="IKI191" s="148"/>
      <c r="IKJ191" s="148"/>
      <c r="IKK191" s="148"/>
      <c r="IKL191" s="148"/>
      <c r="IKM191" s="148"/>
      <c r="IKN191" s="148"/>
      <c r="IKO191" s="148"/>
      <c r="IKP191" s="148"/>
      <c r="IKQ191" s="148"/>
      <c r="IKR191" s="148"/>
      <c r="IKS191" s="148"/>
      <c r="IKT191" s="148"/>
      <c r="IKU191" s="148"/>
      <c r="IKV191" s="148"/>
      <c r="IKW191" s="148"/>
      <c r="IKX191" s="148"/>
      <c r="IKY191" s="148"/>
      <c r="IKZ191" s="148"/>
      <c r="ILA191" s="148"/>
      <c r="ILB191" s="148"/>
      <c r="ILC191" s="148"/>
      <c r="ILD191" s="148"/>
      <c r="ILE191" s="148"/>
      <c r="ILF191" s="148"/>
      <c r="ILG191" s="148"/>
      <c r="ILH191" s="148"/>
      <c r="ILI191" s="148"/>
      <c r="ILJ191" s="148"/>
      <c r="ILK191" s="148"/>
      <c r="ILL191" s="148"/>
      <c r="ILM191" s="148"/>
      <c r="ILN191" s="148"/>
      <c r="ILO191" s="148"/>
      <c r="ILP191" s="148"/>
      <c r="ILQ191" s="148"/>
      <c r="ILR191" s="148"/>
      <c r="ILS191" s="148"/>
      <c r="ILT191" s="148"/>
      <c r="ILU191" s="148"/>
      <c r="ILV191" s="148"/>
      <c r="ILW191" s="148"/>
      <c r="ILX191" s="148"/>
      <c r="ILY191" s="148"/>
      <c r="ILZ191" s="148"/>
      <c r="IMA191" s="148"/>
      <c r="IMB191" s="148"/>
      <c r="IMC191" s="148"/>
      <c r="IMD191" s="148"/>
      <c r="IME191" s="148"/>
      <c r="IMF191" s="148"/>
      <c r="IMG191" s="148"/>
      <c r="IMH191" s="148"/>
      <c r="IMI191" s="148"/>
      <c r="IMJ191" s="148"/>
      <c r="IMK191" s="148"/>
      <c r="IML191" s="148"/>
      <c r="IMM191" s="148"/>
      <c r="IMN191" s="148"/>
      <c r="IMO191" s="148"/>
      <c r="IMP191" s="148"/>
      <c r="IMQ191" s="148"/>
      <c r="IMR191" s="148"/>
      <c r="IMS191" s="148"/>
      <c r="IMT191" s="148"/>
      <c r="IMU191" s="148"/>
      <c r="IMV191" s="148"/>
      <c r="IMW191" s="148"/>
      <c r="IMX191" s="148"/>
      <c r="IMY191" s="148"/>
      <c r="IMZ191" s="148"/>
      <c r="INA191" s="148"/>
      <c r="INB191" s="148"/>
      <c r="INC191" s="148"/>
      <c r="IND191" s="148"/>
      <c r="INE191" s="148"/>
      <c r="INF191" s="148"/>
      <c r="ING191" s="148"/>
      <c r="INH191" s="148"/>
      <c r="INI191" s="148"/>
      <c r="INJ191" s="148"/>
      <c r="INK191" s="148"/>
      <c r="INL191" s="148"/>
      <c r="INM191" s="148"/>
      <c r="INN191" s="148"/>
      <c r="INO191" s="148"/>
      <c r="INP191" s="148"/>
      <c r="INQ191" s="148"/>
      <c r="INR191" s="148"/>
      <c r="INS191" s="148"/>
      <c r="INT191" s="148"/>
      <c r="INU191" s="148"/>
      <c r="INV191" s="148"/>
      <c r="INW191" s="148"/>
      <c r="INX191" s="148"/>
      <c r="INY191" s="148"/>
      <c r="INZ191" s="148"/>
      <c r="IOA191" s="148"/>
      <c r="IOB191" s="148"/>
      <c r="IOC191" s="148"/>
      <c r="IOD191" s="148"/>
      <c r="IOE191" s="148"/>
      <c r="IOF191" s="148"/>
      <c r="IOG191" s="148"/>
      <c r="IOH191" s="148"/>
      <c r="IOI191" s="148"/>
      <c r="IOJ191" s="148"/>
      <c r="IOK191" s="148"/>
      <c r="IOL191" s="148"/>
      <c r="IOM191" s="148"/>
      <c r="ION191" s="148"/>
      <c r="IOO191" s="148"/>
      <c r="IOP191" s="148"/>
      <c r="IOQ191" s="148"/>
      <c r="IOR191" s="148"/>
      <c r="IOS191" s="148"/>
      <c r="IOT191" s="148"/>
      <c r="IOU191" s="148"/>
      <c r="IOV191" s="148"/>
      <c r="IOW191" s="148"/>
      <c r="IOX191" s="148"/>
      <c r="IOY191" s="148"/>
      <c r="IOZ191" s="148"/>
      <c r="IPA191" s="148"/>
      <c r="IPB191" s="148"/>
      <c r="IPC191" s="148"/>
      <c r="IPD191" s="148"/>
      <c r="IPE191" s="148"/>
      <c r="IPF191" s="148"/>
      <c r="IPG191" s="148"/>
      <c r="IPH191" s="148"/>
      <c r="IPI191" s="148"/>
      <c r="IPJ191" s="148"/>
      <c r="IPK191" s="148"/>
      <c r="IPL191" s="148"/>
      <c r="IPM191" s="148"/>
      <c r="IPN191" s="148"/>
      <c r="IPO191" s="148"/>
      <c r="IPP191" s="148"/>
      <c r="IPQ191" s="148"/>
      <c r="IPR191" s="148"/>
      <c r="IPS191" s="148"/>
      <c r="IPT191" s="148"/>
      <c r="IPU191" s="148"/>
      <c r="IPV191" s="148"/>
      <c r="IPW191" s="148"/>
      <c r="IPX191" s="148"/>
      <c r="IPY191" s="148"/>
      <c r="IPZ191" s="148"/>
      <c r="IQA191" s="148"/>
      <c r="IQB191" s="148"/>
      <c r="IQC191" s="148"/>
      <c r="IQD191" s="148"/>
      <c r="IQE191" s="148"/>
      <c r="IQF191" s="148"/>
      <c r="IQG191" s="148"/>
      <c r="IQH191" s="148"/>
      <c r="IQI191" s="148"/>
      <c r="IQJ191" s="148"/>
      <c r="IQK191" s="148"/>
      <c r="IQL191" s="148"/>
      <c r="IQM191" s="148"/>
      <c r="IQN191" s="148"/>
      <c r="IQO191" s="148"/>
      <c r="IQP191" s="148"/>
      <c r="IQQ191" s="148"/>
      <c r="IQR191" s="148"/>
      <c r="IQS191" s="148"/>
      <c r="IQT191" s="148"/>
      <c r="IQU191" s="148"/>
      <c r="IQV191" s="148"/>
      <c r="IQW191" s="148"/>
      <c r="IQX191" s="148"/>
      <c r="IQY191" s="148"/>
      <c r="IQZ191" s="148"/>
      <c r="IRA191" s="148"/>
      <c r="IRB191" s="148"/>
      <c r="IRC191" s="148"/>
      <c r="IRD191" s="148"/>
      <c r="IRE191" s="148"/>
      <c r="IRF191" s="148"/>
      <c r="IRG191" s="148"/>
      <c r="IRH191" s="148"/>
      <c r="IRI191" s="148"/>
      <c r="IRJ191" s="148"/>
      <c r="IRK191" s="148"/>
      <c r="IRL191" s="148"/>
      <c r="IRM191" s="148"/>
      <c r="IRN191" s="148"/>
      <c r="IRO191" s="148"/>
      <c r="IRP191" s="148"/>
      <c r="IRQ191" s="148"/>
      <c r="IRR191" s="148"/>
      <c r="IRS191" s="148"/>
      <c r="IRT191" s="148"/>
      <c r="IRU191" s="148"/>
      <c r="IRV191" s="148"/>
      <c r="IRW191" s="148"/>
      <c r="IRX191" s="148"/>
      <c r="IRY191" s="148"/>
      <c r="IRZ191" s="148"/>
      <c r="ISA191" s="148"/>
      <c r="ISB191" s="148"/>
      <c r="ISC191" s="148"/>
      <c r="ISD191" s="148"/>
      <c r="ISE191" s="148"/>
      <c r="ISF191" s="148"/>
      <c r="ISG191" s="148"/>
      <c r="ISH191" s="148"/>
      <c r="ISI191" s="148"/>
      <c r="ISJ191" s="148"/>
      <c r="ISK191" s="148"/>
      <c r="ISL191" s="148"/>
      <c r="ISM191" s="148"/>
      <c r="ISN191" s="148"/>
      <c r="ISO191" s="148"/>
      <c r="ISP191" s="148"/>
      <c r="ISQ191" s="148"/>
      <c r="ISR191" s="148"/>
      <c r="ISS191" s="148"/>
      <c r="IST191" s="148"/>
      <c r="ISU191" s="148"/>
      <c r="ISV191" s="148"/>
      <c r="ISW191" s="148"/>
      <c r="ISX191" s="148"/>
      <c r="ISY191" s="148"/>
      <c r="ISZ191" s="148"/>
      <c r="ITA191" s="148"/>
      <c r="ITB191" s="148"/>
      <c r="ITC191" s="148"/>
      <c r="ITD191" s="148"/>
      <c r="ITE191" s="148"/>
      <c r="ITF191" s="148"/>
      <c r="ITG191" s="148"/>
      <c r="ITH191" s="148"/>
      <c r="ITI191" s="148"/>
      <c r="ITJ191" s="148"/>
      <c r="ITK191" s="148"/>
      <c r="ITL191" s="148"/>
      <c r="ITM191" s="148"/>
      <c r="ITN191" s="148"/>
      <c r="ITO191" s="148"/>
      <c r="ITP191" s="148"/>
      <c r="ITQ191" s="148"/>
      <c r="ITR191" s="148"/>
      <c r="ITS191" s="148"/>
      <c r="ITT191" s="148"/>
      <c r="ITU191" s="148"/>
      <c r="ITV191" s="148"/>
      <c r="ITW191" s="148"/>
      <c r="ITX191" s="148"/>
      <c r="ITY191" s="148"/>
      <c r="ITZ191" s="148"/>
      <c r="IUA191" s="148"/>
      <c r="IUB191" s="148"/>
      <c r="IUC191" s="148"/>
      <c r="IUD191" s="148"/>
      <c r="IUE191" s="148"/>
      <c r="IUF191" s="148"/>
      <c r="IUG191" s="148"/>
      <c r="IUH191" s="148"/>
      <c r="IUI191" s="148"/>
      <c r="IUJ191" s="148"/>
      <c r="IUK191" s="148"/>
      <c r="IUL191" s="148"/>
      <c r="IUM191" s="148"/>
      <c r="IUN191" s="148"/>
      <c r="IUO191" s="148"/>
      <c r="IUP191" s="148"/>
      <c r="IUQ191" s="148"/>
      <c r="IUR191" s="148"/>
      <c r="IUS191" s="148"/>
      <c r="IUT191" s="148"/>
      <c r="IUU191" s="148"/>
      <c r="IUV191" s="148"/>
      <c r="IUW191" s="148"/>
      <c r="IUX191" s="148"/>
      <c r="IUY191" s="148"/>
      <c r="IUZ191" s="148"/>
      <c r="IVA191" s="148"/>
      <c r="IVB191" s="148"/>
      <c r="IVC191" s="148"/>
      <c r="IVD191" s="148"/>
      <c r="IVE191" s="148"/>
      <c r="IVF191" s="148"/>
      <c r="IVG191" s="148"/>
      <c r="IVH191" s="148"/>
      <c r="IVI191" s="148"/>
      <c r="IVJ191" s="148"/>
      <c r="IVK191" s="148"/>
      <c r="IVL191" s="148"/>
      <c r="IVM191" s="148"/>
      <c r="IVN191" s="148"/>
      <c r="IVO191" s="148"/>
      <c r="IVP191" s="148"/>
      <c r="IVQ191" s="148"/>
      <c r="IVR191" s="148"/>
      <c r="IVS191" s="148"/>
      <c r="IVT191" s="148"/>
      <c r="IVU191" s="148"/>
      <c r="IVV191" s="148"/>
      <c r="IVW191" s="148"/>
      <c r="IVX191" s="148"/>
      <c r="IVY191" s="148"/>
      <c r="IVZ191" s="148"/>
      <c r="IWA191" s="148"/>
      <c r="IWB191" s="148"/>
      <c r="IWC191" s="148"/>
      <c r="IWD191" s="148"/>
      <c r="IWE191" s="148"/>
      <c r="IWF191" s="148"/>
      <c r="IWG191" s="148"/>
      <c r="IWH191" s="148"/>
      <c r="IWI191" s="148"/>
      <c r="IWJ191" s="148"/>
      <c r="IWK191" s="148"/>
      <c r="IWL191" s="148"/>
      <c r="IWM191" s="148"/>
      <c r="IWN191" s="148"/>
      <c r="IWO191" s="148"/>
      <c r="IWP191" s="148"/>
      <c r="IWQ191" s="148"/>
      <c r="IWR191" s="148"/>
      <c r="IWS191" s="148"/>
      <c r="IWT191" s="148"/>
      <c r="IWU191" s="148"/>
      <c r="IWV191" s="148"/>
      <c r="IWW191" s="148"/>
      <c r="IWX191" s="148"/>
      <c r="IWY191" s="148"/>
      <c r="IWZ191" s="148"/>
      <c r="IXA191" s="148"/>
      <c r="IXB191" s="148"/>
      <c r="IXC191" s="148"/>
      <c r="IXD191" s="148"/>
      <c r="IXE191" s="148"/>
      <c r="IXF191" s="148"/>
      <c r="IXG191" s="148"/>
      <c r="IXH191" s="148"/>
      <c r="IXI191" s="148"/>
      <c r="IXJ191" s="148"/>
      <c r="IXK191" s="148"/>
      <c r="IXL191" s="148"/>
      <c r="IXM191" s="148"/>
      <c r="IXN191" s="148"/>
      <c r="IXO191" s="148"/>
      <c r="IXP191" s="148"/>
      <c r="IXQ191" s="148"/>
      <c r="IXR191" s="148"/>
      <c r="IXS191" s="148"/>
      <c r="IXT191" s="148"/>
      <c r="IXU191" s="148"/>
      <c r="IXV191" s="148"/>
      <c r="IXW191" s="148"/>
      <c r="IXX191" s="148"/>
      <c r="IXY191" s="148"/>
      <c r="IXZ191" s="148"/>
      <c r="IYA191" s="148"/>
      <c r="IYB191" s="148"/>
      <c r="IYC191" s="148"/>
      <c r="IYD191" s="148"/>
      <c r="IYE191" s="148"/>
      <c r="IYF191" s="148"/>
      <c r="IYG191" s="148"/>
      <c r="IYH191" s="148"/>
      <c r="IYI191" s="148"/>
      <c r="IYJ191" s="148"/>
      <c r="IYK191" s="148"/>
      <c r="IYL191" s="148"/>
      <c r="IYM191" s="148"/>
      <c r="IYN191" s="148"/>
      <c r="IYO191" s="148"/>
      <c r="IYP191" s="148"/>
      <c r="IYQ191" s="148"/>
      <c r="IYR191" s="148"/>
      <c r="IYS191" s="148"/>
      <c r="IYT191" s="148"/>
      <c r="IYU191" s="148"/>
      <c r="IYV191" s="148"/>
      <c r="IYW191" s="148"/>
      <c r="IYX191" s="148"/>
      <c r="IYY191" s="148"/>
      <c r="IYZ191" s="148"/>
      <c r="IZA191" s="148"/>
      <c r="IZB191" s="148"/>
      <c r="IZC191" s="148"/>
      <c r="IZD191" s="148"/>
      <c r="IZE191" s="148"/>
      <c r="IZF191" s="148"/>
      <c r="IZG191" s="148"/>
      <c r="IZH191" s="148"/>
      <c r="IZI191" s="148"/>
      <c r="IZJ191" s="148"/>
      <c r="IZK191" s="148"/>
      <c r="IZL191" s="148"/>
      <c r="IZM191" s="148"/>
      <c r="IZN191" s="148"/>
      <c r="IZO191" s="148"/>
      <c r="IZP191" s="148"/>
      <c r="IZQ191" s="148"/>
      <c r="IZR191" s="148"/>
      <c r="IZS191" s="148"/>
      <c r="IZT191" s="148"/>
      <c r="IZU191" s="148"/>
      <c r="IZV191" s="148"/>
      <c r="IZW191" s="148"/>
      <c r="IZX191" s="148"/>
      <c r="IZY191" s="148"/>
      <c r="IZZ191" s="148"/>
      <c r="JAA191" s="148"/>
      <c r="JAB191" s="148"/>
      <c r="JAC191" s="148"/>
      <c r="JAD191" s="148"/>
      <c r="JAE191" s="148"/>
      <c r="JAF191" s="148"/>
      <c r="JAG191" s="148"/>
      <c r="JAH191" s="148"/>
      <c r="JAI191" s="148"/>
      <c r="JAJ191" s="148"/>
      <c r="JAK191" s="148"/>
      <c r="JAL191" s="148"/>
      <c r="JAM191" s="148"/>
      <c r="JAN191" s="148"/>
      <c r="JAO191" s="148"/>
      <c r="JAP191" s="148"/>
      <c r="JAQ191" s="148"/>
      <c r="JAR191" s="148"/>
      <c r="JAS191" s="148"/>
      <c r="JAT191" s="148"/>
      <c r="JAU191" s="148"/>
      <c r="JAV191" s="148"/>
      <c r="JAW191" s="148"/>
      <c r="JAX191" s="148"/>
      <c r="JAY191" s="148"/>
      <c r="JAZ191" s="148"/>
      <c r="JBA191" s="148"/>
      <c r="JBB191" s="148"/>
      <c r="JBC191" s="148"/>
      <c r="JBD191" s="148"/>
      <c r="JBE191" s="148"/>
      <c r="JBF191" s="148"/>
      <c r="JBG191" s="148"/>
      <c r="JBH191" s="148"/>
      <c r="JBI191" s="148"/>
      <c r="JBJ191" s="148"/>
      <c r="JBK191" s="148"/>
      <c r="JBL191" s="148"/>
      <c r="JBM191" s="148"/>
      <c r="JBN191" s="148"/>
      <c r="JBO191" s="148"/>
      <c r="JBP191" s="148"/>
      <c r="JBQ191" s="148"/>
      <c r="JBR191" s="148"/>
      <c r="JBS191" s="148"/>
      <c r="JBT191" s="148"/>
      <c r="JBU191" s="148"/>
      <c r="JBV191" s="148"/>
      <c r="JBW191" s="148"/>
      <c r="JBX191" s="148"/>
      <c r="JBY191" s="148"/>
      <c r="JBZ191" s="148"/>
      <c r="JCA191" s="148"/>
      <c r="JCB191" s="148"/>
      <c r="JCC191" s="148"/>
      <c r="JCD191" s="148"/>
      <c r="JCE191" s="148"/>
      <c r="JCF191" s="148"/>
      <c r="JCG191" s="148"/>
      <c r="JCH191" s="148"/>
      <c r="JCI191" s="148"/>
      <c r="JCJ191" s="148"/>
      <c r="JCK191" s="148"/>
      <c r="JCL191" s="148"/>
      <c r="JCM191" s="148"/>
      <c r="JCN191" s="148"/>
      <c r="JCO191" s="148"/>
      <c r="JCP191" s="148"/>
      <c r="JCQ191" s="148"/>
      <c r="JCR191" s="148"/>
      <c r="JCS191" s="148"/>
      <c r="JCT191" s="148"/>
      <c r="JCU191" s="148"/>
      <c r="JCV191" s="148"/>
      <c r="JCW191" s="148"/>
      <c r="JCX191" s="148"/>
      <c r="JCY191" s="148"/>
      <c r="JCZ191" s="148"/>
      <c r="JDA191" s="148"/>
      <c r="JDB191" s="148"/>
      <c r="JDC191" s="148"/>
      <c r="JDD191" s="148"/>
      <c r="JDE191" s="148"/>
      <c r="JDF191" s="148"/>
      <c r="JDG191" s="148"/>
      <c r="JDH191" s="148"/>
      <c r="JDI191" s="148"/>
      <c r="JDJ191" s="148"/>
      <c r="JDK191" s="148"/>
      <c r="JDL191" s="148"/>
      <c r="JDM191" s="148"/>
      <c r="JDN191" s="148"/>
      <c r="JDO191" s="148"/>
      <c r="JDP191" s="148"/>
      <c r="JDQ191" s="148"/>
      <c r="JDR191" s="148"/>
      <c r="JDS191" s="148"/>
      <c r="JDT191" s="148"/>
      <c r="JDU191" s="148"/>
      <c r="JDV191" s="148"/>
      <c r="JDW191" s="148"/>
      <c r="JDX191" s="148"/>
      <c r="JDY191" s="148"/>
      <c r="JDZ191" s="148"/>
      <c r="JEA191" s="148"/>
      <c r="JEB191" s="148"/>
      <c r="JEC191" s="148"/>
      <c r="JED191" s="148"/>
      <c r="JEE191" s="148"/>
      <c r="JEF191" s="148"/>
      <c r="JEG191" s="148"/>
      <c r="JEH191" s="148"/>
      <c r="JEI191" s="148"/>
      <c r="JEJ191" s="148"/>
      <c r="JEK191" s="148"/>
      <c r="JEL191" s="148"/>
      <c r="JEM191" s="148"/>
      <c r="JEN191" s="148"/>
      <c r="JEO191" s="148"/>
      <c r="JEP191" s="148"/>
      <c r="JEQ191" s="148"/>
      <c r="JER191" s="148"/>
      <c r="JES191" s="148"/>
      <c r="JET191" s="148"/>
      <c r="JEU191" s="148"/>
      <c r="JEV191" s="148"/>
      <c r="JEW191" s="148"/>
      <c r="JEX191" s="148"/>
      <c r="JEY191" s="148"/>
      <c r="JEZ191" s="148"/>
      <c r="JFA191" s="148"/>
      <c r="JFB191" s="148"/>
      <c r="JFC191" s="148"/>
      <c r="JFD191" s="148"/>
      <c r="JFE191" s="148"/>
      <c r="JFF191" s="148"/>
      <c r="JFG191" s="148"/>
      <c r="JFH191" s="148"/>
      <c r="JFI191" s="148"/>
      <c r="JFJ191" s="148"/>
      <c r="JFK191" s="148"/>
      <c r="JFL191" s="148"/>
      <c r="JFM191" s="148"/>
      <c r="JFN191" s="148"/>
      <c r="JFO191" s="148"/>
      <c r="JFP191" s="148"/>
      <c r="JFQ191" s="148"/>
      <c r="JFR191" s="148"/>
      <c r="JFS191" s="148"/>
      <c r="JFT191" s="148"/>
      <c r="JFU191" s="148"/>
      <c r="JFV191" s="148"/>
      <c r="JFW191" s="148"/>
      <c r="JFX191" s="148"/>
      <c r="JFY191" s="148"/>
      <c r="JFZ191" s="148"/>
      <c r="JGA191" s="148"/>
      <c r="JGB191" s="148"/>
      <c r="JGC191" s="148"/>
      <c r="JGD191" s="148"/>
      <c r="JGE191" s="148"/>
      <c r="JGF191" s="148"/>
      <c r="JGG191" s="148"/>
      <c r="JGH191" s="148"/>
      <c r="JGI191" s="148"/>
      <c r="JGJ191" s="148"/>
      <c r="JGK191" s="148"/>
      <c r="JGL191" s="148"/>
      <c r="JGM191" s="148"/>
      <c r="JGN191" s="148"/>
      <c r="JGO191" s="148"/>
      <c r="JGP191" s="148"/>
      <c r="JGQ191" s="148"/>
      <c r="JGR191" s="148"/>
      <c r="JGS191" s="148"/>
      <c r="JGT191" s="148"/>
      <c r="JGU191" s="148"/>
      <c r="JGV191" s="148"/>
      <c r="JGW191" s="148"/>
      <c r="JGX191" s="148"/>
      <c r="JGY191" s="148"/>
      <c r="JGZ191" s="148"/>
      <c r="JHA191" s="148"/>
      <c r="JHB191" s="148"/>
      <c r="JHC191" s="148"/>
      <c r="JHD191" s="148"/>
      <c r="JHE191" s="148"/>
      <c r="JHF191" s="148"/>
      <c r="JHG191" s="148"/>
      <c r="JHH191" s="148"/>
      <c r="JHI191" s="148"/>
      <c r="JHJ191" s="148"/>
      <c r="JHK191" s="148"/>
      <c r="JHL191" s="148"/>
      <c r="JHM191" s="148"/>
      <c r="JHN191" s="148"/>
      <c r="JHO191" s="148"/>
      <c r="JHP191" s="148"/>
      <c r="JHQ191" s="148"/>
      <c r="JHR191" s="148"/>
      <c r="JHS191" s="148"/>
      <c r="JHT191" s="148"/>
      <c r="JHU191" s="148"/>
      <c r="JHV191" s="148"/>
      <c r="JHW191" s="148"/>
      <c r="JHX191" s="148"/>
      <c r="JHY191" s="148"/>
      <c r="JHZ191" s="148"/>
      <c r="JIA191" s="148"/>
      <c r="JIB191" s="148"/>
      <c r="JIC191" s="148"/>
      <c r="JID191" s="148"/>
      <c r="JIE191" s="148"/>
      <c r="JIF191" s="148"/>
      <c r="JIG191" s="148"/>
      <c r="JIH191" s="148"/>
      <c r="JII191" s="148"/>
      <c r="JIJ191" s="148"/>
      <c r="JIK191" s="148"/>
      <c r="JIL191" s="148"/>
      <c r="JIM191" s="148"/>
      <c r="JIN191" s="148"/>
      <c r="JIO191" s="148"/>
      <c r="JIP191" s="148"/>
      <c r="JIQ191" s="148"/>
      <c r="JIR191" s="148"/>
      <c r="JIS191" s="148"/>
      <c r="JIT191" s="148"/>
      <c r="JIU191" s="148"/>
      <c r="JIV191" s="148"/>
      <c r="JIW191" s="148"/>
      <c r="JIX191" s="148"/>
      <c r="JIY191" s="148"/>
      <c r="JIZ191" s="148"/>
      <c r="JJA191" s="148"/>
      <c r="JJB191" s="148"/>
      <c r="JJC191" s="148"/>
      <c r="JJD191" s="148"/>
      <c r="JJE191" s="148"/>
      <c r="JJF191" s="148"/>
      <c r="JJG191" s="148"/>
      <c r="JJH191" s="148"/>
      <c r="JJI191" s="148"/>
      <c r="JJJ191" s="148"/>
      <c r="JJK191" s="148"/>
      <c r="JJL191" s="148"/>
      <c r="JJM191" s="148"/>
      <c r="JJN191" s="148"/>
      <c r="JJO191" s="148"/>
      <c r="JJP191" s="148"/>
      <c r="JJQ191" s="148"/>
      <c r="JJR191" s="148"/>
      <c r="JJS191" s="148"/>
      <c r="JJT191" s="148"/>
      <c r="JJU191" s="148"/>
      <c r="JJV191" s="148"/>
      <c r="JJW191" s="148"/>
      <c r="JJX191" s="148"/>
      <c r="JJY191" s="148"/>
      <c r="JJZ191" s="148"/>
      <c r="JKA191" s="148"/>
      <c r="JKB191" s="148"/>
      <c r="JKC191" s="148"/>
      <c r="JKD191" s="148"/>
      <c r="JKE191" s="148"/>
      <c r="JKF191" s="148"/>
      <c r="JKG191" s="148"/>
      <c r="JKH191" s="148"/>
      <c r="JKI191" s="148"/>
      <c r="JKJ191" s="148"/>
      <c r="JKK191" s="148"/>
      <c r="JKL191" s="148"/>
      <c r="JKM191" s="148"/>
      <c r="JKN191" s="148"/>
      <c r="JKO191" s="148"/>
      <c r="JKP191" s="148"/>
      <c r="JKQ191" s="148"/>
      <c r="JKR191" s="148"/>
      <c r="JKS191" s="148"/>
      <c r="JKT191" s="148"/>
      <c r="JKU191" s="148"/>
      <c r="JKV191" s="148"/>
      <c r="JKW191" s="148"/>
      <c r="JKX191" s="148"/>
      <c r="JKY191" s="148"/>
      <c r="JKZ191" s="148"/>
      <c r="JLA191" s="148"/>
      <c r="JLB191" s="148"/>
      <c r="JLC191" s="148"/>
      <c r="JLD191" s="148"/>
      <c r="JLE191" s="148"/>
      <c r="JLF191" s="148"/>
      <c r="JLG191" s="148"/>
      <c r="JLH191" s="148"/>
      <c r="JLI191" s="148"/>
      <c r="JLJ191" s="148"/>
      <c r="JLK191" s="148"/>
      <c r="JLL191" s="148"/>
      <c r="JLM191" s="148"/>
      <c r="JLN191" s="148"/>
      <c r="JLO191" s="148"/>
      <c r="JLP191" s="148"/>
      <c r="JLQ191" s="148"/>
      <c r="JLR191" s="148"/>
      <c r="JLS191" s="148"/>
      <c r="JLT191" s="148"/>
      <c r="JLU191" s="148"/>
      <c r="JLV191" s="148"/>
      <c r="JLW191" s="148"/>
      <c r="JLX191" s="148"/>
      <c r="JLY191" s="148"/>
      <c r="JLZ191" s="148"/>
      <c r="JMA191" s="148"/>
      <c r="JMB191" s="148"/>
      <c r="JMC191" s="148"/>
      <c r="JMD191" s="148"/>
      <c r="JME191" s="148"/>
      <c r="JMF191" s="148"/>
      <c r="JMG191" s="148"/>
      <c r="JMH191" s="148"/>
      <c r="JMI191" s="148"/>
      <c r="JMJ191" s="148"/>
      <c r="JMK191" s="148"/>
      <c r="JML191" s="148"/>
      <c r="JMM191" s="148"/>
      <c r="JMN191" s="148"/>
      <c r="JMO191" s="148"/>
      <c r="JMP191" s="148"/>
      <c r="JMQ191" s="148"/>
      <c r="JMR191" s="148"/>
      <c r="JMS191" s="148"/>
      <c r="JMT191" s="148"/>
      <c r="JMU191" s="148"/>
      <c r="JMV191" s="148"/>
      <c r="JMW191" s="148"/>
      <c r="JMX191" s="148"/>
      <c r="JMY191" s="148"/>
      <c r="JMZ191" s="148"/>
      <c r="JNA191" s="148"/>
      <c r="JNB191" s="148"/>
      <c r="JNC191" s="148"/>
      <c r="JND191" s="148"/>
      <c r="JNE191" s="148"/>
      <c r="JNF191" s="148"/>
      <c r="JNG191" s="148"/>
      <c r="JNH191" s="148"/>
      <c r="JNI191" s="148"/>
      <c r="JNJ191" s="148"/>
      <c r="JNK191" s="148"/>
      <c r="JNL191" s="148"/>
      <c r="JNM191" s="148"/>
      <c r="JNN191" s="148"/>
      <c r="JNO191" s="148"/>
      <c r="JNP191" s="148"/>
      <c r="JNQ191" s="148"/>
      <c r="JNR191" s="148"/>
      <c r="JNS191" s="148"/>
      <c r="JNT191" s="148"/>
      <c r="JNU191" s="148"/>
      <c r="JNV191" s="148"/>
      <c r="JNW191" s="148"/>
      <c r="JNX191" s="148"/>
      <c r="JNY191" s="148"/>
      <c r="JNZ191" s="148"/>
      <c r="JOA191" s="148"/>
      <c r="JOB191" s="148"/>
      <c r="JOC191" s="148"/>
      <c r="JOD191" s="148"/>
      <c r="JOE191" s="148"/>
      <c r="JOF191" s="148"/>
      <c r="JOG191" s="148"/>
      <c r="JOH191" s="148"/>
      <c r="JOI191" s="148"/>
      <c r="JOJ191" s="148"/>
      <c r="JOK191" s="148"/>
      <c r="JOL191" s="148"/>
      <c r="JOM191" s="148"/>
      <c r="JON191" s="148"/>
      <c r="JOO191" s="148"/>
      <c r="JOP191" s="148"/>
      <c r="JOQ191" s="148"/>
      <c r="JOR191" s="148"/>
      <c r="JOS191" s="148"/>
      <c r="JOT191" s="148"/>
      <c r="JOU191" s="148"/>
      <c r="JOV191" s="148"/>
      <c r="JOW191" s="148"/>
      <c r="JOX191" s="148"/>
      <c r="JOY191" s="148"/>
      <c r="JOZ191" s="148"/>
      <c r="JPA191" s="148"/>
      <c r="JPB191" s="148"/>
      <c r="JPC191" s="148"/>
      <c r="JPD191" s="148"/>
      <c r="JPE191" s="148"/>
      <c r="JPF191" s="148"/>
      <c r="JPG191" s="148"/>
      <c r="JPH191" s="148"/>
      <c r="JPI191" s="148"/>
      <c r="JPJ191" s="148"/>
      <c r="JPK191" s="148"/>
      <c r="JPL191" s="148"/>
      <c r="JPM191" s="148"/>
      <c r="JPN191" s="148"/>
      <c r="JPO191" s="148"/>
      <c r="JPP191" s="148"/>
      <c r="JPQ191" s="148"/>
      <c r="JPR191" s="148"/>
      <c r="JPS191" s="148"/>
      <c r="JPT191" s="148"/>
      <c r="JPU191" s="148"/>
      <c r="JPV191" s="148"/>
      <c r="JPW191" s="148"/>
      <c r="JPX191" s="148"/>
      <c r="JPY191" s="148"/>
      <c r="JPZ191" s="148"/>
      <c r="JQA191" s="148"/>
      <c r="JQB191" s="148"/>
      <c r="JQC191" s="148"/>
      <c r="JQD191" s="148"/>
      <c r="JQE191" s="148"/>
      <c r="JQF191" s="148"/>
      <c r="JQG191" s="148"/>
      <c r="JQH191" s="148"/>
      <c r="JQI191" s="148"/>
      <c r="JQJ191" s="148"/>
      <c r="JQK191" s="148"/>
      <c r="JQL191" s="148"/>
      <c r="JQM191" s="148"/>
      <c r="JQN191" s="148"/>
      <c r="JQO191" s="148"/>
      <c r="JQP191" s="148"/>
      <c r="JQQ191" s="148"/>
      <c r="JQR191" s="148"/>
      <c r="JQS191" s="148"/>
      <c r="JQT191" s="148"/>
      <c r="JQU191" s="148"/>
      <c r="JQV191" s="148"/>
      <c r="JQW191" s="148"/>
      <c r="JQX191" s="148"/>
      <c r="JQY191" s="148"/>
      <c r="JQZ191" s="148"/>
      <c r="JRA191" s="148"/>
      <c r="JRB191" s="148"/>
      <c r="JRC191" s="148"/>
      <c r="JRD191" s="148"/>
      <c r="JRE191" s="148"/>
      <c r="JRF191" s="148"/>
      <c r="JRG191" s="148"/>
      <c r="JRH191" s="148"/>
      <c r="JRI191" s="148"/>
      <c r="JRJ191" s="148"/>
      <c r="JRK191" s="148"/>
      <c r="JRL191" s="148"/>
      <c r="JRM191" s="148"/>
      <c r="JRN191" s="148"/>
      <c r="JRO191" s="148"/>
      <c r="JRP191" s="148"/>
      <c r="JRQ191" s="148"/>
      <c r="JRR191" s="148"/>
      <c r="JRS191" s="148"/>
      <c r="JRT191" s="148"/>
      <c r="JRU191" s="148"/>
      <c r="JRV191" s="148"/>
      <c r="JRW191" s="148"/>
      <c r="JRX191" s="148"/>
      <c r="JRY191" s="148"/>
      <c r="JRZ191" s="148"/>
      <c r="JSA191" s="148"/>
      <c r="JSB191" s="148"/>
      <c r="JSC191" s="148"/>
      <c r="JSD191" s="148"/>
      <c r="JSE191" s="148"/>
      <c r="JSF191" s="148"/>
      <c r="JSG191" s="148"/>
      <c r="JSH191" s="148"/>
      <c r="JSI191" s="148"/>
      <c r="JSJ191" s="148"/>
      <c r="JSK191" s="148"/>
      <c r="JSL191" s="148"/>
      <c r="JSM191" s="148"/>
      <c r="JSN191" s="148"/>
      <c r="JSO191" s="148"/>
      <c r="JSP191" s="148"/>
      <c r="JSQ191" s="148"/>
      <c r="JSR191" s="148"/>
      <c r="JSS191" s="148"/>
      <c r="JST191" s="148"/>
      <c r="JSU191" s="148"/>
      <c r="JSV191" s="148"/>
      <c r="JSW191" s="148"/>
      <c r="JSX191" s="148"/>
      <c r="JSY191" s="148"/>
      <c r="JSZ191" s="148"/>
      <c r="JTA191" s="148"/>
      <c r="JTB191" s="148"/>
      <c r="JTC191" s="148"/>
      <c r="JTD191" s="148"/>
      <c r="JTE191" s="148"/>
      <c r="JTF191" s="148"/>
      <c r="JTG191" s="148"/>
      <c r="JTH191" s="148"/>
      <c r="JTI191" s="148"/>
      <c r="JTJ191" s="148"/>
      <c r="JTK191" s="148"/>
      <c r="JTL191" s="148"/>
      <c r="JTM191" s="148"/>
      <c r="JTN191" s="148"/>
      <c r="JTO191" s="148"/>
      <c r="JTP191" s="148"/>
      <c r="JTQ191" s="148"/>
      <c r="JTR191" s="148"/>
      <c r="JTS191" s="148"/>
      <c r="JTT191" s="148"/>
      <c r="JTU191" s="148"/>
      <c r="JTV191" s="148"/>
      <c r="JTW191" s="148"/>
      <c r="JTX191" s="148"/>
      <c r="JTY191" s="148"/>
      <c r="JTZ191" s="148"/>
      <c r="JUA191" s="148"/>
      <c r="JUB191" s="148"/>
      <c r="JUC191" s="148"/>
      <c r="JUD191" s="148"/>
      <c r="JUE191" s="148"/>
      <c r="JUF191" s="148"/>
      <c r="JUG191" s="148"/>
      <c r="JUH191" s="148"/>
      <c r="JUI191" s="148"/>
      <c r="JUJ191" s="148"/>
      <c r="JUK191" s="148"/>
      <c r="JUL191" s="148"/>
      <c r="JUM191" s="148"/>
      <c r="JUN191" s="148"/>
      <c r="JUO191" s="148"/>
      <c r="JUP191" s="148"/>
      <c r="JUQ191" s="148"/>
      <c r="JUR191" s="148"/>
      <c r="JUS191" s="148"/>
      <c r="JUT191" s="148"/>
      <c r="JUU191" s="148"/>
      <c r="JUV191" s="148"/>
      <c r="JUW191" s="148"/>
      <c r="JUX191" s="148"/>
      <c r="JUY191" s="148"/>
      <c r="JUZ191" s="148"/>
      <c r="JVA191" s="148"/>
      <c r="JVB191" s="148"/>
      <c r="JVC191" s="148"/>
      <c r="JVD191" s="148"/>
      <c r="JVE191" s="148"/>
      <c r="JVF191" s="148"/>
      <c r="JVG191" s="148"/>
      <c r="JVH191" s="148"/>
      <c r="JVI191" s="148"/>
      <c r="JVJ191" s="148"/>
      <c r="JVK191" s="148"/>
      <c r="JVL191" s="148"/>
      <c r="JVM191" s="148"/>
      <c r="JVN191" s="148"/>
      <c r="JVO191" s="148"/>
      <c r="JVP191" s="148"/>
      <c r="JVQ191" s="148"/>
      <c r="JVR191" s="148"/>
      <c r="JVS191" s="148"/>
      <c r="JVT191" s="148"/>
      <c r="JVU191" s="148"/>
      <c r="JVV191" s="148"/>
      <c r="JVW191" s="148"/>
      <c r="JVX191" s="148"/>
      <c r="JVY191" s="148"/>
      <c r="JVZ191" s="148"/>
      <c r="JWA191" s="148"/>
      <c r="JWB191" s="148"/>
      <c r="JWC191" s="148"/>
      <c r="JWD191" s="148"/>
      <c r="JWE191" s="148"/>
      <c r="JWF191" s="148"/>
      <c r="JWG191" s="148"/>
      <c r="JWH191" s="148"/>
      <c r="JWI191" s="148"/>
      <c r="JWJ191" s="148"/>
      <c r="JWK191" s="148"/>
      <c r="JWL191" s="148"/>
      <c r="JWM191" s="148"/>
      <c r="JWN191" s="148"/>
      <c r="JWO191" s="148"/>
      <c r="JWP191" s="148"/>
      <c r="JWQ191" s="148"/>
      <c r="JWR191" s="148"/>
      <c r="JWS191" s="148"/>
      <c r="JWT191" s="148"/>
      <c r="JWU191" s="148"/>
      <c r="JWV191" s="148"/>
      <c r="JWW191" s="148"/>
      <c r="JWX191" s="148"/>
      <c r="JWY191" s="148"/>
      <c r="JWZ191" s="148"/>
      <c r="JXA191" s="148"/>
      <c r="JXB191" s="148"/>
      <c r="JXC191" s="148"/>
      <c r="JXD191" s="148"/>
      <c r="JXE191" s="148"/>
      <c r="JXF191" s="148"/>
      <c r="JXG191" s="148"/>
      <c r="JXH191" s="148"/>
      <c r="JXI191" s="148"/>
      <c r="JXJ191" s="148"/>
      <c r="JXK191" s="148"/>
      <c r="JXL191" s="148"/>
      <c r="JXM191" s="148"/>
      <c r="JXN191" s="148"/>
      <c r="JXO191" s="148"/>
      <c r="JXP191" s="148"/>
      <c r="JXQ191" s="148"/>
      <c r="JXR191" s="148"/>
      <c r="JXS191" s="148"/>
      <c r="JXT191" s="148"/>
      <c r="JXU191" s="148"/>
      <c r="JXV191" s="148"/>
      <c r="JXW191" s="148"/>
      <c r="JXX191" s="148"/>
      <c r="JXY191" s="148"/>
      <c r="JXZ191" s="148"/>
      <c r="JYA191" s="148"/>
      <c r="JYB191" s="148"/>
      <c r="JYC191" s="148"/>
      <c r="JYD191" s="148"/>
      <c r="JYE191" s="148"/>
      <c r="JYF191" s="148"/>
      <c r="JYG191" s="148"/>
      <c r="JYH191" s="148"/>
      <c r="JYI191" s="148"/>
      <c r="JYJ191" s="148"/>
      <c r="JYK191" s="148"/>
      <c r="JYL191" s="148"/>
      <c r="JYM191" s="148"/>
      <c r="JYN191" s="148"/>
      <c r="JYO191" s="148"/>
      <c r="JYP191" s="148"/>
      <c r="JYQ191" s="148"/>
      <c r="JYR191" s="148"/>
      <c r="JYS191" s="148"/>
      <c r="JYT191" s="148"/>
      <c r="JYU191" s="148"/>
      <c r="JYV191" s="148"/>
      <c r="JYW191" s="148"/>
      <c r="JYX191" s="148"/>
      <c r="JYY191" s="148"/>
      <c r="JYZ191" s="148"/>
      <c r="JZA191" s="148"/>
      <c r="JZB191" s="148"/>
      <c r="JZC191" s="148"/>
      <c r="JZD191" s="148"/>
      <c r="JZE191" s="148"/>
      <c r="JZF191" s="148"/>
      <c r="JZG191" s="148"/>
      <c r="JZH191" s="148"/>
      <c r="JZI191" s="148"/>
      <c r="JZJ191" s="148"/>
      <c r="JZK191" s="148"/>
      <c r="JZL191" s="148"/>
      <c r="JZM191" s="148"/>
      <c r="JZN191" s="148"/>
      <c r="JZO191" s="148"/>
      <c r="JZP191" s="148"/>
      <c r="JZQ191" s="148"/>
      <c r="JZR191" s="148"/>
      <c r="JZS191" s="148"/>
      <c r="JZT191" s="148"/>
      <c r="JZU191" s="148"/>
      <c r="JZV191" s="148"/>
      <c r="JZW191" s="148"/>
      <c r="JZX191" s="148"/>
      <c r="JZY191" s="148"/>
      <c r="JZZ191" s="148"/>
      <c r="KAA191" s="148"/>
      <c r="KAB191" s="148"/>
      <c r="KAC191" s="148"/>
      <c r="KAD191" s="148"/>
      <c r="KAE191" s="148"/>
      <c r="KAF191" s="148"/>
      <c r="KAG191" s="148"/>
      <c r="KAH191" s="148"/>
      <c r="KAI191" s="148"/>
      <c r="KAJ191" s="148"/>
      <c r="KAK191" s="148"/>
      <c r="KAL191" s="148"/>
      <c r="KAM191" s="148"/>
      <c r="KAN191" s="148"/>
      <c r="KAO191" s="148"/>
      <c r="KAP191" s="148"/>
      <c r="KAQ191" s="148"/>
      <c r="KAR191" s="148"/>
      <c r="KAS191" s="148"/>
      <c r="KAT191" s="148"/>
      <c r="KAU191" s="148"/>
      <c r="KAV191" s="148"/>
      <c r="KAW191" s="148"/>
      <c r="KAX191" s="148"/>
      <c r="KAY191" s="148"/>
      <c r="KAZ191" s="148"/>
      <c r="KBA191" s="148"/>
      <c r="KBB191" s="148"/>
      <c r="KBC191" s="148"/>
      <c r="KBD191" s="148"/>
      <c r="KBE191" s="148"/>
      <c r="KBF191" s="148"/>
      <c r="KBG191" s="148"/>
      <c r="KBH191" s="148"/>
      <c r="KBI191" s="148"/>
      <c r="KBJ191" s="148"/>
      <c r="KBK191" s="148"/>
      <c r="KBL191" s="148"/>
      <c r="KBM191" s="148"/>
      <c r="KBN191" s="148"/>
      <c r="KBO191" s="148"/>
      <c r="KBP191" s="148"/>
      <c r="KBQ191" s="148"/>
      <c r="KBR191" s="148"/>
      <c r="KBS191" s="148"/>
      <c r="KBT191" s="148"/>
      <c r="KBU191" s="148"/>
      <c r="KBV191" s="148"/>
      <c r="KBW191" s="148"/>
      <c r="KBX191" s="148"/>
      <c r="KBY191" s="148"/>
      <c r="KBZ191" s="148"/>
      <c r="KCA191" s="148"/>
      <c r="KCB191" s="148"/>
      <c r="KCC191" s="148"/>
      <c r="KCD191" s="148"/>
      <c r="KCE191" s="148"/>
      <c r="KCF191" s="148"/>
      <c r="KCG191" s="148"/>
      <c r="KCH191" s="148"/>
      <c r="KCI191" s="148"/>
      <c r="KCJ191" s="148"/>
      <c r="KCK191" s="148"/>
      <c r="KCL191" s="148"/>
      <c r="KCM191" s="148"/>
      <c r="KCN191" s="148"/>
      <c r="KCO191" s="148"/>
      <c r="KCP191" s="148"/>
      <c r="KCQ191" s="148"/>
      <c r="KCR191" s="148"/>
      <c r="KCS191" s="148"/>
      <c r="KCT191" s="148"/>
      <c r="KCU191" s="148"/>
      <c r="KCV191" s="148"/>
      <c r="KCW191" s="148"/>
      <c r="KCX191" s="148"/>
      <c r="KCY191" s="148"/>
      <c r="KCZ191" s="148"/>
      <c r="KDA191" s="148"/>
      <c r="KDB191" s="148"/>
      <c r="KDC191" s="148"/>
      <c r="KDD191" s="148"/>
      <c r="KDE191" s="148"/>
      <c r="KDF191" s="148"/>
      <c r="KDG191" s="148"/>
      <c r="KDH191" s="148"/>
      <c r="KDI191" s="148"/>
      <c r="KDJ191" s="148"/>
      <c r="KDK191" s="148"/>
      <c r="KDL191" s="148"/>
      <c r="KDM191" s="148"/>
      <c r="KDN191" s="148"/>
      <c r="KDO191" s="148"/>
      <c r="KDP191" s="148"/>
      <c r="KDQ191" s="148"/>
      <c r="KDR191" s="148"/>
      <c r="KDS191" s="148"/>
      <c r="KDT191" s="148"/>
      <c r="KDU191" s="148"/>
      <c r="KDV191" s="148"/>
      <c r="KDW191" s="148"/>
      <c r="KDX191" s="148"/>
      <c r="KDY191" s="148"/>
      <c r="KDZ191" s="148"/>
      <c r="KEA191" s="148"/>
      <c r="KEB191" s="148"/>
      <c r="KEC191" s="148"/>
      <c r="KED191" s="148"/>
      <c r="KEE191" s="148"/>
      <c r="KEF191" s="148"/>
      <c r="KEG191" s="148"/>
      <c r="KEH191" s="148"/>
      <c r="KEI191" s="148"/>
      <c r="KEJ191" s="148"/>
      <c r="KEK191" s="148"/>
      <c r="KEL191" s="148"/>
      <c r="KEM191" s="148"/>
      <c r="KEN191" s="148"/>
      <c r="KEO191" s="148"/>
      <c r="KEP191" s="148"/>
      <c r="KEQ191" s="148"/>
      <c r="KER191" s="148"/>
      <c r="KES191" s="148"/>
      <c r="KET191" s="148"/>
      <c r="KEU191" s="148"/>
      <c r="KEV191" s="148"/>
      <c r="KEW191" s="148"/>
      <c r="KEX191" s="148"/>
      <c r="KEY191" s="148"/>
      <c r="KEZ191" s="148"/>
      <c r="KFA191" s="148"/>
      <c r="KFB191" s="148"/>
      <c r="KFC191" s="148"/>
      <c r="KFD191" s="148"/>
      <c r="KFE191" s="148"/>
      <c r="KFF191" s="148"/>
      <c r="KFG191" s="148"/>
      <c r="KFH191" s="148"/>
      <c r="KFI191" s="148"/>
      <c r="KFJ191" s="148"/>
      <c r="KFK191" s="148"/>
      <c r="KFL191" s="148"/>
      <c r="KFM191" s="148"/>
      <c r="KFN191" s="148"/>
      <c r="KFO191" s="148"/>
      <c r="KFP191" s="148"/>
      <c r="KFQ191" s="148"/>
      <c r="KFR191" s="148"/>
      <c r="KFS191" s="148"/>
      <c r="KFT191" s="148"/>
      <c r="KFU191" s="148"/>
      <c r="KFV191" s="148"/>
      <c r="KFW191" s="148"/>
      <c r="KFX191" s="148"/>
      <c r="KFY191" s="148"/>
      <c r="KFZ191" s="148"/>
      <c r="KGA191" s="148"/>
      <c r="KGB191" s="148"/>
      <c r="KGC191" s="148"/>
      <c r="KGD191" s="148"/>
      <c r="KGE191" s="148"/>
      <c r="KGF191" s="148"/>
      <c r="KGG191" s="148"/>
      <c r="KGH191" s="148"/>
      <c r="KGI191" s="148"/>
      <c r="KGJ191" s="148"/>
      <c r="KGK191" s="148"/>
      <c r="KGL191" s="148"/>
      <c r="KGM191" s="148"/>
      <c r="KGN191" s="148"/>
      <c r="KGO191" s="148"/>
      <c r="KGP191" s="148"/>
      <c r="KGQ191" s="148"/>
      <c r="KGR191" s="148"/>
      <c r="KGS191" s="148"/>
      <c r="KGT191" s="148"/>
      <c r="KGU191" s="148"/>
      <c r="KGV191" s="148"/>
      <c r="KGW191" s="148"/>
      <c r="KGX191" s="148"/>
      <c r="KGY191" s="148"/>
      <c r="KGZ191" s="148"/>
      <c r="KHA191" s="148"/>
      <c r="KHB191" s="148"/>
      <c r="KHC191" s="148"/>
      <c r="KHD191" s="148"/>
      <c r="KHE191" s="148"/>
      <c r="KHF191" s="148"/>
      <c r="KHG191" s="148"/>
      <c r="KHH191" s="148"/>
      <c r="KHI191" s="148"/>
      <c r="KHJ191" s="148"/>
      <c r="KHK191" s="148"/>
      <c r="KHL191" s="148"/>
      <c r="KHM191" s="148"/>
      <c r="KHN191" s="148"/>
      <c r="KHO191" s="148"/>
      <c r="KHP191" s="148"/>
      <c r="KHQ191" s="148"/>
      <c r="KHR191" s="148"/>
      <c r="KHS191" s="148"/>
      <c r="KHT191" s="148"/>
      <c r="KHU191" s="148"/>
      <c r="KHV191" s="148"/>
      <c r="KHW191" s="148"/>
      <c r="KHX191" s="148"/>
      <c r="KHY191" s="148"/>
      <c r="KHZ191" s="148"/>
      <c r="KIA191" s="148"/>
      <c r="KIB191" s="148"/>
      <c r="KIC191" s="148"/>
      <c r="KID191" s="148"/>
      <c r="KIE191" s="148"/>
      <c r="KIF191" s="148"/>
      <c r="KIG191" s="148"/>
      <c r="KIH191" s="148"/>
      <c r="KII191" s="148"/>
      <c r="KIJ191" s="148"/>
      <c r="KIK191" s="148"/>
      <c r="KIL191" s="148"/>
      <c r="KIM191" s="148"/>
      <c r="KIN191" s="148"/>
      <c r="KIO191" s="148"/>
      <c r="KIP191" s="148"/>
      <c r="KIQ191" s="148"/>
      <c r="KIR191" s="148"/>
      <c r="KIS191" s="148"/>
      <c r="KIT191" s="148"/>
      <c r="KIU191" s="148"/>
      <c r="KIV191" s="148"/>
      <c r="KIW191" s="148"/>
      <c r="KIX191" s="148"/>
      <c r="KIY191" s="148"/>
      <c r="KIZ191" s="148"/>
      <c r="KJA191" s="148"/>
      <c r="KJB191" s="148"/>
      <c r="KJC191" s="148"/>
      <c r="KJD191" s="148"/>
      <c r="KJE191" s="148"/>
      <c r="KJF191" s="148"/>
      <c r="KJG191" s="148"/>
      <c r="KJH191" s="148"/>
      <c r="KJI191" s="148"/>
      <c r="KJJ191" s="148"/>
      <c r="KJK191" s="148"/>
      <c r="KJL191" s="148"/>
      <c r="KJM191" s="148"/>
      <c r="KJN191" s="148"/>
      <c r="KJO191" s="148"/>
      <c r="KJP191" s="148"/>
      <c r="KJQ191" s="148"/>
      <c r="KJR191" s="148"/>
      <c r="KJS191" s="148"/>
      <c r="KJT191" s="148"/>
      <c r="KJU191" s="148"/>
      <c r="KJV191" s="148"/>
      <c r="KJW191" s="148"/>
      <c r="KJX191" s="148"/>
      <c r="KJY191" s="148"/>
      <c r="KJZ191" s="148"/>
      <c r="KKA191" s="148"/>
      <c r="KKB191" s="148"/>
      <c r="KKC191" s="148"/>
      <c r="KKD191" s="148"/>
      <c r="KKE191" s="148"/>
      <c r="KKF191" s="148"/>
      <c r="KKG191" s="148"/>
      <c r="KKH191" s="148"/>
      <c r="KKI191" s="148"/>
      <c r="KKJ191" s="148"/>
      <c r="KKK191" s="148"/>
      <c r="KKL191" s="148"/>
      <c r="KKM191" s="148"/>
      <c r="KKN191" s="148"/>
      <c r="KKO191" s="148"/>
      <c r="KKP191" s="148"/>
      <c r="KKQ191" s="148"/>
      <c r="KKR191" s="148"/>
      <c r="KKS191" s="148"/>
      <c r="KKT191" s="148"/>
      <c r="KKU191" s="148"/>
      <c r="KKV191" s="148"/>
      <c r="KKW191" s="148"/>
      <c r="KKX191" s="148"/>
      <c r="KKY191" s="148"/>
      <c r="KKZ191" s="148"/>
      <c r="KLA191" s="148"/>
      <c r="KLB191" s="148"/>
      <c r="KLC191" s="148"/>
      <c r="KLD191" s="148"/>
      <c r="KLE191" s="148"/>
      <c r="KLF191" s="148"/>
      <c r="KLG191" s="148"/>
      <c r="KLH191" s="148"/>
      <c r="KLI191" s="148"/>
      <c r="KLJ191" s="148"/>
      <c r="KLK191" s="148"/>
      <c r="KLL191" s="148"/>
      <c r="KLM191" s="148"/>
      <c r="KLN191" s="148"/>
      <c r="KLO191" s="148"/>
      <c r="KLP191" s="148"/>
      <c r="KLQ191" s="148"/>
      <c r="KLR191" s="148"/>
      <c r="KLS191" s="148"/>
      <c r="KLT191" s="148"/>
      <c r="KLU191" s="148"/>
      <c r="KLV191" s="148"/>
      <c r="KLW191" s="148"/>
      <c r="KLX191" s="148"/>
      <c r="KLY191" s="148"/>
      <c r="KLZ191" s="148"/>
      <c r="KMA191" s="148"/>
      <c r="KMB191" s="148"/>
      <c r="KMC191" s="148"/>
      <c r="KMD191" s="148"/>
      <c r="KME191" s="148"/>
      <c r="KMF191" s="148"/>
      <c r="KMG191" s="148"/>
      <c r="KMH191" s="148"/>
      <c r="KMI191" s="148"/>
      <c r="KMJ191" s="148"/>
      <c r="KMK191" s="148"/>
      <c r="KML191" s="148"/>
      <c r="KMM191" s="148"/>
      <c r="KMN191" s="148"/>
      <c r="KMO191" s="148"/>
      <c r="KMP191" s="148"/>
      <c r="KMQ191" s="148"/>
      <c r="KMR191" s="148"/>
      <c r="KMS191" s="148"/>
      <c r="KMT191" s="148"/>
      <c r="KMU191" s="148"/>
      <c r="KMV191" s="148"/>
      <c r="KMW191" s="148"/>
      <c r="KMX191" s="148"/>
      <c r="KMY191" s="148"/>
      <c r="KMZ191" s="148"/>
      <c r="KNA191" s="148"/>
      <c r="KNB191" s="148"/>
      <c r="KNC191" s="148"/>
      <c r="KND191" s="148"/>
      <c r="KNE191" s="148"/>
      <c r="KNF191" s="148"/>
      <c r="KNG191" s="148"/>
      <c r="KNH191" s="148"/>
      <c r="KNI191" s="148"/>
      <c r="KNJ191" s="148"/>
      <c r="KNK191" s="148"/>
      <c r="KNL191" s="148"/>
      <c r="KNM191" s="148"/>
      <c r="KNN191" s="148"/>
      <c r="KNO191" s="148"/>
      <c r="KNP191" s="148"/>
      <c r="KNQ191" s="148"/>
      <c r="KNR191" s="148"/>
      <c r="KNS191" s="148"/>
      <c r="KNT191" s="148"/>
      <c r="KNU191" s="148"/>
      <c r="KNV191" s="148"/>
      <c r="KNW191" s="148"/>
      <c r="KNX191" s="148"/>
      <c r="KNY191" s="148"/>
      <c r="KNZ191" s="148"/>
      <c r="KOA191" s="148"/>
      <c r="KOB191" s="148"/>
      <c r="KOC191" s="148"/>
      <c r="KOD191" s="148"/>
      <c r="KOE191" s="148"/>
      <c r="KOF191" s="148"/>
      <c r="KOG191" s="148"/>
      <c r="KOH191" s="148"/>
      <c r="KOI191" s="148"/>
      <c r="KOJ191" s="148"/>
      <c r="KOK191" s="148"/>
      <c r="KOL191" s="148"/>
      <c r="KOM191" s="148"/>
      <c r="KON191" s="148"/>
      <c r="KOO191" s="148"/>
      <c r="KOP191" s="148"/>
      <c r="KOQ191" s="148"/>
      <c r="KOR191" s="148"/>
      <c r="KOS191" s="148"/>
      <c r="KOT191" s="148"/>
      <c r="KOU191" s="148"/>
      <c r="KOV191" s="148"/>
      <c r="KOW191" s="148"/>
      <c r="KOX191" s="148"/>
      <c r="KOY191" s="148"/>
      <c r="KOZ191" s="148"/>
      <c r="KPA191" s="148"/>
      <c r="KPB191" s="148"/>
      <c r="KPC191" s="148"/>
      <c r="KPD191" s="148"/>
      <c r="KPE191" s="148"/>
      <c r="KPF191" s="148"/>
      <c r="KPG191" s="148"/>
      <c r="KPH191" s="148"/>
      <c r="KPI191" s="148"/>
      <c r="KPJ191" s="148"/>
      <c r="KPK191" s="148"/>
      <c r="KPL191" s="148"/>
      <c r="KPM191" s="148"/>
      <c r="KPN191" s="148"/>
      <c r="KPO191" s="148"/>
      <c r="KPP191" s="148"/>
      <c r="KPQ191" s="148"/>
      <c r="KPR191" s="148"/>
      <c r="KPS191" s="148"/>
      <c r="KPT191" s="148"/>
      <c r="KPU191" s="148"/>
      <c r="KPV191" s="148"/>
      <c r="KPW191" s="148"/>
      <c r="KPX191" s="148"/>
      <c r="KPY191" s="148"/>
      <c r="KPZ191" s="148"/>
      <c r="KQA191" s="148"/>
      <c r="KQB191" s="148"/>
      <c r="KQC191" s="148"/>
      <c r="KQD191" s="148"/>
      <c r="KQE191" s="148"/>
      <c r="KQF191" s="148"/>
      <c r="KQG191" s="148"/>
      <c r="KQH191" s="148"/>
      <c r="KQI191" s="148"/>
      <c r="KQJ191" s="148"/>
      <c r="KQK191" s="148"/>
      <c r="KQL191" s="148"/>
      <c r="KQM191" s="148"/>
      <c r="KQN191" s="148"/>
      <c r="KQO191" s="148"/>
      <c r="KQP191" s="148"/>
      <c r="KQQ191" s="148"/>
      <c r="KQR191" s="148"/>
      <c r="KQS191" s="148"/>
      <c r="KQT191" s="148"/>
      <c r="KQU191" s="148"/>
      <c r="KQV191" s="148"/>
      <c r="KQW191" s="148"/>
      <c r="KQX191" s="148"/>
      <c r="KQY191" s="148"/>
      <c r="KQZ191" s="148"/>
      <c r="KRA191" s="148"/>
      <c r="KRB191" s="148"/>
      <c r="KRC191" s="148"/>
      <c r="KRD191" s="148"/>
      <c r="KRE191" s="148"/>
      <c r="KRF191" s="148"/>
      <c r="KRG191" s="148"/>
      <c r="KRH191" s="148"/>
      <c r="KRI191" s="148"/>
      <c r="KRJ191" s="148"/>
      <c r="KRK191" s="148"/>
      <c r="KRL191" s="148"/>
      <c r="KRM191" s="148"/>
      <c r="KRN191" s="148"/>
      <c r="KRO191" s="148"/>
      <c r="KRP191" s="148"/>
      <c r="KRQ191" s="148"/>
      <c r="KRR191" s="148"/>
      <c r="KRS191" s="148"/>
      <c r="KRT191" s="148"/>
      <c r="KRU191" s="148"/>
      <c r="KRV191" s="148"/>
      <c r="KRW191" s="148"/>
      <c r="KRX191" s="148"/>
      <c r="KRY191" s="148"/>
      <c r="KRZ191" s="148"/>
      <c r="KSA191" s="148"/>
      <c r="KSB191" s="148"/>
      <c r="KSC191" s="148"/>
      <c r="KSD191" s="148"/>
      <c r="KSE191" s="148"/>
      <c r="KSF191" s="148"/>
      <c r="KSG191" s="148"/>
      <c r="KSH191" s="148"/>
      <c r="KSI191" s="148"/>
      <c r="KSJ191" s="148"/>
      <c r="KSK191" s="148"/>
      <c r="KSL191" s="148"/>
      <c r="KSM191" s="148"/>
      <c r="KSN191" s="148"/>
      <c r="KSO191" s="148"/>
      <c r="KSP191" s="148"/>
      <c r="KSQ191" s="148"/>
      <c r="KSR191" s="148"/>
      <c r="KSS191" s="148"/>
      <c r="KST191" s="148"/>
      <c r="KSU191" s="148"/>
      <c r="KSV191" s="148"/>
      <c r="KSW191" s="148"/>
      <c r="KSX191" s="148"/>
      <c r="KSY191" s="148"/>
      <c r="KSZ191" s="148"/>
      <c r="KTA191" s="148"/>
      <c r="KTB191" s="148"/>
      <c r="KTC191" s="148"/>
      <c r="KTD191" s="148"/>
      <c r="KTE191" s="148"/>
      <c r="KTF191" s="148"/>
      <c r="KTG191" s="148"/>
      <c r="KTH191" s="148"/>
      <c r="KTI191" s="148"/>
      <c r="KTJ191" s="148"/>
      <c r="KTK191" s="148"/>
      <c r="KTL191" s="148"/>
      <c r="KTM191" s="148"/>
      <c r="KTN191" s="148"/>
      <c r="KTO191" s="148"/>
      <c r="KTP191" s="148"/>
      <c r="KTQ191" s="148"/>
      <c r="KTR191" s="148"/>
      <c r="KTS191" s="148"/>
      <c r="KTT191" s="148"/>
      <c r="KTU191" s="148"/>
      <c r="KTV191" s="148"/>
      <c r="KTW191" s="148"/>
      <c r="KTX191" s="148"/>
      <c r="KTY191" s="148"/>
      <c r="KTZ191" s="148"/>
      <c r="KUA191" s="148"/>
      <c r="KUB191" s="148"/>
      <c r="KUC191" s="148"/>
      <c r="KUD191" s="148"/>
      <c r="KUE191" s="148"/>
      <c r="KUF191" s="148"/>
      <c r="KUG191" s="148"/>
      <c r="KUH191" s="148"/>
      <c r="KUI191" s="148"/>
      <c r="KUJ191" s="148"/>
      <c r="KUK191" s="148"/>
      <c r="KUL191" s="148"/>
      <c r="KUM191" s="148"/>
      <c r="KUN191" s="148"/>
      <c r="KUO191" s="148"/>
      <c r="KUP191" s="148"/>
      <c r="KUQ191" s="148"/>
      <c r="KUR191" s="148"/>
      <c r="KUS191" s="148"/>
      <c r="KUT191" s="148"/>
      <c r="KUU191" s="148"/>
      <c r="KUV191" s="148"/>
      <c r="KUW191" s="148"/>
      <c r="KUX191" s="148"/>
      <c r="KUY191" s="148"/>
      <c r="KUZ191" s="148"/>
      <c r="KVA191" s="148"/>
      <c r="KVB191" s="148"/>
      <c r="KVC191" s="148"/>
      <c r="KVD191" s="148"/>
      <c r="KVE191" s="148"/>
      <c r="KVF191" s="148"/>
      <c r="KVG191" s="148"/>
      <c r="KVH191" s="148"/>
      <c r="KVI191" s="148"/>
      <c r="KVJ191" s="148"/>
      <c r="KVK191" s="148"/>
      <c r="KVL191" s="148"/>
      <c r="KVM191" s="148"/>
      <c r="KVN191" s="148"/>
      <c r="KVO191" s="148"/>
      <c r="KVP191" s="148"/>
      <c r="KVQ191" s="148"/>
      <c r="KVR191" s="148"/>
      <c r="KVS191" s="148"/>
      <c r="KVT191" s="148"/>
      <c r="KVU191" s="148"/>
      <c r="KVV191" s="148"/>
      <c r="KVW191" s="148"/>
      <c r="KVX191" s="148"/>
      <c r="KVY191" s="148"/>
      <c r="KVZ191" s="148"/>
      <c r="KWA191" s="148"/>
      <c r="KWB191" s="148"/>
      <c r="KWC191" s="148"/>
      <c r="KWD191" s="148"/>
      <c r="KWE191" s="148"/>
      <c r="KWF191" s="148"/>
      <c r="KWG191" s="148"/>
      <c r="KWH191" s="148"/>
      <c r="KWI191" s="148"/>
      <c r="KWJ191" s="148"/>
      <c r="KWK191" s="148"/>
      <c r="KWL191" s="148"/>
      <c r="KWM191" s="148"/>
      <c r="KWN191" s="148"/>
      <c r="KWO191" s="148"/>
      <c r="KWP191" s="148"/>
      <c r="KWQ191" s="148"/>
      <c r="KWR191" s="148"/>
      <c r="KWS191" s="148"/>
      <c r="KWT191" s="148"/>
      <c r="KWU191" s="148"/>
      <c r="KWV191" s="148"/>
      <c r="KWW191" s="148"/>
      <c r="KWX191" s="148"/>
      <c r="KWY191" s="148"/>
      <c r="KWZ191" s="148"/>
      <c r="KXA191" s="148"/>
      <c r="KXB191" s="148"/>
      <c r="KXC191" s="148"/>
      <c r="KXD191" s="148"/>
      <c r="KXE191" s="148"/>
      <c r="KXF191" s="148"/>
      <c r="KXG191" s="148"/>
      <c r="KXH191" s="148"/>
      <c r="KXI191" s="148"/>
      <c r="KXJ191" s="148"/>
      <c r="KXK191" s="148"/>
      <c r="KXL191" s="148"/>
      <c r="KXM191" s="148"/>
      <c r="KXN191" s="148"/>
      <c r="KXO191" s="148"/>
      <c r="KXP191" s="148"/>
      <c r="KXQ191" s="148"/>
      <c r="KXR191" s="148"/>
      <c r="KXS191" s="148"/>
      <c r="KXT191" s="148"/>
      <c r="KXU191" s="148"/>
      <c r="KXV191" s="148"/>
      <c r="KXW191" s="148"/>
      <c r="KXX191" s="148"/>
      <c r="KXY191" s="148"/>
      <c r="KXZ191" s="148"/>
      <c r="KYA191" s="148"/>
      <c r="KYB191" s="148"/>
      <c r="KYC191" s="148"/>
      <c r="KYD191" s="148"/>
      <c r="KYE191" s="148"/>
      <c r="KYF191" s="148"/>
      <c r="KYG191" s="148"/>
      <c r="KYH191" s="148"/>
      <c r="KYI191" s="148"/>
      <c r="KYJ191" s="148"/>
      <c r="KYK191" s="148"/>
      <c r="KYL191" s="148"/>
      <c r="KYM191" s="148"/>
      <c r="KYN191" s="148"/>
      <c r="KYO191" s="148"/>
      <c r="KYP191" s="148"/>
      <c r="KYQ191" s="148"/>
      <c r="KYR191" s="148"/>
      <c r="KYS191" s="148"/>
      <c r="KYT191" s="148"/>
      <c r="KYU191" s="148"/>
      <c r="KYV191" s="148"/>
      <c r="KYW191" s="148"/>
      <c r="KYX191" s="148"/>
      <c r="KYY191" s="148"/>
      <c r="KYZ191" s="148"/>
      <c r="KZA191" s="148"/>
      <c r="KZB191" s="148"/>
      <c r="KZC191" s="148"/>
      <c r="KZD191" s="148"/>
      <c r="KZE191" s="148"/>
      <c r="KZF191" s="148"/>
      <c r="KZG191" s="148"/>
      <c r="KZH191" s="148"/>
      <c r="KZI191" s="148"/>
      <c r="KZJ191" s="148"/>
      <c r="KZK191" s="148"/>
      <c r="KZL191" s="148"/>
      <c r="KZM191" s="148"/>
      <c r="KZN191" s="148"/>
      <c r="KZO191" s="148"/>
      <c r="KZP191" s="148"/>
      <c r="KZQ191" s="148"/>
      <c r="KZR191" s="148"/>
      <c r="KZS191" s="148"/>
      <c r="KZT191" s="148"/>
      <c r="KZU191" s="148"/>
      <c r="KZV191" s="148"/>
      <c r="KZW191" s="148"/>
      <c r="KZX191" s="148"/>
      <c r="KZY191" s="148"/>
      <c r="KZZ191" s="148"/>
      <c r="LAA191" s="148"/>
      <c r="LAB191" s="148"/>
      <c r="LAC191" s="148"/>
      <c r="LAD191" s="148"/>
      <c r="LAE191" s="148"/>
      <c r="LAF191" s="148"/>
      <c r="LAG191" s="148"/>
      <c r="LAH191" s="148"/>
      <c r="LAI191" s="148"/>
      <c r="LAJ191" s="148"/>
      <c r="LAK191" s="148"/>
      <c r="LAL191" s="148"/>
      <c r="LAM191" s="148"/>
      <c r="LAN191" s="148"/>
      <c r="LAO191" s="148"/>
      <c r="LAP191" s="148"/>
      <c r="LAQ191" s="148"/>
      <c r="LAR191" s="148"/>
      <c r="LAS191" s="148"/>
      <c r="LAT191" s="148"/>
      <c r="LAU191" s="148"/>
      <c r="LAV191" s="148"/>
      <c r="LAW191" s="148"/>
      <c r="LAX191" s="148"/>
      <c r="LAY191" s="148"/>
      <c r="LAZ191" s="148"/>
      <c r="LBA191" s="148"/>
      <c r="LBB191" s="148"/>
      <c r="LBC191" s="148"/>
      <c r="LBD191" s="148"/>
      <c r="LBE191" s="148"/>
      <c r="LBF191" s="148"/>
      <c r="LBG191" s="148"/>
      <c r="LBH191" s="148"/>
      <c r="LBI191" s="148"/>
      <c r="LBJ191" s="148"/>
      <c r="LBK191" s="148"/>
      <c r="LBL191" s="148"/>
      <c r="LBM191" s="148"/>
      <c r="LBN191" s="148"/>
      <c r="LBO191" s="148"/>
      <c r="LBP191" s="148"/>
      <c r="LBQ191" s="148"/>
      <c r="LBR191" s="148"/>
      <c r="LBS191" s="148"/>
      <c r="LBT191" s="148"/>
      <c r="LBU191" s="148"/>
      <c r="LBV191" s="148"/>
      <c r="LBW191" s="148"/>
      <c r="LBX191" s="148"/>
      <c r="LBY191" s="148"/>
      <c r="LBZ191" s="148"/>
      <c r="LCA191" s="148"/>
      <c r="LCB191" s="148"/>
      <c r="LCC191" s="148"/>
      <c r="LCD191" s="148"/>
      <c r="LCE191" s="148"/>
      <c r="LCF191" s="148"/>
      <c r="LCG191" s="148"/>
      <c r="LCH191" s="148"/>
      <c r="LCI191" s="148"/>
      <c r="LCJ191" s="148"/>
      <c r="LCK191" s="148"/>
      <c r="LCL191" s="148"/>
      <c r="LCM191" s="148"/>
      <c r="LCN191" s="148"/>
      <c r="LCO191" s="148"/>
      <c r="LCP191" s="148"/>
      <c r="LCQ191" s="148"/>
      <c r="LCR191" s="148"/>
      <c r="LCS191" s="148"/>
      <c r="LCT191" s="148"/>
      <c r="LCU191" s="148"/>
      <c r="LCV191" s="148"/>
      <c r="LCW191" s="148"/>
      <c r="LCX191" s="148"/>
      <c r="LCY191" s="148"/>
      <c r="LCZ191" s="148"/>
      <c r="LDA191" s="148"/>
      <c r="LDB191" s="148"/>
      <c r="LDC191" s="148"/>
      <c r="LDD191" s="148"/>
      <c r="LDE191" s="148"/>
      <c r="LDF191" s="148"/>
      <c r="LDG191" s="148"/>
      <c r="LDH191" s="148"/>
      <c r="LDI191" s="148"/>
      <c r="LDJ191" s="148"/>
      <c r="LDK191" s="148"/>
      <c r="LDL191" s="148"/>
      <c r="LDM191" s="148"/>
      <c r="LDN191" s="148"/>
      <c r="LDO191" s="148"/>
      <c r="LDP191" s="148"/>
      <c r="LDQ191" s="148"/>
      <c r="LDR191" s="148"/>
      <c r="LDS191" s="148"/>
      <c r="LDT191" s="148"/>
      <c r="LDU191" s="148"/>
      <c r="LDV191" s="148"/>
      <c r="LDW191" s="148"/>
      <c r="LDX191" s="148"/>
      <c r="LDY191" s="148"/>
      <c r="LDZ191" s="148"/>
      <c r="LEA191" s="148"/>
      <c r="LEB191" s="148"/>
      <c r="LEC191" s="148"/>
      <c r="LED191" s="148"/>
      <c r="LEE191" s="148"/>
      <c r="LEF191" s="148"/>
      <c r="LEG191" s="148"/>
      <c r="LEH191" s="148"/>
      <c r="LEI191" s="148"/>
      <c r="LEJ191" s="148"/>
      <c r="LEK191" s="148"/>
      <c r="LEL191" s="148"/>
      <c r="LEM191" s="148"/>
      <c r="LEN191" s="148"/>
      <c r="LEO191" s="148"/>
      <c r="LEP191" s="148"/>
      <c r="LEQ191" s="148"/>
      <c r="LER191" s="148"/>
      <c r="LES191" s="148"/>
      <c r="LET191" s="148"/>
      <c r="LEU191" s="148"/>
      <c r="LEV191" s="148"/>
      <c r="LEW191" s="148"/>
      <c r="LEX191" s="148"/>
      <c r="LEY191" s="148"/>
      <c r="LEZ191" s="148"/>
      <c r="LFA191" s="148"/>
      <c r="LFB191" s="148"/>
      <c r="LFC191" s="148"/>
      <c r="LFD191" s="148"/>
      <c r="LFE191" s="148"/>
      <c r="LFF191" s="148"/>
      <c r="LFG191" s="148"/>
      <c r="LFH191" s="148"/>
      <c r="LFI191" s="148"/>
      <c r="LFJ191" s="148"/>
      <c r="LFK191" s="148"/>
      <c r="LFL191" s="148"/>
      <c r="LFM191" s="148"/>
      <c r="LFN191" s="148"/>
      <c r="LFO191" s="148"/>
      <c r="LFP191" s="148"/>
      <c r="LFQ191" s="148"/>
      <c r="LFR191" s="148"/>
      <c r="LFS191" s="148"/>
      <c r="LFT191" s="148"/>
      <c r="LFU191" s="148"/>
      <c r="LFV191" s="148"/>
      <c r="LFW191" s="148"/>
      <c r="LFX191" s="148"/>
      <c r="LFY191" s="148"/>
      <c r="LFZ191" s="148"/>
      <c r="LGA191" s="148"/>
      <c r="LGB191" s="148"/>
      <c r="LGC191" s="148"/>
      <c r="LGD191" s="148"/>
      <c r="LGE191" s="148"/>
      <c r="LGF191" s="148"/>
      <c r="LGG191" s="148"/>
      <c r="LGH191" s="148"/>
      <c r="LGI191" s="148"/>
      <c r="LGJ191" s="148"/>
      <c r="LGK191" s="148"/>
      <c r="LGL191" s="148"/>
      <c r="LGM191" s="148"/>
      <c r="LGN191" s="148"/>
      <c r="LGO191" s="148"/>
      <c r="LGP191" s="148"/>
      <c r="LGQ191" s="148"/>
      <c r="LGR191" s="148"/>
      <c r="LGS191" s="148"/>
      <c r="LGT191" s="148"/>
      <c r="LGU191" s="148"/>
      <c r="LGV191" s="148"/>
      <c r="LGW191" s="148"/>
      <c r="LGX191" s="148"/>
      <c r="LGY191" s="148"/>
      <c r="LGZ191" s="148"/>
      <c r="LHA191" s="148"/>
      <c r="LHB191" s="148"/>
      <c r="LHC191" s="148"/>
      <c r="LHD191" s="148"/>
      <c r="LHE191" s="148"/>
      <c r="LHF191" s="148"/>
      <c r="LHG191" s="148"/>
      <c r="LHH191" s="148"/>
      <c r="LHI191" s="148"/>
      <c r="LHJ191" s="148"/>
      <c r="LHK191" s="148"/>
      <c r="LHL191" s="148"/>
      <c r="LHM191" s="148"/>
      <c r="LHN191" s="148"/>
      <c r="LHO191" s="148"/>
      <c r="LHP191" s="148"/>
      <c r="LHQ191" s="148"/>
      <c r="LHR191" s="148"/>
      <c r="LHS191" s="148"/>
      <c r="LHT191" s="148"/>
      <c r="LHU191" s="148"/>
      <c r="LHV191" s="148"/>
      <c r="LHW191" s="148"/>
      <c r="LHX191" s="148"/>
      <c r="LHY191" s="148"/>
      <c r="LHZ191" s="148"/>
      <c r="LIA191" s="148"/>
      <c r="LIB191" s="148"/>
      <c r="LIC191" s="148"/>
      <c r="LID191" s="148"/>
      <c r="LIE191" s="148"/>
      <c r="LIF191" s="148"/>
      <c r="LIG191" s="148"/>
      <c r="LIH191" s="148"/>
      <c r="LII191" s="148"/>
      <c r="LIJ191" s="148"/>
      <c r="LIK191" s="148"/>
      <c r="LIL191" s="148"/>
      <c r="LIM191" s="148"/>
      <c r="LIN191" s="148"/>
      <c r="LIO191" s="148"/>
      <c r="LIP191" s="148"/>
      <c r="LIQ191" s="148"/>
      <c r="LIR191" s="148"/>
      <c r="LIS191" s="148"/>
      <c r="LIT191" s="148"/>
      <c r="LIU191" s="148"/>
      <c r="LIV191" s="148"/>
      <c r="LIW191" s="148"/>
      <c r="LIX191" s="148"/>
      <c r="LIY191" s="148"/>
      <c r="LIZ191" s="148"/>
      <c r="LJA191" s="148"/>
      <c r="LJB191" s="148"/>
      <c r="LJC191" s="148"/>
      <c r="LJD191" s="148"/>
      <c r="LJE191" s="148"/>
      <c r="LJF191" s="148"/>
      <c r="LJG191" s="148"/>
      <c r="LJH191" s="148"/>
      <c r="LJI191" s="148"/>
      <c r="LJJ191" s="148"/>
      <c r="LJK191" s="148"/>
      <c r="LJL191" s="148"/>
      <c r="LJM191" s="148"/>
      <c r="LJN191" s="148"/>
      <c r="LJO191" s="148"/>
      <c r="LJP191" s="148"/>
      <c r="LJQ191" s="148"/>
      <c r="LJR191" s="148"/>
      <c r="LJS191" s="148"/>
      <c r="LJT191" s="148"/>
      <c r="LJU191" s="148"/>
      <c r="LJV191" s="148"/>
      <c r="LJW191" s="148"/>
      <c r="LJX191" s="148"/>
      <c r="LJY191" s="148"/>
      <c r="LJZ191" s="148"/>
      <c r="LKA191" s="148"/>
      <c r="LKB191" s="148"/>
      <c r="LKC191" s="148"/>
      <c r="LKD191" s="148"/>
      <c r="LKE191" s="148"/>
      <c r="LKF191" s="148"/>
      <c r="LKG191" s="148"/>
      <c r="LKH191" s="148"/>
      <c r="LKI191" s="148"/>
      <c r="LKJ191" s="148"/>
      <c r="LKK191" s="148"/>
      <c r="LKL191" s="148"/>
      <c r="LKM191" s="148"/>
      <c r="LKN191" s="148"/>
      <c r="LKO191" s="148"/>
      <c r="LKP191" s="148"/>
      <c r="LKQ191" s="148"/>
      <c r="LKR191" s="148"/>
      <c r="LKS191" s="148"/>
      <c r="LKT191" s="148"/>
      <c r="LKU191" s="148"/>
      <c r="LKV191" s="148"/>
      <c r="LKW191" s="148"/>
      <c r="LKX191" s="148"/>
      <c r="LKY191" s="148"/>
      <c r="LKZ191" s="148"/>
      <c r="LLA191" s="148"/>
      <c r="LLB191" s="148"/>
      <c r="LLC191" s="148"/>
      <c r="LLD191" s="148"/>
      <c r="LLE191" s="148"/>
      <c r="LLF191" s="148"/>
      <c r="LLG191" s="148"/>
      <c r="LLH191" s="148"/>
      <c r="LLI191" s="148"/>
      <c r="LLJ191" s="148"/>
      <c r="LLK191" s="148"/>
      <c r="LLL191" s="148"/>
      <c r="LLM191" s="148"/>
      <c r="LLN191" s="148"/>
      <c r="LLO191" s="148"/>
      <c r="LLP191" s="148"/>
      <c r="LLQ191" s="148"/>
      <c r="LLR191" s="148"/>
      <c r="LLS191" s="148"/>
      <c r="LLT191" s="148"/>
      <c r="LLU191" s="148"/>
      <c r="LLV191" s="148"/>
      <c r="LLW191" s="148"/>
      <c r="LLX191" s="148"/>
      <c r="LLY191" s="148"/>
      <c r="LLZ191" s="148"/>
      <c r="LMA191" s="148"/>
      <c r="LMB191" s="148"/>
      <c r="LMC191" s="148"/>
      <c r="LMD191" s="148"/>
      <c r="LME191" s="148"/>
      <c r="LMF191" s="148"/>
      <c r="LMG191" s="148"/>
      <c r="LMH191" s="148"/>
      <c r="LMI191" s="148"/>
      <c r="LMJ191" s="148"/>
      <c r="LMK191" s="148"/>
      <c r="LML191" s="148"/>
      <c r="LMM191" s="148"/>
      <c r="LMN191" s="148"/>
      <c r="LMO191" s="148"/>
      <c r="LMP191" s="148"/>
      <c r="LMQ191" s="148"/>
      <c r="LMR191" s="148"/>
      <c r="LMS191" s="148"/>
      <c r="LMT191" s="148"/>
      <c r="LMU191" s="148"/>
      <c r="LMV191" s="148"/>
      <c r="LMW191" s="148"/>
      <c r="LMX191" s="148"/>
      <c r="LMY191" s="148"/>
      <c r="LMZ191" s="148"/>
      <c r="LNA191" s="148"/>
      <c r="LNB191" s="148"/>
      <c r="LNC191" s="148"/>
      <c r="LND191" s="148"/>
      <c r="LNE191" s="148"/>
      <c r="LNF191" s="148"/>
      <c r="LNG191" s="148"/>
      <c r="LNH191" s="148"/>
      <c r="LNI191" s="148"/>
      <c r="LNJ191" s="148"/>
      <c r="LNK191" s="148"/>
      <c r="LNL191" s="148"/>
      <c r="LNM191" s="148"/>
      <c r="LNN191" s="148"/>
      <c r="LNO191" s="148"/>
      <c r="LNP191" s="148"/>
      <c r="LNQ191" s="148"/>
      <c r="LNR191" s="148"/>
      <c r="LNS191" s="148"/>
      <c r="LNT191" s="148"/>
      <c r="LNU191" s="148"/>
      <c r="LNV191" s="148"/>
      <c r="LNW191" s="148"/>
      <c r="LNX191" s="148"/>
      <c r="LNY191" s="148"/>
      <c r="LNZ191" s="148"/>
      <c r="LOA191" s="148"/>
      <c r="LOB191" s="148"/>
      <c r="LOC191" s="148"/>
      <c r="LOD191" s="148"/>
      <c r="LOE191" s="148"/>
      <c r="LOF191" s="148"/>
      <c r="LOG191" s="148"/>
      <c r="LOH191" s="148"/>
      <c r="LOI191" s="148"/>
      <c r="LOJ191" s="148"/>
      <c r="LOK191" s="148"/>
      <c r="LOL191" s="148"/>
      <c r="LOM191" s="148"/>
      <c r="LON191" s="148"/>
      <c r="LOO191" s="148"/>
      <c r="LOP191" s="148"/>
      <c r="LOQ191" s="148"/>
      <c r="LOR191" s="148"/>
      <c r="LOS191" s="148"/>
      <c r="LOT191" s="148"/>
      <c r="LOU191" s="148"/>
      <c r="LOV191" s="148"/>
      <c r="LOW191" s="148"/>
      <c r="LOX191" s="148"/>
      <c r="LOY191" s="148"/>
      <c r="LOZ191" s="148"/>
      <c r="LPA191" s="148"/>
      <c r="LPB191" s="148"/>
      <c r="LPC191" s="148"/>
      <c r="LPD191" s="148"/>
      <c r="LPE191" s="148"/>
      <c r="LPF191" s="148"/>
      <c r="LPG191" s="148"/>
      <c r="LPH191" s="148"/>
      <c r="LPI191" s="148"/>
      <c r="LPJ191" s="148"/>
      <c r="LPK191" s="148"/>
      <c r="LPL191" s="148"/>
      <c r="LPM191" s="148"/>
      <c r="LPN191" s="148"/>
      <c r="LPO191" s="148"/>
      <c r="LPP191" s="148"/>
      <c r="LPQ191" s="148"/>
      <c r="LPR191" s="148"/>
      <c r="LPS191" s="148"/>
      <c r="LPT191" s="148"/>
      <c r="LPU191" s="148"/>
      <c r="LPV191" s="148"/>
      <c r="LPW191" s="148"/>
      <c r="LPX191" s="148"/>
      <c r="LPY191" s="148"/>
      <c r="LPZ191" s="148"/>
      <c r="LQA191" s="148"/>
      <c r="LQB191" s="148"/>
      <c r="LQC191" s="148"/>
      <c r="LQD191" s="148"/>
      <c r="LQE191" s="148"/>
      <c r="LQF191" s="148"/>
      <c r="LQG191" s="148"/>
      <c r="LQH191" s="148"/>
      <c r="LQI191" s="148"/>
      <c r="LQJ191" s="148"/>
      <c r="LQK191" s="148"/>
      <c r="LQL191" s="148"/>
      <c r="LQM191" s="148"/>
      <c r="LQN191" s="148"/>
      <c r="LQO191" s="148"/>
      <c r="LQP191" s="148"/>
      <c r="LQQ191" s="148"/>
      <c r="LQR191" s="148"/>
      <c r="LQS191" s="148"/>
      <c r="LQT191" s="148"/>
      <c r="LQU191" s="148"/>
      <c r="LQV191" s="148"/>
      <c r="LQW191" s="148"/>
      <c r="LQX191" s="148"/>
      <c r="LQY191" s="148"/>
      <c r="LQZ191" s="148"/>
      <c r="LRA191" s="148"/>
      <c r="LRB191" s="148"/>
      <c r="LRC191" s="148"/>
      <c r="LRD191" s="148"/>
      <c r="LRE191" s="148"/>
      <c r="LRF191" s="148"/>
      <c r="LRG191" s="148"/>
      <c r="LRH191" s="148"/>
      <c r="LRI191" s="148"/>
      <c r="LRJ191" s="148"/>
      <c r="LRK191" s="148"/>
      <c r="LRL191" s="148"/>
      <c r="LRM191" s="148"/>
      <c r="LRN191" s="148"/>
      <c r="LRO191" s="148"/>
      <c r="LRP191" s="148"/>
      <c r="LRQ191" s="148"/>
      <c r="LRR191" s="148"/>
      <c r="LRS191" s="148"/>
      <c r="LRT191" s="148"/>
      <c r="LRU191" s="148"/>
      <c r="LRV191" s="148"/>
      <c r="LRW191" s="148"/>
      <c r="LRX191" s="148"/>
      <c r="LRY191" s="148"/>
      <c r="LRZ191" s="148"/>
      <c r="LSA191" s="148"/>
      <c r="LSB191" s="148"/>
      <c r="LSC191" s="148"/>
      <c r="LSD191" s="148"/>
      <c r="LSE191" s="148"/>
      <c r="LSF191" s="148"/>
      <c r="LSG191" s="148"/>
      <c r="LSH191" s="148"/>
      <c r="LSI191" s="148"/>
      <c r="LSJ191" s="148"/>
      <c r="LSK191" s="148"/>
      <c r="LSL191" s="148"/>
      <c r="LSM191" s="148"/>
      <c r="LSN191" s="148"/>
      <c r="LSO191" s="148"/>
      <c r="LSP191" s="148"/>
      <c r="LSQ191" s="148"/>
      <c r="LSR191" s="148"/>
      <c r="LSS191" s="148"/>
      <c r="LST191" s="148"/>
      <c r="LSU191" s="148"/>
      <c r="LSV191" s="148"/>
      <c r="LSW191" s="148"/>
      <c r="LSX191" s="148"/>
      <c r="LSY191" s="148"/>
      <c r="LSZ191" s="148"/>
      <c r="LTA191" s="148"/>
      <c r="LTB191" s="148"/>
      <c r="LTC191" s="148"/>
      <c r="LTD191" s="148"/>
      <c r="LTE191" s="148"/>
      <c r="LTF191" s="148"/>
      <c r="LTG191" s="148"/>
      <c r="LTH191" s="148"/>
      <c r="LTI191" s="148"/>
      <c r="LTJ191" s="148"/>
      <c r="LTK191" s="148"/>
      <c r="LTL191" s="148"/>
      <c r="LTM191" s="148"/>
      <c r="LTN191" s="148"/>
      <c r="LTO191" s="148"/>
      <c r="LTP191" s="148"/>
      <c r="LTQ191" s="148"/>
      <c r="LTR191" s="148"/>
      <c r="LTS191" s="148"/>
      <c r="LTT191" s="148"/>
      <c r="LTU191" s="148"/>
      <c r="LTV191" s="148"/>
      <c r="LTW191" s="148"/>
      <c r="LTX191" s="148"/>
      <c r="LTY191" s="148"/>
      <c r="LTZ191" s="148"/>
      <c r="LUA191" s="148"/>
      <c r="LUB191" s="148"/>
      <c r="LUC191" s="148"/>
      <c r="LUD191" s="148"/>
      <c r="LUE191" s="148"/>
      <c r="LUF191" s="148"/>
      <c r="LUG191" s="148"/>
      <c r="LUH191" s="148"/>
      <c r="LUI191" s="148"/>
      <c r="LUJ191" s="148"/>
      <c r="LUK191" s="148"/>
      <c r="LUL191" s="148"/>
      <c r="LUM191" s="148"/>
      <c r="LUN191" s="148"/>
      <c r="LUO191" s="148"/>
      <c r="LUP191" s="148"/>
      <c r="LUQ191" s="148"/>
      <c r="LUR191" s="148"/>
      <c r="LUS191" s="148"/>
      <c r="LUT191" s="148"/>
      <c r="LUU191" s="148"/>
      <c r="LUV191" s="148"/>
      <c r="LUW191" s="148"/>
      <c r="LUX191" s="148"/>
      <c r="LUY191" s="148"/>
      <c r="LUZ191" s="148"/>
      <c r="LVA191" s="148"/>
      <c r="LVB191" s="148"/>
      <c r="LVC191" s="148"/>
      <c r="LVD191" s="148"/>
      <c r="LVE191" s="148"/>
      <c r="LVF191" s="148"/>
      <c r="LVG191" s="148"/>
      <c r="LVH191" s="148"/>
      <c r="LVI191" s="148"/>
      <c r="LVJ191" s="148"/>
      <c r="LVK191" s="148"/>
      <c r="LVL191" s="148"/>
      <c r="LVM191" s="148"/>
      <c r="LVN191" s="148"/>
      <c r="LVO191" s="148"/>
      <c r="LVP191" s="148"/>
      <c r="LVQ191" s="148"/>
      <c r="LVR191" s="148"/>
      <c r="LVS191" s="148"/>
      <c r="LVT191" s="148"/>
      <c r="LVU191" s="148"/>
      <c r="LVV191" s="148"/>
      <c r="LVW191" s="148"/>
      <c r="LVX191" s="148"/>
      <c r="LVY191" s="148"/>
      <c r="LVZ191" s="148"/>
      <c r="LWA191" s="148"/>
      <c r="LWB191" s="148"/>
      <c r="LWC191" s="148"/>
      <c r="LWD191" s="148"/>
      <c r="LWE191" s="148"/>
      <c r="LWF191" s="148"/>
      <c r="LWG191" s="148"/>
      <c r="LWH191" s="148"/>
      <c r="LWI191" s="148"/>
      <c r="LWJ191" s="148"/>
      <c r="LWK191" s="148"/>
      <c r="LWL191" s="148"/>
      <c r="LWM191" s="148"/>
      <c r="LWN191" s="148"/>
      <c r="LWO191" s="148"/>
      <c r="LWP191" s="148"/>
      <c r="LWQ191" s="148"/>
      <c r="LWR191" s="148"/>
      <c r="LWS191" s="148"/>
      <c r="LWT191" s="148"/>
      <c r="LWU191" s="148"/>
      <c r="LWV191" s="148"/>
      <c r="LWW191" s="148"/>
      <c r="LWX191" s="148"/>
      <c r="LWY191" s="148"/>
      <c r="LWZ191" s="148"/>
      <c r="LXA191" s="148"/>
      <c r="LXB191" s="148"/>
      <c r="LXC191" s="148"/>
      <c r="LXD191" s="148"/>
      <c r="LXE191" s="148"/>
      <c r="LXF191" s="148"/>
      <c r="LXG191" s="148"/>
      <c r="LXH191" s="148"/>
      <c r="LXI191" s="148"/>
      <c r="LXJ191" s="148"/>
      <c r="LXK191" s="148"/>
      <c r="LXL191" s="148"/>
      <c r="LXM191" s="148"/>
      <c r="LXN191" s="148"/>
      <c r="LXO191" s="148"/>
      <c r="LXP191" s="148"/>
      <c r="LXQ191" s="148"/>
      <c r="LXR191" s="148"/>
      <c r="LXS191" s="148"/>
      <c r="LXT191" s="148"/>
      <c r="LXU191" s="148"/>
      <c r="LXV191" s="148"/>
      <c r="LXW191" s="148"/>
      <c r="LXX191" s="148"/>
      <c r="LXY191" s="148"/>
      <c r="LXZ191" s="148"/>
      <c r="LYA191" s="148"/>
      <c r="LYB191" s="148"/>
      <c r="LYC191" s="148"/>
      <c r="LYD191" s="148"/>
      <c r="LYE191" s="148"/>
      <c r="LYF191" s="148"/>
      <c r="LYG191" s="148"/>
      <c r="LYH191" s="148"/>
      <c r="LYI191" s="148"/>
      <c r="LYJ191" s="148"/>
      <c r="LYK191" s="148"/>
      <c r="LYL191" s="148"/>
      <c r="LYM191" s="148"/>
      <c r="LYN191" s="148"/>
      <c r="LYO191" s="148"/>
      <c r="LYP191" s="148"/>
      <c r="LYQ191" s="148"/>
      <c r="LYR191" s="148"/>
      <c r="LYS191" s="148"/>
      <c r="LYT191" s="148"/>
      <c r="LYU191" s="148"/>
      <c r="LYV191" s="148"/>
      <c r="LYW191" s="148"/>
      <c r="LYX191" s="148"/>
      <c r="LYY191" s="148"/>
      <c r="LYZ191" s="148"/>
      <c r="LZA191" s="148"/>
      <c r="LZB191" s="148"/>
      <c r="LZC191" s="148"/>
      <c r="LZD191" s="148"/>
      <c r="LZE191" s="148"/>
      <c r="LZF191" s="148"/>
      <c r="LZG191" s="148"/>
      <c r="LZH191" s="148"/>
      <c r="LZI191" s="148"/>
      <c r="LZJ191" s="148"/>
      <c r="LZK191" s="148"/>
      <c r="LZL191" s="148"/>
      <c r="LZM191" s="148"/>
      <c r="LZN191" s="148"/>
      <c r="LZO191" s="148"/>
      <c r="LZP191" s="148"/>
      <c r="LZQ191" s="148"/>
      <c r="LZR191" s="148"/>
      <c r="LZS191" s="148"/>
      <c r="LZT191" s="148"/>
      <c r="LZU191" s="148"/>
      <c r="LZV191" s="148"/>
      <c r="LZW191" s="148"/>
      <c r="LZX191" s="148"/>
      <c r="LZY191" s="148"/>
      <c r="LZZ191" s="148"/>
      <c r="MAA191" s="148"/>
      <c r="MAB191" s="148"/>
      <c r="MAC191" s="148"/>
      <c r="MAD191" s="148"/>
      <c r="MAE191" s="148"/>
      <c r="MAF191" s="148"/>
      <c r="MAG191" s="148"/>
      <c r="MAH191" s="148"/>
      <c r="MAI191" s="148"/>
      <c r="MAJ191" s="148"/>
      <c r="MAK191" s="148"/>
      <c r="MAL191" s="148"/>
      <c r="MAM191" s="148"/>
      <c r="MAN191" s="148"/>
      <c r="MAO191" s="148"/>
      <c r="MAP191" s="148"/>
      <c r="MAQ191" s="148"/>
      <c r="MAR191" s="148"/>
      <c r="MAS191" s="148"/>
      <c r="MAT191" s="148"/>
      <c r="MAU191" s="148"/>
      <c r="MAV191" s="148"/>
      <c r="MAW191" s="148"/>
      <c r="MAX191" s="148"/>
      <c r="MAY191" s="148"/>
      <c r="MAZ191" s="148"/>
      <c r="MBA191" s="148"/>
      <c r="MBB191" s="148"/>
      <c r="MBC191" s="148"/>
      <c r="MBD191" s="148"/>
      <c r="MBE191" s="148"/>
      <c r="MBF191" s="148"/>
      <c r="MBG191" s="148"/>
      <c r="MBH191" s="148"/>
      <c r="MBI191" s="148"/>
      <c r="MBJ191" s="148"/>
      <c r="MBK191" s="148"/>
      <c r="MBL191" s="148"/>
      <c r="MBM191" s="148"/>
      <c r="MBN191" s="148"/>
      <c r="MBO191" s="148"/>
      <c r="MBP191" s="148"/>
      <c r="MBQ191" s="148"/>
      <c r="MBR191" s="148"/>
      <c r="MBS191" s="148"/>
      <c r="MBT191" s="148"/>
      <c r="MBU191" s="148"/>
      <c r="MBV191" s="148"/>
      <c r="MBW191" s="148"/>
      <c r="MBX191" s="148"/>
      <c r="MBY191" s="148"/>
      <c r="MBZ191" s="148"/>
      <c r="MCA191" s="148"/>
      <c r="MCB191" s="148"/>
      <c r="MCC191" s="148"/>
      <c r="MCD191" s="148"/>
      <c r="MCE191" s="148"/>
      <c r="MCF191" s="148"/>
      <c r="MCG191" s="148"/>
      <c r="MCH191" s="148"/>
      <c r="MCI191" s="148"/>
      <c r="MCJ191" s="148"/>
      <c r="MCK191" s="148"/>
      <c r="MCL191" s="148"/>
      <c r="MCM191" s="148"/>
      <c r="MCN191" s="148"/>
      <c r="MCO191" s="148"/>
      <c r="MCP191" s="148"/>
      <c r="MCQ191" s="148"/>
      <c r="MCR191" s="148"/>
      <c r="MCS191" s="148"/>
      <c r="MCT191" s="148"/>
      <c r="MCU191" s="148"/>
      <c r="MCV191" s="148"/>
      <c r="MCW191" s="148"/>
      <c r="MCX191" s="148"/>
      <c r="MCY191" s="148"/>
      <c r="MCZ191" s="148"/>
      <c r="MDA191" s="148"/>
      <c r="MDB191" s="148"/>
      <c r="MDC191" s="148"/>
      <c r="MDD191" s="148"/>
      <c r="MDE191" s="148"/>
      <c r="MDF191" s="148"/>
      <c r="MDG191" s="148"/>
      <c r="MDH191" s="148"/>
      <c r="MDI191" s="148"/>
      <c r="MDJ191" s="148"/>
      <c r="MDK191" s="148"/>
      <c r="MDL191" s="148"/>
      <c r="MDM191" s="148"/>
      <c r="MDN191" s="148"/>
      <c r="MDO191" s="148"/>
      <c r="MDP191" s="148"/>
      <c r="MDQ191" s="148"/>
      <c r="MDR191" s="148"/>
      <c r="MDS191" s="148"/>
      <c r="MDT191" s="148"/>
      <c r="MDU191" s="148"/>
      <c r="MDV191" s="148"/>
      <c r="MDW191" s="148"/>
      <c r="MDX191" s="148"/>
      <c r="MDY191" s="148"/>
      <c r="MDZ191" s="148"/>
      <c r="MEA191" s="148"/>
      <c r="MEB191" s="148"/>
      <c r="MEC191" s="148"/>
      <c r="MED191" s="148"/>
      <c r="MEE191" s="148"/>
      <c r="MEF191" s="148"/>
      <c r="MEG191" s="148"/>
      <c r="MEH191" s="148"/>
      <c r="MEI191" s="148"/>
      <c r="MEJ191" s="148"/>
      <c r="MEK191" s="148"/>
      <c r="MEL191" s="148"/>
      <c r="MEM191" s="148"/>
      <c r="MEN191" s="148"/>
      <c r="MEO191" s="148"/>
      <c r="MEP191" s="148"/>
      <c r="MEQ191" s="148"/>
      <c r="MER191" s="148"/>
      <c r="MES191" s="148"/>
      <c r="MET191" s="148"/>
      <c r="MEU191" s="148"/>
      <c r="MEV191" s="148"/>
      <c r="MEW191" s="148"/>
      <c r="MEX191" s="148"/>
      <c r="MEY191" s="148"/>
      <c r="MEZ191" s="148"/>
      <c r="MFA191" s="148"/>
      <c r="MFB191" s="148"/>
      <c r="MFC191" s="148"/>
      <c r="MFD191" s="148"/>
      <c r="MFE191" s="148"/>
      <c r="MFF191" s="148"/>
      <c r="MFG191" s="148"/>
      <c r="MFH191" s="148"/>
      <c r="MFI191" s="148"/>
      <c r="MFJ191" s="148"/>
      <c r="MFK191" s="148"/>
      <c r="MFL191" s="148"/>
      <c r="MFM191" s="148"/>
      <c r="MFN191" s="148"/>
      <c r="MFO191" s="148"/>
      <c r="MFP191" s="148"/>
      <c r="MFQ191" s="148"/>
      <c r="MFR191" s="148"/>
      <c r="MFS191" s="148"/>
      <c r="MFT191" s="148"/>
      <c r="MFU191" s="148"/>
      <c r="MFV191" s="148"/>
      <c r="MFW191" s="148"/>
      <c r="MFX191" s="148"/>
      <c r="MFY191" s="148"/>
      <c r="MFZ191" s="148"/>
      <c r="MGA191" s="148"/>
      <c r="MGB191" s="148"/>
      <c r="MGC191" s="148"/>
      <c r="MGD191" s="148"/>
      <c r="MGE191" s="148"/>
      <c r="MGF191" s="148"/>
      <c r="MGG191" s="148"/>
      <c r="MGH191" s="148"/>
      <c r="MGI191" s="148"/>
      <c r="MGJ191" s="148"/>
      <c r="MGK191" s="148"/>
      <c r="MGL191" s="148"/>
      <c r="MGM191" s="148"/>
      <c r="MGN191" s="148"/>
      <c r="MGO191" s="148"/>
      <c r="MGP191" s="148"/>
      <c r="MGQ191" s="148"/>
      <c r="MGR191" s="148"/>
      <c r="MGS191" s="148"/>
      <c r="MGT191" s="148"/>
      <c r="MGU191" s="148"/>
      <c r="MGV191" s="148"/>
      <c r="MGW191" s="148"/>
      <c r="MGX191" s="148"/>
      <c r="MGY191" s="148"/>
      <c r="MGZ191" s="148"/>
      <c r="MHA191" s="148"/>
      <c r="MHB191" s="148"/>
      <c r="MHC191" s="148"/>
      <c r="MHD191" s="148"/>
      <c r="MHE191" s="148"/>
      <c r="MHF191" s="148"/>
      <c r="MHG191" s="148"/>
      <c r="MHH191" s="148"/>
      <c r="MHI191" s="148"/>
      <c r="MHJ191" s="148"/>
      <c r="MHK191" s="148"/>
      <c r="MHL191" s="148"/>
      <c r="MHM191" s="148"/>
      <c r="MHN191" s="148"/>
      <c r="MHO191" s="148"/>
      <c r="MHP191" s="148"/>
      <c r="MHQ191" s="148"/>
      <c r="MHR191" s="148"/>
      <c r="MHS191" s="148"/>
      <c r="MHT191" s="148"/>
      <c r="MHU191" s="148"/>
      <c r="MHV191" s="148"/>
      <c r="MHW191" s="148"/>
      <c r="MHX191" s="148"/>
      <c r="MHY191" s="148"/>
      <c r="MHZ191" s="148"/>
      <c r="MIA191" s="148"/>
      <c r="MIB191" s="148"/>
      <c r="MIC191" s="148"/>
      <c r="MID191" s="148"/>
      <c r="MIE191" s="148"/>
      <c r="MIF191" s="148"/>
      <c r="MIG191" s="148"/>
      <c r="MIH191" s="148"/>
      <c r="MII191" s="148"/>
      <c r="MIJ191" s="148"/>
      <c r="MIK191" s="148"/>
      <c r="MIL191" s="148"/>
      <c r="MIM191" s="148"/>
      <c r="MIN191" s="148"/>
      <c r="MIO191" s="148"/>
      <c r="MIP191" s="148"/>
      <c r="MIQ191" s="148"/>
      <c r="MIR191" s="148"/>
      <c r="MIS191" s="148"/>
      <c r="MIT191" s="148"/>
      <c r="MIU191" s="148"/>
      <c r="MIV191" s="148"/>
      <c r="MIW191" s="148"/>
      <c r="MIX191" s="148"/>
      <c r="MIY191" s="148"/>
      <c r="MIZ191" s="148"/>
      <c r="MJA191" s="148"/>
      <c r="MJB191" s="148"/>
      <c r="MJC191" s="148"/>
      <c r="MJD191" s="148"/>
      <c r="MJE191" s="148"/>
      <c r="MJF191" s="148"/>
      <c r="MJG191" s="148"/>
      <c r="MJH191" s="148"/>
      <c r="MJI191" s="148"/>
      <c r="MJJ191" s="148"/>
      <c r="MJK191" s="148"/>
      <c r="MJL191" s="148"/>
      <c r="MJM191" s="148"/>
      <c r="MJN191" s="148"/>
      <c r="MJO191" s="148"/>
      <c r="MJP191" s="148"/>
      <c r="MJQ191" s="148"/>
      <c r="MJR191" s="148"/>
      <c r="MJS191" s="148"/>
      <c r="MJT191" s="148"/>
      <c r="MJU191" s="148"/>
      <c r="MJV191" s="148"/>
      <c r="MJW191" s="148"/>
      <c r="MJX191" s="148"/>
      <c r="MJY191" s="148"/>
      <c r="MJZ191" s="148"/>
      <c r="MKA191" s="148"/>
      <c r="MKB191" s="148"/>
      <c r="MKC191" s="148"/>
      <c r="MKD191" s="148"/>
      <c r="MKE191" s="148"/>
      <c r="MKF191" s="148"/>
      <c r="MKG191" s="148"/>
      <c r="MKH191" s="148"/>
      <c r="MKI191" s="148"/>
      <c r="MKJ191" s="148"/>
      <c r="MKK191" s="148"/>
      <c r="MKL191" s="148"/>
      <c r="MKM191" s="148"/>
      <c r="MKN191" s="148"/>
      <c r="MKO191" s="148"/>
      <c r="MKP191" s="148"/>
      <c r="MKQ191" s="148"/>
      <c r="MKR191" s="148"/>
      <c r="MKS191" s="148"/>
      <c r="MKT191" s="148"/>
      <c r="MKU191" s="148"/>
      <c r="MKV191" s="148"/>
      <c r="MKW191" s="148"/>
      <c r="MKX191" s="148"/>
      <c r="MKY191" s="148"/>
      <c r="MKZ191" s="148"/>
      <c r="MLA191" s="148"/>
      <c r="MLB191" s="148"/>
      <c r="MLC191" s="148"/>
      <c r="MLD191" s="148"/>
      <c r="MLE191" s="148"/>
      <c r="MLF191" s="148"/>
      <c r="MLG191" s="148"/>
      <c r="MLH191" s="148"/>
      <c r="MLI191" s="148"/>
      <c r="MLJ191" s="148"/>
      <c r="MLK191" s="148"/>
      <c r="MLL191" s="148"/>
      <c r="MLM191" s="148"/>
      <c r="MLN191" s="148"/>
      <c r="MLO191" s="148"/>
      <c r="MLP191" s="148"/>
      <c r="MLQ191" s="148"/>
      <c r="MLR191" s="148"/>
      <c r="MLS191" s="148"/>
      <c r="MLT191" s="148"/>
      <c r="MLU191" s="148"/>
      <c r="MLV191" s="148"/>
      <c r="MLW191" s="148"/>
      <c r="MLX191" s="148"/>
      <c r="MLY191" s="148"/>
      <c r="MLZ191" s="148"/>
      <c r="MMA191" s="148"/>
      <c r="MMB191" s="148"/>
      <c r="MMC191" s="148"/>
      <c r="MMD191" s="148"/>
      <c r="MME191" s="148"/>
      <c r="MMF191" s="148"/>
      <c r="MMG191" s="148"/>
      <c r="MMH191" s="148"/>
      <c r="MMI191" s="148"/>
      <c r="MMJ191" s="148"/>
      <c r="MMK191" s="148"/>
      <c r="MML191" s="148"/>
      <c r="MMM191" s="148"/>
      <c r="MMN191" s="148"/>
      <c r="MMO191" s="148"/>
      <c r="MMP191" s="148"/>
      <c r="MMQ191" s="148"/>
      <c r="MMR191" s="148"/>
      <c r="MMS191" s="148"/>
      <c r="MMT191" s="148"/>
      <c r="MMU191" s="148"/>
      <c r="MMV191" s="148"/>
      <c r="MMW191" s="148"/>
      <c r="MMX191" s="148"/>
      <c r="MMY191" s="148"/>
      <c r="MMZ191" s="148"/>
      <c r="MNA191" s="148"/>
      <c r="MNB191" s="148"/>
      <c r="MNC191" s="148"/>
      <c r="MND191" s="148"/>
      <c r="MNE191" s="148"/>
      <c r="MNF191" s="148"/>
      <c r="MNG191" s="148"/>
      <c r="MNH191" s="148"/>
      <c r="MNI191" s="148"/>
      <c r="MNJ191" s="148"/>
      <c r="MNK191" s="148"/>
      <c r="MNL191" s="148"/>
      <c r="MNM191" s="148"/>
      <c r="MNN191" s="148"/>
      <c r="MNO191" s="148"/>
      <c r="MNP191" s="148"/>
      <c r="MNQ191" s="148"/>
      <c r="MNR191" s="148"/>
      <c r="MNS191" s="148"/>
      <c r="MNT191" s="148"/>
      <c r="MNU191" s="148"/>
      <c r="MNV191" s="148"/>
      <c r="MNW191" s="148"/>
      <c r="MNX191" s="148"/>
      <c r="MNY191" s="148"/>
      <c r="MNZ191" s="148"/>
      <c r="MOA191" s="148"/>
      <c r="MOB191" s="148"/>
      <c r="MOC191" s="148"/>
      <c r="MOD191" s="148"/>
      <c r="MOE191" s="148"/>
      <c r="MOF191" s="148"/>
      <c r="MOG191" s="148"/>
      <c r="MOH191" s="148"/>
      <c r="MOI191" s="148"/>
      <c r="MOJ191" s="148"/>
      <c r="MOK191" s="148"/>
      <c r="MOL191" s="148"/>
      <c r="MOM191" s="148"/>
      <c r="MON191" s="148"/>
      <c r="MOO191" s="148"/>
      <c r="MOP191" s="148"/>
      <c r="MOQ191" s="148"/>
      <c r="MOR191" s="148"/>
      <c r="MOS191" s="148"/>
      <c r="MOT191" s="148"/>
      <c r="MOU191" s="148"/>
      <c r="MOV191" s="148"/>
      <c r="MOW191" s="148"/>
      <c r="MOX191" s="148"/>
      <c r="MOY191" s="148"/>
      <c r="MOZ191" s="148"/>
      <c r="MPA191" s="148"/>
      <c r="MPB191" s="148"/>
      <c r="MPC191" s="148"/>
      <c r="MPD191" s="148"/>
      <c r="MPE191" s="148"/>
      <c r="MPF191" s="148"/>
      <c r="MPG191" s="148"/>
      <c r="MPH191" s="148"/>
      <c r="MPI191" s="148"/>
      <c r="MPJ191" s="148"/>
      <c r="MPK191" s="148"/>
      <c r="MPL191" s="148"/>
      <c r="MPM191" s="148"/>
      <c r="MPN191" s="148"/>
      <c r="MPO191" s="148"/>
      <c r="MPP191" s="148"/>
      <c r="MPQ191" s="148"/>
      <c r="MPR191" s="148"/>
      <c r="MPS191" s="148"/>
      <c r="MPT191" s="148"/>
      <c r="MPU191" s="148"/>
      <c r="MPV191" s="148"/>
      <c r="MPW191" s="148"/>
      <c r="MPX191" s="148"/>
      <c r="MPY191" s="148"/>
      <c r="MPZ191" s="148"/>
      <c r="MQA191" s="148"/>
      <c r="MQB191" s="148"/>
      <c r="MQC191" s="148"/>
      <c r="MQD191" s="148"/>
      <c r="MQE191" s="148"/>
      <c r="MQF191" s="148"/>
      <c r="MQG191" s="148"/>
      <c r="MQH191" s="148"/>
      <c r="MQI191" s="148"/>
      <c r="MQJ191" s="148"/>
      <c r="MQK191" s="148"/>
      <c r="MQL191" s="148"/>
      <c r="MQM191" s="148"/>
      <c r="MQN191" s="148"/>
      <c r="MQO191" s="148"/>
      <c r="MQP191" s="148"/>
      <c r="MQQ191" s="148"/>
      <c r="MQR191" s="148"/>
      <c r="MQS191" s="148"/>
      <c r="MQT191" s="148"/>
      <c r="MQU191" s="148"/>
      <c r="MQV191" s="148"/>
      <c r="MQW191" s="148"/>
      <c r="MQX191" s="148"/>
      <c r="MQY191" s="148"/>
      <c r="MQZ191" s="148"/>
      <c r="MRA191" s="148"/>
      <c r="MRB191" s="148"/>
      <c r="MRC191" s="148"/>
      <c r="MRD191" s="148"/>
      <c r="MRE191" s="148"/>
      <c r="MRF191" s="148"/>
      <c r="MRG191" s="148"/>
      <c r="MRH191" s="148"/>
      <c r="MRI191" s="148"/>
      <c r="MRJ191" s="148"/>
      <c r="MRK191" s="148"/>
      <c r="MRL191" s="148"/>
      <c r="MRM191" s="148"/>
      <c r="MRN191" s="148"/>
      <c r="MRO191" s="148"/>
      <c r="MRP191" s="148"/>
      <c r="MRQ191" s="148"/>
      <c r="MRR191" s="148"/>
      <c r="MRS191" s="148"/>
      <c r="MRT191" s="148"/>
      <c r="MRU191" s="148"/>
      <c r="MRV191" s="148"/>
      <c r="MRW191" s="148"/>
      <c r="MRX191" s="148"/>
      <c r="MRY191" s="148"/>
      <c r="MRZ191" s="148"/>
      <c r="MSA191" s="148"/>
      <c r="MSB191" s="148"/>
      <c r="MSC191" s="148"/>
      <c r="MSD191" s="148"/>
      <c r="MSE191" s="148"/>
      <c r="MSF191" s="148"/>
      <c r="MSG191" s="148"/>
      <c r="MSH191" s="148"/>
      <c r="MSI191" s="148"/>
      <c r="MSJ191" s="148"/>
      <c r="MSK191" s="148"/>
      <c r="MSL191" s="148"/>
      <c r="MSM191" s="148"/>
      <c r="MSN191" s="148"/>
      <c r="MSO191" s="148"/>
      <c r="MSP191" s="148"/>
      <c r="MSQ191" s="148"/>
      <c r="MSR191" s="148"/>
      <c r="MSS191" s="148"/>
      <c r="MST191" s="148"/>
      <c r="MSU191" s="148"/>
      <c r="MSV191" s="148"/>
      <c r="MSW191" s="148"/>
      <c r="MSX191" s="148"/>
      <c r="MSY191" s="148"/>
      <c r="MSZ191" s="148"/>
      <c r="MTA191" s="148"/>
      <c r="MTB191" s="148"/>
      <c r="MTC191" s="148"/>
      <c r="MTD191" s="148"/>
      <c r="MTE191" s="148"/>
      <c r="MTF191" s="148"/>
      <c r="MTG191" s="148"/>
      <c r="MTH191" s="148"/>
      <c r="MTI191" s="148"/>
      <c r="MTJ191" s="148"/>
      <c r="MTK191" s="148"/>
      <c r="MTL191" s="148"/>
      <c r="MTM191" s="148"/>
      <c r="MTN191" s="148"/>
      <c r="MTO191" s="148"/>
      <c r="MTP191" s="148"/>
      <c r="MTQ191" s="148"/>
      <c r="MTR191" s="148"/>
      <c r="MTS191" s="148"/>
      <c r="MTT191" s="148"/>
      <c r="MTU191" s="148"/>
      <c r="MTV191" s="148"/>
      <c r="MTW191" s="148"/>
      <c r="MTX191" s="148"/>
      <c r="MTY191" s="148"/>
      <c r="MTZ191" s="148"/>
      <c r="MUA191" s="148"/>
      <c r="MUB191" s="148"/>
      <c r="MUC191" s="148"/>
      <c r="MUD191" s="148"/>
      <c r="MUE191" s="148"/>
      <c r="MUF191" s="148"/>
      <c r="MUG191" s="148"/>
      <c r="MUH191" s="148"/>
      <c r="MUI191" s="148"/>
      <c r="MUJ191" s="148"/>
      <c r="MUK191" s="148"/>
      <c r="MUL191" s="148"/>
      <c r="MUM191" s="148"/>
      <c r="MUN191" s="148"/>
      <c r="MUO191" s="148"/>
      <c r="MUP191" s="148"/>
      <c r="MUQ191" s="148"/>
      <c r="MUR191" s="148"/>
      <c r="MUS191" s="148"/>
      <c r="MUT191" s="148"/>
      <c r="MUU191" s="148"/>
      <c r="MUV191" s="148"/>
      <c r="MUW191" s="148"/>
      <c r="MUX191" s="148"/>
      <c r="MUY191" s="148"/>
      <c r="MUZ191" s="148"/>
      <c r="MVA191" s="148"/>
      <c r="MVB191" s="148"/>
      <c r="MVC191" s="148"/>
      <c r="MVD191" s="148"/>
      <c r="MVE191" s="148"/>
      <c r="MVF191" s="148"/>
      <c r="MVG191" s="148"/>
      <c r="MVH191" s="148"/>
      <c r="MVI191" s="148"/>
      <c r="MVJ191" s="148"/>
      <c r="MVK191" s="148"/>
      <c r="MVL191" s="148"/>
      <c r="MVM191" s="148"/>
      <c r="MVN191" s="148"/>
      <c r="MVO191" s="148"/>
      <c r="MVP191" s="148"/>
      <c r="MVQ191" s="148"/>
      <c r="MVR191" s="148"/>
      <c r="MVS191" s="148"/>
      <c r="MVT191" s="148"/>
      <c r="MVU191" s="148"/>
      <c r="MVV191" s="148"/>
      <c r="MVW191" s="148"/>
      <c r="MVX191" s="148"/>
      <c r="MVY191" s="148"/>
      <c r="MVZ191" s="148"/>
      <c r="MWA191" s="148"/>
      <c r="MWB191" s="148"/>
      <c r="MWC191" s="148"/>
      <c r="MWD191" s="148"/>
      <c r="MWE191" s="148"/>
      <c r="MWF191" s="148"/>
      <c r="MWG191" s="148"/>
      <c r="MWH191" s="148"/>
      <c r="MWI191" s="148"/>
      <c r="MWJ191" s="148"/>
      <c r="MWK191" s="148"/>
      <c r="MWL191" s="148"/>
      <c r="MWM191" s="148"/>
      <c r="MWN191" s="148"/>
      <c r="MWO191" s="148"/>
      <c r="MWP191" s="148"/>
      <c r="MWQ191" s="148"/>
      <c r="MWR191" s="148"/>
      <c r="MWS191" s="148"/>
      <c r="MWT191" s="148"/>
      <c r="MWU191" s="148"/>
      <c r="MWV191" s="148"/>
      <c r="MWW191" s="148"/>
      <c r="MWX191" s="148"/>
      <c r="MWY191" s="148"/>
      <c r="MWZ191" s="148"/>
      <c r="MXA191" s="148"/>
      <c r="MXB191" s="148"/>
      <c r="MXC191" s="148"/>
      <c r="MXD191" s="148"/>
      <c r="MXE191" s="148"/>
      <c r="MXF191" s="148"/>
      <c r="MXG191" s="148"/>
      <c r="MXH191" s="148"/>
      <c r="MXI191" s="148"/>
      <c r="MXJ191" s="148"/>
      <c r="MXK191" s="148"/>
      <c r="MXL191" s="148"/>
      <c r="MXM191" s="148"/>
      <c r="MXN191" s="148"/>
      <c r="MXO191" s="148"/>
      <c r="MXP191" s="148"/>
      <c r="MXQ191" s="148"/>
      <c r="MXR191" s="148"/>
      <c r="MXS191" s="148"/>
      <c r="MXT191" s="148"/>
      <c r="MXU191" s="148"/>
      <c r="MXV191" s="148"/>
      <c r="MXW191" s="148"/>
      <c r="MXX191" s="148"/>
      <c r="MXY191" s="148"/>
      <c r="MXZ191" s="148"/>
      <c r="MYA191" s="148"/>
      <c r="MYB191" s="148"/>
      <c r="MYC191" s="148"/>
      <c r="MYD191" s="148"/>
      <c r="MYE191" s="148"/>
      <c r="MYF191" s="148"/>
      <c r="MYG191" s="148"/>
      <c r="MYH191" s="148"/>
      <c r="MYI191" s="148"/>
      <c r="MYJ191" s="148"/>
      <c r="MYK191" s="148"/>
      <c r="MYL191" s="148"/>
      <c r="MYM191" s="148"/>
      <c r="MYN191" s="148"/>
      <c r="MYO191" s="148"/>
      <c r="MYP191" s="148"/>
      <c r="MYQ191" s="148"/>
      <c r="MYR191" s="148"/>
      <c r="MYS191" s="148"/>
      <c r="MYT191" s="148"/>
      <c r="MYU191" s="148"/>
      <c r="MYV191" s="148"/>
      <c r="MYW191" s="148"/>
      <c r="MYX191" s="148"/>
      <c r="MYY191" s="148"/>
      <c r="MYZ191" s="148"/>
      <c r="MZA191" s="148"/>
      <c r="MZB191" s="148"/>
      <c r="MZC191" s="148"/>
      <c r="MZD191" s="148"/>
      <c r="MZE191" s="148"/>
      <c r="MZF191" s="148"/>
      <c r="MZG191" s="148"/>
      <c r="MZH191" s="148"/>
      <c r="MZI191" s="148"/>
      <c r="MZJ191" s="148"/>
      <c r="MZK191" s="148"/>
      <c r="MZL191" s="148"/>
      <c r="MZM191" s="148"/>
      <c r="MZN191" s="148"/>
      <c r="MZO191" s="148"/>
      <c r="MZP191" s="148"/>
      <c r="MZQ191" s="148"/>
      <c r="MZR191" s="148"/>
      <c r="MZS191" s="148"/>
      <c r="MZT191" s="148"/>
      <c r="MZU191" s="148"/>
      <c r="MZV191" s="148"/>
      <c r="MZW191" s="148"/>
      <c r="MZX191" s="148"/>
      <c r="MZY191" s="148"/>
      <c r="MZZ191" s="148"/>
      <c r="NAA191" s="148"/>
      <c r="NAB191" s="148"/>
      <c r="NAC191" s="148"/>
      <c r="NAD191" s="148"/>
      <c r="NAE191" s="148"/>
      <c r="NAF191" s="148"/>
      <c r="NAG191" s="148"/>
      <c r="NAH191" s="148"/>
      <c r="NAI191" s="148"/>
      <c r="NAJ191" s="148"/>
      <c r="NAK191" s="148"/>
      <c r="NAL191" s="148"/>
      <c r="NAM191" s="148"/>
      <c r="NAN191" s="148"/>
      <c r="NAO191" s="148"/>
      <c r="NAP191" s="148"/>
      <c r="NAQ191" s="148"/>
      <c r="NAR191" s="148"/>
      <c r="NAS191" s="148"/>
      <c r="NAT191" s="148"/>
      <c r="NAU191" s="148"/>
      <c r="NAV191" s="148"/>
      <c r="NAW191" s="148"/>
      <c r="NAX191" s="148"/>
      <c r="NAY191" s="148"/>
      <c r="NAZ191" s="148"/>
      <c r="NBA191" s="148"/>
      <c r="NBB191" s="148"/>
      <c r="NBC191" s="148"/>
      <c r="NBD191" s="148"/>
      <c r="NBE191" s="148"/>
      <c r="NBF191" s="148"/>
      <c r="NBG191" s="148"/>
      <c r="NBH191" s="148"/>
      <c r="NBI191" s="148"/>
      <c r="NBJ191" s="148"/>
      <c r="NBK191" s="148"/>
      <c r="NBL191" s="148"/>
      <c r="NBM191" s="148"/>
      <c r="NBN191" s="148"/>
      <c r="NBO191" s="148"/>
      <c r="NBP191" s="148"/>
      <c r="NBQ191" s="148"/>
      <c r="NBR191" s="148"/>
      <c r="NBS191" s="148"/>
      <c r="NBT191" s="148"/>
      <c r="NBU191" s="148"/>
      <c r="NBV191" s="148"/>
      <c r="NBW191" s="148"/>
      <c r="NBX191" s="148"/>
      <c r="NBY191" s="148"/>
      <c r="NBZ191" s="148"/>
      <c r="NCA191" s="148"/>
      <c r="NCB191" s="148"/>
      <c r="NCC191" s="148"/>
      <c r="NCD191" s="148"/>
      <c r="NCE191" s="148"/>
      <c r="NCF191" s="148"/>
      <c r="NCG191" s="148"/>
      <c r="NCH191" s="148"/>
      <c r="NCI191" s="148"/>
      <c r="NCJ191" s="148"/>
      <c r="NCK191" s="148"/>
      <c r="NCL191" s="148"/>
      <c r="NCM191" s="148"/>
      <c r="NCN191" s="148"/>
      <c r="NCO191" s="148"/>
      <c r="NCP191" s="148"/>
      <c r="NCQ191" s="148"/>
      <c r="NCR191" s="148"/>
      <c r="NCS191" s="148"/>
      <c r="NCT191" s="148"/>
      <c r="NCU191" s="148"/>
      <c r="NCV191" s="148"/>
      <c r="NCW191" s="148"/>
      <c r="NCX191" s="148"/>
      <c r="NCY191" s="148"/>
      <c r="NCZ191" s="148"/>
      <c r="NDA191" s="148"/>
      <c r="NDB191" s="148"/>
      <c r="NDC191" s="148"/>
      <c r="NDD191" s="148"/>
      <c r="NDE191" s="148"/>
      <c r="NDF191" s="148"/>
      <c r="NDG191" s="148"/>
      <c r="NDH191" s="148"/>
      <c r="NDI191" s="148"/>
      <c r="NDJ191" s="148"/>
      <c r="NDK191" s="148"/>
      <c r="NDL191" s="148"/>
      <c r="NDM191" s="148"/>
      <c r="NDN191" s="148"/>
      <c r="NDO191" s="148"/>
      <c r="NDP191" s="148"/>
      <c r="NDQ191" s="148"/>
      <c r="NDR191" s="148"/>
      <c r="NDS191" s="148"/>
      <c r="NDT191" s="148"/>
      <c r="NDU191" s="148"/>
      <c r="NDV191" s="148"/>
      <c r="NDW191" s="148"/>
      <c r="NDX191" s="148"/>
      <c r="NDY191" s="148"/>
      <c r="NDZ191" s="148"/>
      <c r="NEA191" s="148"/>
      <c r="NEB191" s="148"/>
      <c r="NEC191" s="148"/>
      <c r="NED191" s="148"/>
      <c r="NEE191" s="148"/>
      <c r="NEF191" s="148"/>
      <c r="NEG191" s="148"/>
      <c r="NEH191" s="148"/>
      <c r="NEI191" s="148"/>
      <c r="NEJ191" s="148"/>
      <c r="NEK191" s="148"/>
      <c r="NEL191" s="148"/>
      <c r="NEM191" s="148"/>
      <c r="NEN191" s="148"/>
      <c r="NEO191" s="148"/>
      <c r="NEP191" s="148"/>
      <c r="NEQ191" s="148"/>
      <c r="NER191" s="148"/>
      <c r="NES191" s="148"/>
      <c r="NET191" s="148"/>
      <c r="NEU191" s="148"/>
      <c r="NEV191" s="148"/>
      <c r="NEW191" s="148"/>
      <c r="NEX191" s="148"/>
      <c r="NEY191" s="148"/>
      <c r="NEZ191" s="148"/>
      <c r="NFA191" s="148"/>
      <c r="NFB191" s="148"/>
      <c r="NFC191" s="148"/>
      <c r="NFD191" s="148"/>
      <c r="NFE191" s="148"/>
      <c r="NFF191" s="148"/>
      <c r="NFG191" s="148"/>
      <c r="NFH191" s="148"/>
      <c r="NFI191" s="148"/>
      <c r="NFJ191" s="148"/>
      <c r="NFK191" s="148"/>
      <c r="NFL191" s="148"/>
      <c r="NFM191" s="148"/>
      <c r="NFN191" s="148"/>
      <c r="NFO191" s="148"/>
      <c r="NFP191" s="148"/>
      <c r="NFQ191" s="148"/>
      <c r="NFR191" s="148"/>
      <c r="NFS191" s="148"/>
      <c r="NFT191" s="148"/>
      <c r="NFU191" s="148"/>
      <c r="NFV191" s="148"/>
      <c r="NFW191" s="148"/>
      <c r="NFX191" s="148"/>
      <c r="NFY191" s="148"/>
      <c r="NFZ191" s="148"/>
      <c r="NGA191" s="148"/>
      <c r="NGB191" s="148"/>
      <c r="NGC191" s="148"/>
      <c r="NGD191" s="148"/>
      <c r="NGE191" s="148"/>
      <c r="NGF191" s="148"/>
      <c r="NGG191" s="148"/>
      <c r="NGH191" s="148"/>
      <c r="NGI191" s="148"/>
      <c r="NGJ191" s="148"/>
      <c r="NGK191" s="148"/>
      <c r="NGL191" s="148"/>
      <c r="NGM191" s="148"/>
      <c r="NGN191" s="148"/>
      <c r="NGO191" s="148"/>
      <c r="NGP191" s="148"/>
      <c r="NGQ191" s="148"/>
      <c r="NGR191" s="148"/>
      <c r="NGS191" s="148"/>
      <c r="NGT191" s="148"/>
      <c r="NGU191" s="148"/>
      <c r="NGV191" s="148"/>
      <c r="NGW191" s="148"/>
      <c r="NGX191" s="148"/>
      <c r="NGY191" s="148"/>
      <c r="NGZ191" s="148"/>
      <c r="NHA191" s="148"/>
      <c r="NHB191" s="148"/>
      <c r="NHC191" s="148"/>
      <c r="NHD191" s="148"/>
      <c r="NHE191" s="148"/>
      <c r="NHF191" s="148"/>
      <c r="NHG191" s="148"/>
      <c r="NHH191" s="148"/>
      <c r="NHI191" s="148"/>
      <c r="NHJ191" s="148"/>
      <c r="NHK191" s="148"/>
      <c r="NHL191" s="148"/>
      <c r="NHM191" s="148"/>
      <c r="NHN191" s="148"/>
      <c r="NHO191" s="148"/>
      <c r="NHP191" s="148"/>
      <c r="NHQ191" s="148"/>
      <c r="NHR191" s="148"/>
      <c r="NHS191" s="148"/>
      <c r="NHT191" s="148"/>
      <c r="NHU191" s="148"/>
      <c r="NHV191" s="148"/>
      <c r="NHW191" s="148"/>
      <c r="NHX191" s="148"/>
      <c r="NHY191" s="148"/>
      <c r="NHZ191" s="148"/>
      <c r="NIA191" s="148"/>
      <c r="NIB191" s="148"/>
      <c r="NIC191" s="148"/>
      <c r="NID191" s="148"/>
      <c r="NIE191" s="148"/>
      <c r="NIF191" s="148"/>
      <c r="NIG191" s="148"/>
      <c r="NIH191" s="148"/>
      <c r="NII191" s="148"/>
      <c r="NIJ191" s="148"/>
      <c r="NIK191" s="148"/>
      <c r="NIL191" s="148"/>
      <c r="NIM191" s="148"/>
      <c r="NIN191" s="148"/>
      <c r="NIO191" s="148"/>
      <c r="NIP191" s="148"/>
      <c r="NIQ191" s="148"/>
      <c r="NIR191" s="148"/>
      <c r="NIS191" s="148"/>
      <c r="NIT191" s="148"/>
      <c r="NIU191" s="148"/>
      <c r="NIV191" s="148"/>
      <c r="NIW191" s="148"/>
      <c r="NIX191" s="148"/>
      <c r="NIY191" s="148"/>
      <c r="NIZ191" s="148"/>
      <c r="NJA191" s="148"/>
      <c r="NJB191" s="148"/>
      <c r="NJC191" s="148"/>
      <c r="NJD191" s="148"/>
      <c r="NJE191" s="148"/>
      <c r="NJF191" s="148"/>
      <c r="NJG191" s="148"/>
      <c r="NJH191" s="148"/>
      <c r="NJI191" s="148"/>
      <c r="NJJ191" s="148"/>
      <c r="NJK191" s="148"/>
      <c r="NJL191" s="148"/>
      <c r="NJM191" s="148"/>
      <c r="NJN191" s="148"/>
      <c r="NJO191" s="148"/>
      <c r="NJP191" s="148"/>
      <c r="NJQ191" s="148"/>
      <c r="NJR191" s="148"/>
      <c r="NJS191" s="148"/>
      <c r="NJT191" s="148"/>
      <c r="NJU191" s="148"/>
      <c r="NJV191" s="148"/>
      <c r="NJW191" s="148"/>
      <c r="NJX191" s="148"/>
      <c r="NJY191" s="148"/>
      <c r="NJZ191" s="148"/>
      <c r="NKA191" s="148"/>
      <c r="NKB191" s="148"/>
      <c r="NKC191" s="148"/>
      <c r="NKD191" s="148"/>
      <c r="NKE191" s="148"/>
      <c r="NKF191" s="148"/>
      <c r="NKG191" s="148"/>
      <c r="NKH191" s="148"/>
      <c r="NKI191" s="148"/>
      <c r="NKJ191" s="148"/>
      <c r="NKK191" s="148"/>
      <c r="NKL191" s="148"/>
      <c r="NKM191" s="148"/>
      <c r="NKN191" s="148"/>
      <c r="NKO191" s="148"/>
      <c r="NKP191" s="148"/>
      <c r="NKQ191" s="148"/>
      <c r="NKR191" s="148"/>
      <c r="NKS191" s="148"/>
      <c r="NKT191" s="148"/>
      <c r="NKU191" s="148"/>
      <c r="NKV191" s="148"/>
      <c r="NKW191" s="148"/>
      <c r="NKX191" s="148"/>
      <c r="NKY191" s="148"/>
      <c r="NKZ191" s="148"/>
      <c r="NLA191" s="148"/>
      <c r="NLB191" s="148"/>
      <c r="NLC191" s="148"/>
      <c r="NLD191" s="148"/>
      <c r="NLE191" s="148"/>
      <c r="NLF191" s="148"/>
      <c r="NLG191" s="148"/>
      <c r="NLH191" s="148"/>
      <c r="NLI191" s="148"/>
      <c r="NLJ191" s="148"/>
      <c r="NLK191" s="148"/>
      <c r="NLL191" s="148"/>
      <c r="NLM191" s="148"/>
      <c r="NLN191" s="148"/>
      <c r="NLO191" s="148"/>
      <c r="NLP191" s="148"/>
      <c r="NLQ191" s="148"/>
      <c r="NLR191" s="148"/>
      <c r="NLS191" s="148"/>
      <c r="NLT191" s="148"/>
      <c r="NLU191" s="148"/>
      <c r="NLV191" s="148"/>
      <c r="NLW191" s="148"/>
      <c r="NLX191" s="148"/>
      <c r="NLY191" s="148"/>
      <c r="NLZ191" s="148"/>
      <c r="NMA191" s="148"/>
      <c r="NMB191" s="148"/>
      <c r="NMC191" s="148"/>
      <c r="NMD191" s="148"/>
      <c r="NME191" s="148"/>
      <c r="NMF191" s="148"/>
      <c r="NMG191" s="148"/>
      <c r="NMH191" s="148"/>
      <c r="NMI191" s="148"/>
      <c r="NMJ191" s="148"/>
      <c r="NMK191" s="148"/>
      <c r="NML191" s="148"/>
      <c r="NMM191" s="148"/>
      <c r="NMN191" s="148"/>
      <c r="NMO191" s="148"/>
      <c r="NMP191" s="148"/>
      <c r="NMQ191" s="148"/>
      <c r="NMR191" s="148"/>
      <c r="NMS191" s="148"/>
      <c r="NMT191" s="148"/>
      <c r="NMU191" s="148"/>
      <c r="NMV191" s="148"/>
      <c r="NMW191" s="148"/>
      <c r="NMX191" s="148"/>
      <c r="NMY191" s="148"/>
      <c r="NMZ191" s="148"/>
      <c r="NNA191" s="148"/>
      <c r="NNB191" s="148"/>
      <c r="NNC191" s="148"/>
      <c r="NND191" s="148"/>
      <c r="NNE191" s="148"/>
      <c r="NNF191" s="148"/>
      <c r="NNG191" s="148"/>
      <c r="NNH191" s="148"/>
      <c r="NNI191" s="148"/>
      <c r="NNJ191" s="148"/>
      <c r="NNK191" s="148"/>
      <c r="NNL191" s="148"/>
      <c r="NNM191" s="148"/>
      <c r="NNN191" s="148"/>
      <c r="NNO191" s="148"/>
      <c r="NNP191" s="148"/>
      <c r="NNQ191" s="148"/>
      <c r="NNR191" s="148"/>
      <c r="NNS191" s="148"/>
      <c r="NNT191" s="148"/>
      <c r="NNU191" s="148"/>
      <c r="NNV191" s="148"/>
      <c r="NNW191" s="148"/>
      <c r="NNX191" s="148"/>
      <c r="NNY191" s="148"/>
      <c r="NNZ191" s="148"/>
      <c r="NOA191" s="148"/>
      <c r="NOB191" s="148"/>
      <c r="NOC191" s="148"/>
      <c r="NOD191" s="148"/>
      <c r="NOE191" s="148"/>
      <c r="NOF191" s="148"/>
      <c r="NOG191" s="148"/>
      <c r="NOH191" s="148"/>
      <c r="NOI191" s="148"/>
      <c r="NOJ191" s="148"/>
      <c r="NOK191" s="148"/>
      <c r="NOL191" s="148"/>
      <c r="NOM191" s="148"/>
      <c r="NON191" s="148"/>
      <c r="NOO191" s="148"/>
      <c r="NOP191" s="148"/>
      <c r="NOQ191" s="148"/>
      <c r="NOR191" s="148"/>
      <c r="NOS191" s="148"/>
      <c r="NOT191" s="148"/>
      <c r="NOU191" s="148"/>
      <c r="NOV191" s="148"/>
      <c r="NOW191" s="148"/>
      <c r="NOX191" s="148"/>
      <c r="NOY191" s="148"/>
      <c r="NOZ191" s="148"/>
      <c r="NPA191" s="148"/>
      <c r="NPB191" s="148"/>
      <c r="NPC191" s="148"/>
      <c r="NPD191" s="148"/>
      <c r="NPE191" s="148"/>
      <c r="NPF191" s="148"/>
      <c r="NPG191" s="148"/>
      <c r="NPH191" s="148"/>
      <c r="NPI191" s="148"/>
      <c r="NPJ191" s="148"/>
      <c r="NPK191" s="148"/>
      <c r="NPL191" s="148"/>
      <c r="NPM191" s="148"/>
      <c r="NPN191" s="148"/>
      <c r="NPO191" s="148"/>
      <c r="NPP191" s="148"/>
      <c r="NPQ191" s="148"/>
      <c r="NPR191" s="148"/>
      <c r="NPS191" s="148"/>
      <c r="NPT191" s="148"/>
      <c r="NPU191" s="148"/>
      <c r="NPV191" s="148"/>
      <c r="NPW191" s="148"/>
      <c r="NPX191" s="148"/>
      <c r="NPY191" s="148"/>
      <c r="NPZ191" s="148"/>
      <c r="NQA191" s="148"/>
      <c r="NQB191" s="148"/>
      <c r="NQC191" s="148"/>
      <c r="NQD191" s="148"/>
      <c r="NQE191" s="148"/>
      <c r="NQF191" s="148"/>
      <c r="NQG191" s="148"/>
      <c r="NQH191" s="148"/>
      <c r="NQI191" s="148"/>
      <c r="NQJ191" s="148"/>
      <c r="NQK191" s="148"/>
      <c r="NQL191" s="148"/>
      <c r="NQM191" s="148"/>
      <c r="NQN191" s="148"/>
      <c r="NQO191" s="148"/>
      <c r="NQP191" s="148"/>
      <c r="NQQ191" s="148"/>
      <c r="NQR191" s="148"/>
      <c r="NQS191" s="148"/>
      <c r="NQT191" s="148"/>
      <c r="NQU191" s="148"/>
      <c r="NQV191" s="148"/>
      <c r="NQW191" s="148"/>
      <c r="NQX191" s="148"/>
      <c r="NQY191" s="148"/>
      <c r="NQZ191" s="148"/>
      <c r="NRA191" s="148"/>
      <c r="NRB191" s="148"/>
      <c r="NRC191" s="148"/>
      <c r="NRD191" s="148"/>
      <c r="NRE191" s="148"/>
      <c r="NRF191" s="148"/>
      <c r="NRG191" s="148"/>
      <c r="NRH191" s="148"/>
      <c r="NRI191" s="148"/>
      <c r="NRJ191" s="148"/>
      <c r="NRK191" s="148"/>
      <c r="NRL191" s="148"/>
      <c r="NRM191" s="148"/>
      <c r="NRN191" s="148"/>
      <c r="NRO191" s="148"/>
      <c r="NRP191" s="148"/>
      <c r="NRQ191" s="148"/>
      <c r="NRR191" s="148"/>
      <c r="NRS191" s="148"/>
      <c r="NRT191" s="148"/>
      <c r="NRU191" s="148"/>
      <c r="NRV191" s="148"/>
      <c r="NRW191" s="148"/>
      <c r="NRX191" s="148"/>
      <c r="NRY191" s="148"/>
      <c r="NRZ191" s="148"/>
      <c r="NSA191" s="148"/>
      <c r="NSB191" s="148"/>
      <c r="NSC191" s="148"/>
      <c r="NSD191" s="148"/>
      <c r="NSE191" s="148"/>
      <c r="NSF191" s="148"/>
      <c r="NSG191" s="148"/>
      <c r="NSH191" s="148"/>
      <c r="NSI191" s="148"/>
      <c r="NSJ191" s="148"/>
      <c r="NSK191" s="148"/>
      <c r="NSL191" s="148"/>
      <c r="NSM191" s="148"/>
      <c r="NSN191" s="148"/>
      <c r="NSO191" s="148"/>
      <c r="NSP191" s="148"/>
      <c r="NSQ191" s="148"/>
      <c r="NSR191" s="148"/>
      <c r="NSS191" s="148"/>
      <c r="NST191" s="148"/>
      <c r="NSU191" s="148"/>
      <c r="NSV191" s="148"/>
      <c r="NSW191" s="148"/>
      <c r="NSX191" s="148"/>
      <c r="NSY191" s="148"/>
      <c r="NSZ191" s="148"/>
      <c r="NTA191" s="148"/>
      <c r="NTB191" s="148"/>
      <c r="NTC191" s="148"/>
      <c r="NTD191" s="148"/>
      <c r="NTE191" s="148"/>
      <c r="NTF191" s="148"/>
      <c r="NTG191" s="148"/>
      <c r="NTH191" s="148"/>
      <c r="NTI191" s="148"/>
      <c r="NTJ191" s="148"/>
      <c r="NTK191" s="148"/>
      <c r="NTL191" s="148"/>
      <c r="NTM191" s="148"/>
      <c r="NTN191" s="148"/>
      <c r="NTO191" s="148"/>
      <c r="NTP191" s="148"/>
      <c r="NTQ191" s="148"/>
      <c r="NTR191" s="148"/>
      <c r="NTS191" s="148"/>
      <c r="NTT191" s="148"/>
      <c r="NTU191" s="148"/>
      <c r="NTV191" s="148"/>
      <c r="NTW191" s="148"/>
      <c r="NTX191" s="148"/>
      <c r="NTY191" s="148"/>
      <c r="NTZ191" s="148"/>
      <c r="NUA191" s="148"/>
      <c r="NUB191" s="148"/>
      <c r="NUC191" s="148"/>
      <c r="NUD191" s="148"/>
      <c r="NUE191" s="148"/>
      <c r="NUF191" s="148"/>
      <c r="NUG191" s="148"/>
      <c r="NUH191" s="148"/>
      <c r="NUI191" s="148"/>
      <c r="NUJ191" s="148"/>
      <c r="NUK191" s="148"/>
      <c r="NUL191" s="148"/>
      <c r="NUM191" s="148"/>
      <c r="NUN191" s="148"/>
      <c r="NUO191" s="148"/>
      <c r="NUP191" s="148"/>
      <c r="NUQ191" s="148"/>
      <c r="NUR191" s="148"/>
      <c r="NUS191" s="148"/>
      <c r="NUT191" s="148"/>
      <c r="NUU191" s="148"/>
      <c r="NUV191" s="148"/>
      <c r="NUW191" s="148"/>
      <c r="NUX191" s="148"/>
      <c r="NUY191" s="148"/>
      <c r="NUZ191" s="148"/>
      <c r="NVA191" s="148"/>
      <c r="NVB191" s="148"/>
      <c r="NVC191" s="148"/>
      <c r="NVD191" s="148"/>
      <c r="NVE191" s="148"/>
      <c r="NVF191" s="148"/>
      <c r="NVG191" s="148"/>
      <c r="NVH191" s="148"/>
      <c r="NVI191" s="148"/>
      <c r="NVJ191" s="148"/>
      <c r="NVK191" s="148"/>
      <c r="NVL191" s="148"/>
      <c r="NVM191" s="148"/>
      <c r="NVN191" s="148"/>
      <c r="NVO191" s="148"/>
      <c r="NVP191" s="148"/>
      <c r="NVQ191" s="148"/>
      <c r="NVR191" s="148"/>
      <c r="NVS191" s="148"/>
      <c r="NVT191" s="148"/>
      <c r="NVU191" s="148"/>
      <c r="NVV191" s="148"/>
      <c r="NVW191" s="148"/>
      <c r="NVX191" s="148"/>
      <c r="NVY191" s="148"/>
      <c r="NVZ191" s="148"/>
      <c r="NWA191" s="148"/>
      <c r="NWB191" s="148"/>
      <c r="NWC191" s="148"/>
      <c r="NWD191" s="148"/>
      <c r="NWE191" s="148"/>
      <c r="NWF191" s="148"/>
      <c r="NWG191" s="148"/>
      <c r="NWH191" s="148"/>
      <c r="NWI191" s="148"/>
      <c r="NWJ191" s="148"/>
      <c r="NWK191" s="148"/>
      <c r="NWL191" s="148"/>
      <c r="NWM191" s="148"/>
      <c r="NWN191" s="148"/>
      <c r="NWO191" s="148"/>
      <c r="NWP191" s="148"/>
      <c r="NWQ191" s="148"/>
      <c r="NWR191" s="148"/>
      <c r="NWS191" s="148"/>
      <c r="NWT191" s="148"/>
      <c r="NWU191" s="148"/>
      <c r="NWV191" s="148"/>
      <c r="NWW191" s="148"/>
      <c r="NWX191" s="148"/>
      <c r="NWY191" s="148"/>
      <c r="NWZ191" s="148"/>
      <c r="NXA191" s="148"/>
      <c r="NXB191" s="148"/>
      <c r="NXC191" s="148"/>
      <c r="NXD191" s="148"/>
      <c r="NXE191" s="148"/>
      <c r="NXF191" s="148"/>
      <c r="NXG191" s="148"/>
      <c r="NXH191" s="148"/>
      <c r="NXI191" s="148"/>
      <c r="NXJ191" s="148"/>
      <c r="NXK191" s="148"/>
      <c r="NXL191" s="148"/>
      <c r="NXM191" s="148"/>
      <c r="NXN191" s="148"/>
      <c r="NXO191" s="148"/>
      <c r="NXP191" s="148"/>
      <c r="NXQ191" s="148"/>
      <c r="NXR191" s="148"/>
      <c r="NXS191" s="148"/>
      <c r="NXT191" s="148"/>
      <c r="NXU191" s="148"/>
      <c r="NXV191" s="148"/>
      <c r="NXW191" s="148"/>
      <c r="NXX191" s="148"/>
      <c r="NXY191" s="148"/>
      <c r="NXZ191" s="148"/>
      <c r="NYA191" s="148"/>
      <c r="NYB191" s="148"/>
      <c r="NYC191" s="148"/>
      <c r="NYD191" s="148"/>
      <c r="NYE191" s="148"/>
      <c r="NYF191" s="148"/>
      <c r="NYG191" s="148"/>
      <c r="NYH191" s="148"/>
      <c r="NYI191" s="148"/>
      <c r="NYJ191" s="148"/>
      <c r="NYK191" s="148"/>
      <c r="NYL191" s="148"/>
      <c r="NYM191" s="148"/>
      <c r="NYN191" s="148"/>
      <c r="NYO191" s="148"/>
      <c r="NYP191" s="148"/>
      <c r="NYQ191" s="148"/>
      <c r="NYR191" s="148"/>
      <c r="NYS191" s="148"/>
      <c r="NYT191" s="148"/>
      <c r="NYU191" s="148"/>
      <c r="NYV191" s="148"/>
      <c r="NYW191" s="148"/>
      <c r="NYX191" s="148"/>
      <c r="NYY191" s="148"/>
      <c r="NYZ191" s="148"/>
      <c r="NZA191" s="148"/>
      <c r="NZB191" s="148"/>
      <c r="NZC191" s="148"/>
      <c r="NZD191" s="148"/>
      <c r="NZE191" s="148"/>
      <c r="NZF191" s="148"/>
      <c r="NZG191" s="148"/>
      <c r="NZH191" s="148"/>
      <c r="NZI191" s="148"/>
      <c r="NZJ191" s="148"/>
      <c r="NZK191" s="148"/>
      <c r="NZL191" s="148"/>
      <c r="NZM191" s="148"/>
      <c r="NZN191" s="148"/>
      <c r="NZO191" s="148"/>
      <c r="NZP191" s="148"/>
      <c r="NZQ191" s="148"/>
      <c r="NZR191" s="148"/>
      <c r="NZS191" s="148"/>
      <c r="NZT191" s="148"/>
      <c r="NZU191" s="148"/>
      <c r="NZV191" s="148"/>
      <c r="NZW191" s="148"/>
      <c r="NZX191" s="148"/>
      <c r="NZY191" s="148"/>
      <c r="NZZ191" s="148"/>
      <c r="OAA191" s="148"/>
      <c r="OAB191" s="148"/>
      <c r="OAC191" s="148"/>
      <c r="OAD191" s="148"/>
      <c r="OAE191" s="148"/>
      <c r="OAF191" s="148"/>
      <c r="OAG191" s="148"/>
      <c r="OAH191" s="148"/>
      <c r="OAI191" s="148"/>
      <c r="OAJ191" s="148"/>
      <c r="OAK191" s="148"/>
      <c r="OAL191" s="148"/>
      <c r="OAM191" s="148"/>
      <c r="OAN191" s="148"/>
      <c r="OAO191" s="148"/>
      <c r="OAP191" s="148"/>
      <c r="OAQ191" s="148"/>
      <c r="OAR191" s="148"/>
      <c r="OAS191" s="148"/>
      <c r="OAT191" s="148"/>
      <c r="OAU191" s="148"/>
      <c r="OAV191" s="148"/>
      <c r="OAW191" s="148"/>
      <c r="OAX191" s="148"/>
      <c r="OAY191" s="148"/>
      <c r="OAZ191" s="148"/>
      <c r="OBA191" s="148"/>
      <c r="OBB191" s="148"/>
      <c r="OBC191" s="148"/>
      <c r="OBD191" s="148"/>
      <c r="OBE191" s="148"/>
      <c r="OBF191" s="148"/>
      <c r="OBG191" s="148"/>
      <c r="OBH191" s="148"/>
      <c r="OBI191" s="148"/>
      <c r="OBJ191" s="148"/>
      <c r="OBK191" s="148"/>
      <c r="OBL191" s="148"/>
      <c r="OBM191" s="148"/>
      <c r="OBN191" s="148"/>
      <c r="OBO191" s="148"/>
      <c r="OBP191" s="148"/>
      <c r="OBQ191" s="148"/>
      <c r="OBR191" s="148"/>
      <c r="OBS191" s="148"/>
      <c r="OBT191" s="148"/>
      <c r="OBU191" s="148"/>
      <c r="OBV191" s="148"/>
      <c r="OBW191" s="148"/>
      <c r="OBX191" s="148"/>
      <c r="OBY191" s="148"/>
      <c r="OBZ191" s="148"/>
      <c r="OCA191" s="148"/>
      <c r="OCB191" s="148"/>
      <c r="OCC191" s="148"/>
      <c r="OCD191" s="148"/>
      <c r="OCE191" s="148"/>
      <c r="OCF191" s="148"/>
      <c r="OCG191" s="148"/>
      <c r="OCH191" s="148"/>
      <c r="OCI191" s="148"/>
      <c r="OCJ191" s="148"/>
      <c r="OCK191" s="148"/>
      <c r="OCL191" s="148"/>
      <c r="OCM191" s="148"/>
      <c r="OCN191" s="148"/>
      <c r="OCO191" s="148"/>
      <c r="OCP191" s="148"/>
      <c r="OCQ191" s="148"/>
      <c r="OCR191" s="148"/>
      <c r="OCS191" s="148"/>
      <c r="OCT191" s="148"/>
      <c r="OCU191" s="148"/>
      <c r="OCV191" s="148"/>
      <c r="OCW191" s="148"/>
      <c r="OCX191" s="148"/>
      <c r="OCY191" s="148"/>
      <c r="OCZ191" s="148"/>
      <c r="ODA191" s="148"/>
      <c r="ODB191" s="148"/>
      <c r="ODC191" s="148"/>
      <c r="ODD191" s="148"/>
      <c r="ODE191" s="148"/>
      <c r="ODF191" s="148"/>
      <c r="ODG191" s="148"/>
      <c r="ODH191" s="148"/>
      <c r="ODI191" s="148"/>
      <c r="ODJ191" s="148"/>
      <c r="ODK191" s="148"/>
      <c r="ODL191" s="148"/>
      <c r="ODM191" s="148"/>
      <c r="ODN191" s="148"/>
      <c r="ODO191" s="148"/>
      <c r="ODP191" s="148"/>
      <c r="ODQ191" s="148"/>
      <c r="ODR191" s="148"/>
      <c r="ODS191" s="148"/>
      <c r="ODT191" s="148"/>
      <c r="ODU191" s="148"/>
      <c r="ODV191" s="148"/>
      <c r="ODW191" s="148"/>
      <c r="ODX191" s="148"/>
      <c r="ODY191" s="148"/>
      <c r="ODZ191" s="148"/>
      <c r="OEA191" s="148"/>
      <c r="OEB191" s="148"/>
      <c r="OEC191" s="148"/>
      <c r="OED191" s="148"/>
      <c r="OEE191" s="148"/>
      <c r="OEF191" s="148"/>
      <c r="OEG191" s="148"/>
      <c r="OEH191" s="148"/>
      <c r="OEI191" s="148"/>
      <c r="OEJ191" s="148"/>
      <c r="OEK191" s="148"/>
      <c r="OEL191" s="148"/>
      <c r="OEM191" s="148"/>
      <c r="OEN191" s="148"/>
      <c r="OEO191" s="148"/>
      <c r="OEP191" s="148"/>
      <c r="OEQ191" s="148"/>
      <c r="OER191" s="148"/>
      <c r="OES191" s="148"/>
      <c r="OET191" s="148"/>
      <c r="OEU191" s="148"/>
      <c r="OEV191" s="148"/>
      <c r="OEW191" s="148"/>
      <c r="OEX191" s="148"/>
      <c r="OEY191" s="148"/>
      <c r="OEZ191" s="148"/>
      <c r="OFA191" s="148"/>
      <c r="OFB191" s="148"/>
      <c r="OFC191" s="148"/>
      <c r="OFD191" s="148"/>
      <c r="OFE191" s="148"/>
      <c r="OFF191" s="148"/>
      <c r="OFG191" s="148"/>
      <c r="OFH191" s="148"/>
      <c r="OFI191" s="148"/>
      <c r="OFJ191" s="148"/>
      <c r="OFK191" s="148"/>
      <c r="OFL191" s="148"/>
      <c r="OFM191" s="148"/>
      <c r="OFN191" s="148"/>
      <c r="OFO191" s="148"/>
      <c r="OFP191" s="148"/>
      <c r="OFQ191" s="148"/>
      <c r="OFR191" s="148"/>
      <c r="OFS191" s="148"/>
      <c r="OFT191" s="148"/>
      <c r="OFU191" s="148"/>
      <c r="OFV191" s="148"/>
      <c r="OFW191" s="148"/>
      <c r="OFX191" s="148"/>
      <c r="OFY191" s="148"/>
      <c r="OFZ191" s="148"/>
      <c r="OGA191" s="148"/>
      <c r="OGB191" s="148"/>
      <c r="OGC191" s="148"/>
      <c r="OGD191" s="148"/>
      <c r="OGE191" s="148"/>
      <c r="OGF191" s="148"/>
      <c r="OGG191" s="148"/>
      <c r="OGH191" s="148"/>
      <c r="OGI191" s="148"/>
      <c r="OGJ191" s="148"/>
      <c r="OGK191" s="148"/>
      <c r="OGL191" s="148"/>
      <c r="OGM191" s="148"/>
      <c r="OGN191" s="148"/>
      <c r="OGO191" s="148"/>
      <c r="OGP191" s="148"/>
      <c r="OGQ191" s="148"/>
      <c r="OGR191" s="148"/>
      <c r="OGS191" s="148"/>
      <c r="OGT191" s="148"/>
      <c r="OGU191" s="148"/>
      <c r="OGV191" s="148"/>
      <c r="OGW191" s="148"/>
      <c r="OGX191" s="148"/>
      <c r="OGY191" s="148"/>
      <c r="OGZ191" s="148"/>
      <c r="OHA191" s="148"/>
      <c r="OHB191" s="148"/>
      <c r="OHC191" s="148"/>
      <c r="OHD191" s="148"/>
      <c r="OHE191" s="148"/>
      <c r="OHF191" s="148"/>
      <c r="OHG191" s="148"/>
      <c r="OHH191" s="148"/>
      <c r="OHI191" s="148"/>
      <c r="OHJ191" s="148"/>
      <c r="OHK191" s="148"/>
      <c r="OHL191" s="148"/>
      <c r="OHM191" s="148"/>
      <c r="OHN191" s="148"/>
      <c r="OHO191" s="148"/>
      <c r="OHP191" s="148"/>
      <c r="OHQ191" s="148"/>
      <c r="OHR191" s="148"/>
      <c r="OHS191" s="148"/>
      <c r="OHT191" s="148"/>
      <c r="OHU191" s="148"/>
      <c r="OHV191" s="148"/>
      <c r="OHW191" s="148"/>
      <c r="OHX191" s="148"/>
      <c r="OHY191" s="148"/>
      <c r="OHZ191" s="148"/>
      <c r="OIA191" s="148"/>
      <c r="OIB191" s="148"/>
      <c r="OIC191" s="148"/>
      <c r="OID191" s="148"/>
      <c r="OIE191" s="148"/>
      <c r="OIF191" s="148"/>
      <c r="OIG191" s="148"/>
      <c r="OIH191" s="148"/>
      <c r="OII191" s="148"/>
      <c r="OIJ191" s="148"/>
      <c r="OIK191" s="148"/>
      <c r="OIL191" s="148"/>
      <c r="OIM191" s="148"/>
      <c r="OIN191" s="148"/>
      <c r="OIO191" s="148"/>
      <c r="OIP191" s="148"/>
      <c r="OIQ191" s="148"/>
      <c r="OIR191" s="148"/>
      <c r="OIS191" s="148"/>
      <c r="OIT191" s="148"/>
      <c r="OIU191" s="148"/>
      <c r="OIV191" s="148"/>
      <c r="OIW191" s="148"/>
      <c r="OIX191" s="148"/>
      <c r="OIY191" s="148"/>
      <c r="OIZ191" s="148"/>
      <c r="OJA191" s="148"/>
      <c r="OJB191" s="148"/>
      <c r="OJC191" s="148"/>
      <c r="OJD191" s="148"/>
      <c r="OJE191" s="148"/>
      <c r="OJF191" s="148"/>
      <c r="OJG191" s="148"/>
      <c r="OJH191" s="148"/>
      <c r="OJI191" s="148"/>
      <c r="OJJ191" s="148"/>
      <c r="OJK191" s="148"/>
      <c r="OJL191" s="148"/>
      <c r="OJM191" s="148"/>
      <c r="OJN191" s="148"/>
      <c r="OJO191" s="148"/>
      <c r="OJP191" s="148"/>
      <c r="OJQ191" s="148"/>
      <c r="OJR191" s="148"/>
      <c r="OJS191" s="148"/>
      <c r="OJT191" s="148"/>
      <c r="OJU191" s="148"/>
      <c r="OJV191" s="148"/>
      <c r="OJW191" s="148"/>
      <c r="OJX191" s="148"/>
      <c r="OJY191" s="148"/>
      <c r="OJZ191" s="148"/>
      <c r="OKA191" s="148"/>
      <c r="OKB191" s="148"/>
      <c r="OKC191" s="148"/>
      <c r="OKD191" s="148"/>
      <c r="OKE191" s="148"/>
      <c r="OKF191" s="148"/>
      <c r="OKG191" s="148"/>
      <c r="OKH191" s="148"/>
      <c r="OKI191" s="148"/>
      <c r="OKJ191" s="148"/>
      <c r="OKK191" s="148"/>
      <c r="OKL191" s="148"/>
      <c r="OKM191" s="148"/>
      <c r="OKN191" s="148"/>
      <c r="OKO191" s="148"/>
      <c r="OKP191" s="148"/>
      <c r="OKQ191" s="148"/>
      <c r="OKR191" s="148"/>
      <c r="OKS191" s="148"/>
      <c r="OKT191" s="148"/>
      <c r="OKU191" s="148"/>
      <c r="OKV191" s="148"/>
      <c r="OKW191" s="148"/>
      <c r="OKX191" s="148"/>
      <c r="OKY191" s="148"/>
      <c r="OKZ191" s="148"/>
      <c r="OLA191" s="148"/>
      <c r="OLB191" s="148"/>
      <c r="OLC191" s="148"/>
      <c r="OLD191" s="148"/>
      <c r="OLE191" s="148"/>
      <c r="OLF191" s="148"/>
      <c r="OLG191" s="148"/>
      <c r="OLH191" s="148"/>
      <c r="OLI191" s="148"/>
      <c r="OLJ191" s="148"/>
      <c r="OLK191" s="148"/>
      <c r="OLL191" s="148"/>
      <c r="OLM191" s="148"/>
      <c r="OLN191" s="148"/>
      <c r="OLO191" s="148"/>
      <c r="OLP191" s="148"/>
      <c r="OLQ191" s="148"/>
      <c r="OLR191" s="148"/>
      <c r="OLS191" s="148"/>
      <c r="OLT191" s="148"/>
      <c r="OLU191" s="148"/>
      <c r="OLV191" s="148"/>
      <c r="OLW191" s="148"/>
      <c r="OLX191" s="148"/>
      <c r="OLY191" s="148"/>
      <c r="OLZ191" s="148"/>
      <c r="OMA191" s="148"/>
      <c r="OMB191" s="148"/>
      <c r="OMC191" s="148"/>
      <c r="OMD191" s="148"/>
      <c r="OME191" s="148"/>
      <c r="OMF191" s="148"/>
      <c r="OMG191" s="148"/>
      <c r="OMH191" s="148"/>
      <c r="OMI191" s="148"/>
      <c r="OMJ191" s="148"/>
      <c r="OMK191" s="148"/>
      <c r="OML191" s="148"/>
      <c r="OMM191" s="148"/>
      <c r="OMN191" s="148"/>
      <c r="OMO191" s="148"/>
      <c r="OMP191" s="148"/>
      <c r="OMQ191" s="148"/>
      <c r="OMR191" s="148"/>
      <c r="OMS191" s="148"/>
      <c r="OMT191" s="148"/>
      <c r="OMU191" s="148"/>
      <c r="OMV191" s="148"/>
      <c r="OMW191" s="148"/>
      <c r="OMX191" s="148"/>
      <c r="OMY191" s="148"/>
      <c r="OMZ191" s="148"/>
      <c r="ONA191" s="148"/>
      <c r="ONB191" s="148"/>
      <c r="ONC191" s="148"/>
      <c r="OND191" s="148"/>
      <c r="ONE191" s="148"/>
      <c r="ONF191" s="148"/>
      <c r="ONG191" s="148"/>
      <c r="ONH191" s="148"/>
      <c r="ONI191" s="148"/>
      <c r="ONJ191" s="148"/>
      <c r="ONK191" s="148"/>
      <c r="ONL191" s="148"/>
      <c r="ONM191" s="148"/>
      <c r="ONN191" s="148"/>
      <c r="ONO191" s="148"/>
      <c r="ONP191" s="148"/>
      <c r="ONQ191" s="148"/>
      <c r="ONR191" s="148"/>
      <c r="ONS191" s="148"/>
      <c r="ONT191" s="148"/>
      <c r="ONU191" s="148"/>
      <c r="ONV191" s="148"/>
      <c r="ONW191" s="148"/>
      <c r="ONX191" s="148"/>
      <c r="ONY191" s="148"/>
      <c r="ONZ191" s="148"/>
      <c r="OOA191" s="148"/>
      <c r="OOB191" s="148"/>
      <c r="OOC191" s="148"/>
      <c r="OOD191" s="148"/>
      <c r="OOE191" s="148"/>
      <c r="OOF191" s="148"/>
      <c r="OOG191" s="148"/>
      <c r="OOH191" s="148"/>
      <c r="OOI191" s="148"/>
      <c r="OOJ191" s="148"/>
      <c r="OOK191" s="148"/>
      <c r="OOL191" s="148"/>
      <c r="OOM191" s="148"/>
      <c r="OON191" s="148"/>
      <c r="OOO191" s="148"/>
      <c r="OOP191" s="148"/>
      <c r="OOQ191" s="148"/>
      <c r="OOR191" s="148"/>
      <c r="OOS191" s="148"/>
      <c r="OOT191" s="148"/>
      <c r="OOU191" s="148"/>
      <c r="OOV191" s="148"/>
      <c r="OOW191" s="148"/>
      <c r="OOX191" s="148"/>
      <c r="OOY191" s="148"/>
      <c r="OOZ191" s="148"/>
      <c r="OPA191" s="148"/>
      <c r="OPB191" s="148"/>
      <c r="OPC191" s="148"/>
      <c r="OPD191" s="148"/>
      <c r="OPE191" s="148"/>
      <c r="OPF191" s="148"/>
      <c r="OPG191" s="148"/>
      <c r="OPH191" s="148"/>
      <c r="OPI191" s="148"/>
      <c r="OPJ191" s="148"/>
      <c r="OPK191" s="148"/>
      <c r="OPL191" s="148"/>
      <c r="OPM191" s="148"/>
      <c r="OPN191" s="148"/>
      <c r="OPO191" s="148"/>
      <c r="OPP191" s="148"/>
      <c r="OPQ191" s="148"/>
      <c r="OPR191" s="148"/>
      <c r="OPS191" s="148"/>
      <c r="OPT191" s="148"/>
      <c r="OPU191" s="148"/>
      <c r="OPV191" s="148"/>
      <c r="OPW191" s="148"/>
      <c r="OPX191" s="148"/>
      <c r="OPY191" s="148"/>
      <c r="OPZ191" s="148"/>
      <c r="OQA191" s="148"/>
      <c r="OQB191" s="148"/>
      <c r="OQC191" s="148"/>
      <c r="OQD191" s="148"/>
      <c r="OQE191" s="148"/>
      <c r="OQF191" s="148"/>
      <c r="OQG191" s="148"/>
      <c r="OQH191" s="148"/>
      <c r="OQI191" s="148"/>
      <c r="OQJ191" s="148"/>
      <c r="OQK191" s="148"/>
      <c r="OQL191" s="148"/>
      <c r="OQM191" s="148"/>
      <c r="OQN191" s="148"/>
      <c r="OQO191" s="148"/>
      <c r="OQP191" s="148"/>
      <c r="OQQ191" s="148"/>
      <c r="OQR191" s="148"/>
      <c r="OQS191" s="148"/>
      <c r="OQT191" s="148"/>
      <c r="OQU191" s="148"/>
      <c r="OQV191" s="148"/>
      <c r="OQW191" s="148"/>
      <c r="OQX191" s="148"/>
      <c r="OQY191" s="148"/>
      <c r="OQZ191" s="148"/>
      <c r="ORA191" s="148"/>
      <c r="ORB191" s="148"/>
      <c r="ORC191" s="148"/>
      <c r="ORD191" s="148"/>
      <c r="ORE191" s="148"/>
      <c r="ORF191" s="148"/>
      <c r="ORG191" s="148"/>
      <c r="ORH191" s="148"/>
      <c r="ORI191" s="148"/>
      <c r="ORJ191" s="148"/>
      <c r="ORK191" s="148"/>
      <c r="ORL191" s="148"/>
      <c r="ORM191" s="148"/>
      <c r="ORN191" s="148"/>
      <c r="ORO191" s="148"/>
      <c r="ORP191" s="148"/>
      <c r="ORQ191" s="148"/>
      <c r="ORR191" s="148"/>
      <c r="ORS191" s="148"/>
      <c r="ORT191" s="148"/>
      <c r="ORU191" s="148"/>
      <c r="ORV191" s="148"/>
      <c r="ORW191" s="148"/>
      <c r="ORX191" s="148"/>
      <c r="ORY191" s="148"/>
      <c r="ORZ191" s="148"/>
      <c r="OSA191" s="148"/>
      <c r="OSB191" s="148"/>
      <c r="OSC191" s="148"/>
      <c r="OSD191" s="148"/>
      <c r="OSE191" s="148"/>
      <c r="OSF191" s="148"/>
      <c r="OSG191" s="148"/>
      <c r="OSH191" s="148"/>
      <c r="OSI191" s="148"/>
      <c r="OSJ191" s="148"/>
      <c r="OSK191" s="148"/>
      <c r="OSL191" s="148"/>
      <c r="OSM191" s="148"/>
      <c r="OSN191" s="148"/>
      <c r="OSO191" s="148"/>
      <c r="OSP191" s="148"/>
      <c r="OSQ191" s="148"/>
      <c r="OSR191" s="148"/>
      <c r="OSS191" s="148"/>
      <c r="OST191" s="148"/>
      <c r="OSU191" s="148"/>
      <c r="OSV191" s="148"/>
      <c r="OSW191" s="148"/>
      <c r="OSX191" s="148"/>
      <c r="OSY191" s="148"/>
      <c r="OSZ191" s="148"/>
      <c r="OTA191" s="148"/>
      <c r="OTB191" s="148"/>
      <c r="OTC191" s="148"/>
      <c r="OTD191" s="148"/>
      <c r="OTE191" s="148"/>
      <c r="OTF191" s="148"/>
      <c r="OTG191" s="148"/>
      <c r="OTH191" s="148"/>
      <c r="OTI191" s="148"/>
      <c r="OTJ191" s="148"/>
      <c r="OTK191" s="148"/>
      <c r="OTL191" s="148"/>
      <c r="OTM191" s="148"/>
      <c r="OTN191" s="148"/>
      <c r="OTO191" s="148"/>
      <c r="OTP191" s="148"/>
      <c r="OTQ191" s="148"/>
      <c r="OTR191" s="148"/>
      <c r="OTS191" s="148"/>
      <c r="OTT191" s="148"/>
      <c r="OTU191" s="148"/>
      <c r="OTV191" s="148"/>
      <c r="OTW191" s="148"/>
      <c r="OTX191" s="148"/>
      <c r="OTY191" s="148"/>
      <c r="OTZ191" s="148"/>
      <c r="OUA191" s="148"/>
      <c r="OUB191" s="148"/>
      <c r="OUC191" s="148"/>
      <c r="OUD191" s="148"/>
      <c r="OUE191" s="148"/>
      <c r="OUF191" s="148"/>
      <c r="OUG191" s="148"/>
      <c r="OUH191" s="148"/>
      <c r="OUI191" s="148"/>
      <c r="OUJ191" s="148"/>
      <c r="OUK191" s="148"/>
      <c r="OUL191" s="148"/>
      <c r="OUM191" s="148"/>
      <c r="OUN191" s="148"/>
      <c r="OUO191" s="148"/>
      <c r="OUP191" s="148"/>
      <c r="OUQ191" s="148"/>
      <c r="OUR191" s="148"/>
      <c r="OUS191" s="148"/>
      <c r="OUT191" s="148"/>
      <c r="OUU191" s="148"/>
      <c r="OUV191" s="148"/>
      <c r="OUW191" s="148"/>
      <c r="OUX191" s="148"/>
      <c r="OUY191" s="148"/>
      <c r="OUZ191" s="148"/>
      <c r="OVA191" s="148"/>
      <c r="OVB191" s="148"/>
      <c r="OVC191" s="148"/>
      <c r="OVD191" s="148"/>
      <c r="OVE191" s="148"/>
      <c r="OVF191" s="148"/>
      <c r="OVG191" s="148"/>
      <c r="OVH191" s="148"/>
      <c r="OVI191" s="148"/>
      <c r="OVJ191" s="148"/>
      <c r="OVK191" s="148"/>
      <c r="OVL191" s="148"/>
      <c r="OVM191" s="148"/>
      <c r="OVN191" s="148"/>
      <c r="OVO191" s="148"/>
      <c r="OVP191" s="148"/>
      <c r="OVQ191" s="148"/>
      <c r="OVR191" s="148"/>
      <c r="OVS191" s="148"/>
      <c r="OVT191" s="148"/>
      <c r="OVU191" s="148"/>
      <c r="OVV191" s="148"/>
      <c r="OVW191" s="148"/>
      <c r="OVX191" s="148"/>
      <c r="OVY191" s="148"/>
      <c r="OVZ191" s="148"/>
      <c r="OWA191" s="148"/>
      <c r="OWB191" s="148"/>
      <c r="OWC191" s="148"/>
      <c r="OWD191" s="148"/>
      <c r="OWE191" s="148"/>
      <c r="OWF191" s="148"/>
      <c r="OWG191" s="148"/>
      <c r="OWH191" s="148"/>
      <c r="OWI191" s="148"/>
      <c r="OWJ191" s="148"/>
      <c r="OWK191" s="148"/>
      <c r="OWL191" s="148"/>
      <c r="OWM191" s="148"/>
      <c r="OWN191" s="148"/>
      <c r="OWO191" s="148"/>
      <c r="OWP191" s="148"/>
      <c r="OWQ191" s="148"/>
      <c r="OWR191" s="148"/>
      <c r="OWS191" s="148"/>
      <c r="OWT191" s="148"/>
      <c r="OWU191" s="148"/>
      <c r="OWV191" s="148"/>
      <c r="OWW191" s="148"/>
      <c r="OWX191" s="148"/>
      <c r="OWY191" s="148"/>
      <c r="OWZ191" s="148"/>
      <c r="OXA191" s="148"/>
      <c r="OXB191" s="148"/>
      <c r="OXC191" s="148"/>
      <c r="OXD191" s="148"/>
      <c r="OXE191" s="148"/>
      <c r="OXF191" s="148"/>
      <c r="OXG191" s="148"/>
      <c r="OXH191" s="148"/>
      <c r="OXI191" s="148"/>
      <c r="OXJ191" s="148"/>
      <c r="OXK191" s="148"/>
      <c r="OXL191" s="148"/>
      <c r="OXM191" s="148"/>
      <c r="OXN191" s="148"/>
      <c r="OXO191" s="148"/>
      <c r="OXP191" s="148"/>
      <c r="OXQ191" s="148"/>
      <c r="OXR191" s="148"/>
      <c r="OXS191" s="148"/>
      <c r="OXT191" s="148"/>
      <c r="OXU191" s="148"/>
      <c r="OXV191" s="148"/>
      <c r="OXW191" s="148"/>
      <c r="OXX191" s="148"/>
      <c r="OXY191" s="148"/>
      <c r="OXZ191" s="148"/>
      <c r="OYA191" s="148"/>
      <c r="OYB191" s="148"/>
      <c r="OYC191" s="148"/>
      <c r="OYD191" s="148"/>
      <c r="OYE191" s="148"/>
      <c r="OYF191" s="148"/>
      <c r="OYG191" s="148"/>
      <c r="OYH191" s="148"/>
      <c r="OYI191" s="148"/>
      <c r="OYJ191" s="148"/>
      <c r="OYK191" s="148"/>
      <c r="OYL191" s="148"/>
      <c r="OYM191" s="148"/>
      <c r="OYN191" s="148"/>
      <c r="OYO191" s="148"/>
      <c r="OYP191" s="148"/>
      <c r="OYQ191" s="148"/>
      <c r="OYR191" s="148"/>
      <c r="OYS191" s="148"/>
      <c r="OYT191" s="148"/>
      <c r="OYU191" s="148"/>
      <c r="OYV191" s="148"/>
      <c r="OYW191" s="148"/>
      <c r="OYX191" s="148"/>
      <c r="OYY191" s="148"/>
      <c r="OYZ191" s="148"/>
      <c r="OZA191" s="148"/>
      <c r="OZB191" s="148"/>
      <c r="OZC191" s="148"/>
      <c r="OZD191" s="148"/>
      <c r="OZE191" s="148"/>
      <c r="OZF191" s="148"/>
      <c r="OZG191" s="148"/>
      <c r="OZH191" s="148"/>
      <c r="OZI191" s="148"/>
      <c r="OZJ191" s="148"/>
      <c r="OZK191" s="148"/>
      <c r="OZL191" s="148"/>
      <c r="OZM191" s="148"/>
      <c r="OZN191" s="148"/>
      <c r="OZO191" s="148"/>
      <c r="OZP191" s="148"/>
      <c r="OZQ191" s="148"/>
      <c r="OZR191" s="148"/>
      <c r="OZS191" s="148"/>
      <c r="OZT191" s="148"/>
      <c r="OZU191" s="148"/>
      <c r="OZV191" s="148"/>
      <c r="OZW191" s="148"/>
      <c r="OZX191" s="148"/>
      <c r="OZY191" s="148"/>
      <c r="OZZ191" s="148"/>
      <c r="PAA191" s="148"/>
      <c r="PAB191" s="148"/>
      <c r="PAC191" s="148"/>
      <c r="PAD191" s="148"/>
      <c r="PAE191" s="148"/>
      <c r="PAF191" s="148"/>
      <c r="PAG191" s="148"/>
      <c r="PAH191" s="148"/>
      <c r="PAI191" s="148"/>
      <c r="PAJ191" s="148"/>
      <c r="PAK191" s="148"/>
      <c r="PAL191" s="148"/>
      <c r="PAM191" s="148"/>
      <c r="PAN191" s="148"/>
      <c r="PAO191" s="148"/>
      <c r="PAP191" s="148"/>
      <c r="PAQ191" s="148"/>
      <c r="PAR191" s="148"/>
      <c r="PAS191" s="148"/>
      <c r="PAT191" s="148"/>
      <c r="PAU191" s="148"/>
      <c r="PAV191" s="148"/>
      <c r="PAW191" s="148"/>
      <c r="PAX191" s="148"/>
      <c r="PAY191" s="148"/>
      <c r="PAZ191" s="148"/>
      <c r="PBA191" s="148"/>
      <c r="PBB191" s="148"/>
      <c r="PBC191" s="148"/>
      <c r="PBD191" s="148"/>
      <c r="PBE191" s="148"/>
      <c r="PBF191" s="148"/>
      <c r="PBG191" s="148"/>
      <c r="PBH191" s="148"/>
      <c r="PBI191" s="148"/>
      <c r="PBJ191" s="148"/>
      <c r="PBK191" s="148"/>
      <c r="PBL191" s="148"/>
      <c r="PBM191" s="148"/>
      <c r="PBN191" s="148"/>
      <c r="PBO191" s="148"/>
      <c r="PBP191" s="148"/>
      <c r="PBQ191" s="148"/>
      <c r="PBR191" s="148"/>
      <c r="PBS191" s="148"/>
      <c r="PBT191" s="148"/>
      <c r="PBU191" s="148"/>
      <c r="PBV191" s="148"/>
      <c r="PBW191" s="148"/>
      <c r="PBX191" s="148"/>
      <c r="PBY191" s="148"/>
      <c r="PBZ191" s="148"/>
      <c r="PCA191" s="148"/>
      <c r="PCB191" s="148"/>
      <c r="PCC191" s="148"/>
      <c r="PCD191" s="148"/>
      <c r="PCE191" s="148"/>
      <c r="PCF191" s="148"/>
      <c r="PCG191" s="148"/>
      <c r="PCH191" s="148"/>
      <c r="PCI191" s="148"/>
      <c r="PCJ191" s="148"/>
      <c r="PCK191" s="148"/>
      <c r="PCL191" s="148"/>
      <c r="PCM191" s="148"/>
      <c r="PCN191" s="148"/>
      <c r="PCO191" s="148"/>
      <c r="PCP191" s="148"/>
      <c r="PCQ191" s="148"/>
      <c r="PCR191" s="148"/>
      <c r="PCS191" s="148"/>
      <c r="PCT191" s="148"/>
      <c r="PCU191" s="148"/>
      <c r="PCV191" s="148"/>
      <c r="PCW191" s="148"/>
      <c r="PCX191" s="148"/>
      <c r="PCY191" s="148"/>
      <c r="PCZ191" s="148"/>
      <c r="PDA191" s="148"/>
      <c r="PDB191" s="148"/>
      <c r="PDC191" s="148"/>
      <c r="PDD191" s="148"/>
      <c r="PDE191" s="148"/>
      <c r="PDF191" s="148"/>
      <c r="PDG191" s="148"/>
      <c r="PDH191" s="148"/>
      <c r="PDI191" s="148"/>
      <c r="PDJ191" s="148"/>
      <c r="PDK191" s="148"/>
      <c r="PDL191" s="148"/>
      <c r="PDM191" s="148"/>
      <c r="PDN191" s="148"/>
      <c r="PDO191" s="148"/>
      <c r="PDP191" s="148"/>
      <c r="PDQ191" s="148"/>
      <c r="PDR191" s="148"/>
      <c r="PDS191" s="148"/>
      <c r="PDT191" s="148"/>
      <c r="PDU191" s="148"/>
      <c r="PDV191" s="148"/>
      <c r="PDW191" s="148"/>
      <c r="PDX191" s="148"/>
      <c r="PDY191" s="148"/>
      <c r="PDZ191" s="148"/>
      <c r="PEA191" s="148"/>
      <c r="PEB191" s="148"/>
      <c r="PEC191" s="148"/>
      <c r="PED191" s="148"/>
      <c r="PEE191" s="148"/>
      <c r="PEF191" s="148"/>
      <c r="PEG191" s="148"/>
      <c r="PEH191" s="148"/>
      <c r="PEI191" s="148"/>
      <c r="PEJ191" s="148"/>
      <c r="PEK191" s="148"/>
      <c r="PEL191" s="148"/>
      <c r="PEM191" s="148"/>
      <c r="PEN191" s="148"/>
      <c r="PEO191" s="148"/>
      <c r="PEP191" s="148"/>
      <c r="PEQ191" s="148"/>
      <c r="PER191" s="148"/>
      <c r="PES191" s="148"/>
      <c r="PET191" s="148"/>
      <c r="PEU191" s="148"/>
      <c r="PEV191" s="148"/>
      <c r="PEW191" s="148"/>
      <c r="PEX191" s="148"/>
      <c r="PEY191" s="148"/>
      <c r="PEZ191" s="148"/>
      <c r="PFA191" s="148"/>
      <c r="PFB191" s="148"/>
      <c r="PFC191" s="148"/>
      <c r="PFD191" s="148"/>
      <c r="PFE191" s="148"/>
      <c r="PFF191" s="148"/>
      <c r="PFG191" s="148"/>
      <c r="PFH191" s="148"/>
      <c r="PFI191" s="148"/>
      <c r="PFJ191" s="148"/>
      <c r="PFK191" s="148"/>
      <c r="PFL191" s="148"/>
      <c r="PFM191" s="148"/>
      <c r="PFN191" s="148"/>
      <c r="PFO191" s="148"/>
      <c r="PFP191" s="148"/>
      <c r="PFQ191" s="148"/>
      <c r="PFR191" s="148"/>
      <c r="PFS191" s="148"/>
      <c r="PFT191" s="148"/>
      <c r="PFU191" s="148"/>
      <c r="PFV191" s="148"/>
      <c r="PFW191" s="148"/>
      <c r="PFX191" s="148"/>
      <c r="PFY191" s="148"/>
      <c r="PFZ191" s="148"/>
      <c r="PGA191" s="148"/>
      <c r="PGB191" s="148"/>
      <c r="PGC191" s="148"/>
      <c r="PGD191" s="148"/>
      <c r="PGE191" s="148"/>
      <c r="PGF191" s="148"/>
      <c r="PGG191" s="148"/>
      <c r="PGH191" s="148"/>
      <c r="PGI191" s="148"/>
      <c r="PGJ191" s="148"/>
      <c r="PGK191" s="148"/>
      <c r="PGL191" s="148"/>
      <c r="PGM191" s="148"/>
      <c r="PGN191" s="148"/>
      <c r="PGO191" s="148"/>
      <c r="PGP191" s="148"/>
      <c r="PGQ191" s="148"/>
      <c r="PGR191" s="148"/>
      <c r="PGS191" s="148"/>
      <c r="PGT191" s="148"/>
      <c r="PGU191" s="148"/>
      <c r="PGV191" s="148"/>
      <c r="PGW191" s="148"/>
      <c r="PGX191" s="148"/>
      <c r="PGY191" s="148"/>
      <c r="PGZ191" s="148"/>
      <c r="PHA191" s="148"/>
      <c r="PHB191" s="148"/>
      <c r="PHC191" s="148"/>
      <c r="PHD191" s="148"/>
      <c r="PHE191" s="148"/>
      <c r="PHF191" s="148"/>
      <c r="PHG191" s="148"/>
      <c r="PHH191" s="148"/>
      <c r="PHI191" s="148"/>
      <c r="PHJ191" s="148"/>
      <c r="PHK191" s="148"/>
      <c r="PHL191" s="148"/>
      <c r="PHM191" s="148"/>
      <c r="PHN191" s="148"/>
      <c r="PHO191" s="148"/>
      <c r="PHP191" s="148"/>
      <c r="PHQ191" s="148"/>
      <c r="PHR191" s="148"/>
      <c r="PHS191" s="148"/>
      <c r="PHT191" s="148"/>
      <c r="PHU191" s="148"/>
      <c r="PHV191" s="148"/>
      <c r="PHW191" s="148"/>
      <c r="PHX191" s="148"/>
      <c r="PHY191" s="148"/>
      <c r="PHZ191" s="148"/>
      <c r="PIA191" s="148"/>
      <c r="PIB191" s="148"/>
      <c r="PIC191" s="148"/>
      <c r="PID191" s="148"/>
      <c r="PIE191" s="148"/>
      <c r="PIF191" s="148"/>
      <c r="PIG191" s="148"/>
      <c r="PIH191" s="148"/>
      <c r="PII191" s="148"/>
      <c r="PIJ191" s="148"/>
      <c r="PIK191" s="148"/>
      <c r="PIL191" s="148"/>
      <c r="PIM191" s="148"/>
      <c r="PIN191" s="148"/>
      <c r="PIO191" s="148"/>
      <c r="PIP191" s="148"/>
      <c r="PIQ191" s="148"/>
      <c r="PIR191" s="148"/>
      <c r="PIS191" s="148"/>
      <c r="PIT191" s="148"/>
      <c r="PIU191" s="148"/>
      <c r="PIV191" s="148"/>
      <c r="PIW191" s="148"/>
      <c r="PIX191" s="148"/>
      <c r="PIY191" s="148"/>
      <c r="PIZ191" s="148"/>
      <c r="PJA191" s="148"/>
      <c r="PJB191" s="148"/>
      <c r="PJC191" s="148"/>
      <c r="PJD191" s="148"/>
      <c r="PJE191" s="148"/>
      <c r="PJF191" s="148"/>
      <c r="PJG191" s="148"/>
      <c r="PJH191" s="148"/>
      <c r="PJI191" s="148"/>
      <c r="PJJ191" s="148"/>
      <c r="PJK191" s="148"/>
      <c r="PJL191" s="148"/>
      <c r="PJM191" s="148"/>
      <c r="PJN191" s="148"/>
      <c r="PJO191" s="148"/>
      <c r="PJP191" s="148"/>
      <c r="PJQ191" s="148"/>
      <c r="PJR191" s="148"/>
      <c r="PJS191" s="148"/>
      <c r="PJT191" s="148"/>
      <c r="PJU191" s="148"/>
      <c r="PJV191" s="148"/>
      <c r="PJW191" s="148"/>
      <c r="PJX191" s="148"/>
      <c r="PJY191" s="148"/>
      <c r="PJZ191" s="148"/>
      <c r="PKA191" s="148"/>
      <c r="PKB191" s="148"/>
      <c r="PKC191" s="148"/>
      <c r="PKD191" s="148"/>
      <c r="PKE191" s="148"/>
      <c r="PKF191" s="148"/>
      <c r="PKG191" s="148"/>
      <c r="PKH191" s="148"/>
      <c r="PKI191" s="148"/>
      <c r="PKJ191" s="148"/>
      <c r="PKK191" s="148"/>
      <c r="PKL191" s="148"/>
      <c r="PKM191" s="148"/>
      <c r="PKN191" s="148"/>
      <c r="PKO191" s="148"/>
      <c r="PKP191" s="148"/>
      <c r="PKQ191" s="148"/>
      <c r="PKR191" s="148"/>
      <c r="PKS191" s="148"/>
      <c r="PKT191" s="148"/>
      <c r="PKU191" s="148"/>
      <c r="PKV191" s="148"/>
      <c r="PKW191" s="148"/>
      <c r="PKX191" s="148"/>
      <c r="PKY191" s="148"/>
      <c r="PKZ191" s="148"/>
      <c r="PLA191" s="148"/>
      <c r="PLB191" s="148"/>
      <c r="PLC191" s="148"/>
      <c r="PLD191" s="148"/>
      <c r="PLE191" s="148"/>
      <c r="PLF191" s="148"/>
      <c r="PLG191" s="148"/>
      <c r="PLH191" s="148"/>
      <c r="PLI191" s="148"/>
      <c r="PLJ191" s="148"/>
      <c r="PLK191" s="148"/>
      <c r="PLL191" s="148"/>
      <c r="PLM191" s="148"/>
      <c r="PLN191" s="148"/>
      <c r="PLO191" s="148"/>
      <c r="PLP191" s="148"/>
      <c r="PLQ191" s="148"/>
      <c r="PLR191" s="148"/>
      <c r="PLS191" s="148"/>
      <c r="PLT191" s="148"/>
      <c r="PLU191" s="148"/>
      <c r="PLV191" s="148"/>
      <c r="PLW191" s="148"/>
      <c r="PLX191" s="148"/>
      <c r="PLY191" s="148"/>
      <c r="PLZ191" s="148"/>
      <c r="PMA191" s="148"/>
      <c r="PMB191" s="148"/>
      <c r="PMC191" s="148"/>
      <c r="PMD191" s="148"/>
      <c r="PME191" s="148"/>
      <c r="PMF191" s="148"/>
      <c r="PMG191" s="148"/>
      <c r="PMH191" s="148"/>
      <c r="PMI191" s="148"/>
      <c r="PMJ191" s="148"/>
      <c r="PMK191" s="148"/>
      <c r="PML191" s="148"/>
      <c r="PMM191" s="148"/>
      <c r="PMN191" s="148"/>
      <c r="PMO191" s="148"/>
      <c r="PMP191" s="148"/>
      <c r="PMQ191" s="148"/>
      <c r="PMR191" s="148"/>
      <c r="PMS191" s="148"/>
      <c r="PMT191" s="148"/>
      <c r="PMU191" s="148"/>
      <c r="PMV191" s="148"/>
      <c r="PMW191" s="148"/>
      <c r="PMX191" s="148"/>
      <c r="PMY191" s="148"/>
      <c r="PMZ191" s="148"/>
      <c r="PNA191" s="148"/>
      <c r="PNB191" s="148"/>
      <c r="PNC191" s="148"/>
      <c r="PND191" s="148"/>
      <c r="PNE191" s="148"/>
      <c r="PNF191" s="148"/>
      <c r="PNG191" s="148"/>
      <c r="PNH191" s="148"/>
      <c r="PNI191" s="148"/>
      <c r="PNJ191" s="148"/>
      <c r="PNK191" s="148"/>
      <c r="PNL191" s="148"/>
      <c r="PNM191" s="148"/>
      <c r="PNN191" s="148"/>
      <c r="PNO191" s="148"/>
      <c r="PNP191" s="148"/>
      <c r="PNQ191" s="148"/>
      <c r="PNR191" s="148"/>
      <c r="PNS191" s="148"/>
      <c r="PNT191" s="148"/>
      <c r="PNU191" s="148"/>
      <c r="PNV191" s="148"/>
      <c r="PNW191" s="148"/>
      <c r="PNX191" s="148"/>
      <c r="PNY191" s="148"/>
      <c r="PNZ191" s="148"/>
      <c r="POA191" s="148"/>
      <c r="POB191" s="148"/>
      <c r="POC191" s="148"/>
      <c r="POD191" s="148"/>
      <c r="POE191" s="148"/>
      <c r="POF191" s="148"/>
      <c r="POG191" s="148"/>
      <c r="POH191" s="148"/>
      <c r="POI191" s="148"/>
      <c r="POJ191" s="148"/>
      <c r="POK191" s="148"/>
      <c r="POL191" s="148"/>
      <c r="POM191" s="148"/>
      <c r="PON191" s="148"/>
      <c r="POO191" s="148"/>
      <c r="POP191" s="148"/>
      <c r="POQ191" s="148"/>
      <c r="POR191" s="148"/>
      <c r="POS191" s="148"/>
      <c r="POT191" s="148"/>
      <c r="POU191" s="148"/>
      <c r="POV191" s="148"/>
      <c r="POW191" s="148"/>
      <c r="POX191" s="148"/>
      <c r="POY191" s="148"/>
      <c r="POZ191" s="148"/>
      <c r="PPA191" s="148"/>
      <c r="PPB191" s="148"/>
      <c r="PPC191" s="148"/>
      <c r="PPD191" s="148"/>
      <c r="PPE191" s="148"/>
      <c r="PPF191" s="148"/>
      <c r="PPG191" s="148"/>
      <c r="PPH191" s="148"/>
      <c r="PPI191" s="148"/>
      <c r="PPJ191" s="148"/>
      <c r="PPK191" s="148"/>
      <c r="PPL191" s="148"/>
      <c r="PPM191" s="148"/>
      <c r="PPN191" s="148"/>
      <c r="PPO191" s="148"/>
      <c r="PPP191" s="148"/>
      <c r="PPQ191" s="148"/>
      <c r="PPR191" s="148"/>
      <c r="PPS191" s="148"/>
      <c r="PPT191" s="148"/>
      <c r="PPU191" s="148"/>
      <c r="PPV191" s="148"/>
      <c r="PPW191" s="148"/>
      <c r="PPX191" s="148"/>
      <c r="PPY191" s="148"/>
      <c r="PPZ191" s="148"/>
      <c r="PQA191" s="148"/>
      <c r="PQB191" s="148"/>
      <c r="PQC191" s="148"/>
      <c r="PQD191" s="148"/>
      <c r="PQE191" s="148"/>
      <c r="PQF191" s="148"/>
      <c r="PQG191" s="148"/>
      <c r="PQH191" s="148"/>
      <c r="PQI191" s="148"/>
      <c r="PQJ191" s="148"/>
      <c r="PQK191" s="148"/>
      <c r="PQL191" s="148"/>
      <c r="PQM191" s="148"/>
      <c r="PQN191" s="148"/>
      <c r="PQO191" s="148"/>
      <c r="PQP191" s="148"/>
      <c r="PQQ191" s="148"/>
      <c r="PQR191" s="148"/>
      <c r="PQS191" s="148"/>
      <c r="PQT191" s="148"/>
      <c r="PQU191" s="148"/>
      <c r="PQV191" s="148"/>
      <c r="PQW191" s="148"/>
      <c r="PQX191" s="148"/>
      <c r="PQY191" s="148"/>
      <c r="PQZ191" s="148"/>
      <c r="PRA191" s="148"/>
      <c r="PRB191" s="148"/>
      <c r="PRC191" s="148"/>
      <c r="PRD191" s="148"/>
      <c r="PRE191" s="148"/>
      <c r="PRF191" s="148"/>
      <c r="PRG191" s="148"/>
      <c r="PRH191" s="148"/>
      <c r="PRI191" s="148"/>
      <c r="PRJ191" s="148"/>
      <c r="PRK191" s="148"/>
      <c r="PRL191" s="148"/>
      <c r="PRM191" s="148"/>
      <c r="PRN191" s="148"/>
      <c r="PRO191" s="148"/>
      <c r="PRP191" s="148"/>
      <c r="PRQ191" s="148"/>
      <c r="PRR191" s="148"/>
      <c r="PRS191" s="148"/>
      <c r="PRT191" s="148"/>
      <c r="PRU191" s="148"/>
      <c r="PRV191" s="148"/>
      <c r="PRW191" s="148"/>
      <c r="PRX191" s="148"/>
      <c r="PRY191" s="148"/>
      <c r="PRZ191" s="148"/>
      <c r="PSA191" s="148"/>
      <c r="PSB191" s="148"/>
      <c r="PSC191" s="148"/>
      <c r="PSD191" s="148"/>
      <c r="PSE191" s="148"/>
      <c r="PSF191" s="148"/>
      <c r="PSG191" s="148"/>
      <c r="PSH191" s="148"/>
      <c r="PSI191" s="148"/>
      <c r="PSJ191" s="148"/>
      <c r="PSK191" s="148"/>
      <c r="PSL191" s="148"/>
      <c r="PSM191" s="148"/>
      <c r="PSN191" s="148"/>
      <c r="PSO191" s="148"/>
      <c r="PSP191" s="148"/>
      <c r="PSQ191" s="148"/>
      <c r="PSR191" s="148"/>
      <c r="PSS191" s="148"/>
      <c r="PST191" s="148"/>
      <c r="PSU191" s="148"/>
      <c r="PSV191" s="148"/>
      <c r="PSW191" s="148"/>
      <c r="PSX191" s="148"/>
      <c r="PSY191" s="148"/>
      <c r="PSZ191" s="148"/>
      <c r="PTA191" s="148"/>
      <c r="PTB191" s="148"/>
      <c r="PTC191" s="148"/>
      <c r="PTD191" s="148"/>
      <c r="PTE191" s="148"/>
      <c r="PTF191" s="148"/>
      <c r="PTG191" s="148"/>
      <c r="PTH191" s="148"/>
      <c r="PTI191" s="148"/>
      <c r="PTJ191" s="148"/>
      <c r="PTK191" s="148"/>
      <c r="PTL191" s="148"/>
      <c r="PTM191" s="148"/>
      <c r="PTN191" s="148"/>
      <c r="PTO191" s="148"/>
      <c r="PTP191" s="148"/>
      <c r="PTQ191" s="148"/>
      <c r="PTR191" s="148"/>
      <c r="PTS191" s="148"/>
      <c r="PTT191" s="148"/>
      <c r="PTU191" s="148"/>
      <c r="PTV191" s="148"/>
      <c r="PTW191" s="148"/>
      <c r="PTX191" s="148"/>
      <c r="PTY191" s="148"/>
      <c r="PTZ191" s="148"/>
      <c r="PUA191" s="148"/>
      <c r="PUB191" s="148"/>
      <c r="PUC191" s="148"/>
      <c r="PUD191" s="148"/>
      <c r="PUE191" s="148"/>
      <c r="PUF191" s="148"/>
      <c r="PUG191" s="148"/>
      <c r="PUH191" s="148"/>
      <c r="PUI191" s="148"/>
      <c r="PUJ191" s="148"/>
      <c r="PUK191" s="148"/>
      <c r="PUL191" s="148"/>
      <c r="PUM191" s="148"/>
      <c r="PUN191" s="148"/>
      <c r="PUO191" s="148"/>
      <c r="PUP191" s="148"/>
      <c r="PUQ191" s="148"/>
      <c r="PUR191" s="148"/>
      <c r="PUS191" s="148"/>
      <c r="PUT191" s="148"/>
      <c r="PUU191" s="148"/>
      <c r="PUV191" s="148"/>
      <c r="PUW191" s="148"/>
      <c r="PUX191" s="148"/>
      <c r="PUY191" s="148"/>
      <c r="PUZ191" s="148"/>
      <c r="PVA191" s="148"/>
      <c r="PVB191" s="148"/>
      <c r="PVC191" s="148"/>
      <c r="PVD191" s="148"/>
      <c r="PVE191" s="148"/>
      <c r="PVF191" s="148"/>
      <c r="PVG191" s="148"/>
      <c r="PVH191" s="148"/>
      <c r="PVI191" s="148"/>
      <c r="PVJ191" s="148"/>
      <c r="PVK191" s="148"/>
      <c r="PVL191" s="148"/>
      <c r="PVM191" s="148"/>
      <c r="PVN191" s="148"/>
      <c r="PVO191" s="148"/>
      <c r="PVP191" s="148"/>
      <c r="PVQ191" s="148"/>
      <c r="PVR191" s="148"/>
      <c r="PVS191" s="148"/>
      <c r="PVT191" s="148"/>
      <c r="PVU191" s="148"/>
      <c r="PVV191" s="148"/>
      <c r="PVW191" s="148"/>
      <c r="PVX191" s="148"/>
      <c r="PVY191" s="148"/>
      <c r="PVZ191" s="148"/>
      <c r="PWA191" s="148"/>
      <c r="PWB191" s="148"/>
      <c r="PWC191" s="148"/>
      <c r="PWD191" s="148"/>
      <c r="PWE191" s="148"/>
      <c r="PWF191" s="148"/>
      <c r="PWG191" s="148"/>
      <c r="PWH191" s="148"/>
      <c r="PWI191" s="148"/>
      <c r="PWJ191" s="148"/>
      <c r="PWK191" s="148"/>
      <c r="PWL191" s="148"/>
      <c r="PWM191" s="148"/>
      <c r="PWN191" s="148"/>
      <c r="PWO191" s="148"/>
      <c r="PWP191" s="148"/>
      <c r="PWQ191" s="148"/>
      <c r="PWR191" s="148"/>
      <c r="PWS191" s="148"/>
      <c r="PWT191" s="148"/>
      <c r="PWU191" s="148"/>
      <c r="PWV191" s="148"/>
      <c r="PWW191" s="148"/>
      <c r="PWX191" s="148"/>
      <c r="PWY191" s="148"/>
      <c r="PWZ191" s="148"/>
      <c r="PXA191" s="148"/>
      <c r="PXB191" s="148"/>
      <c r="PXC191" s="148"/>
      <c r="PXD191" s="148"/>
      <c r="PXE191" s="148"/>
      <c r="PXF191" s="148"/>
      <c r="PXG191" s="148"/>
      <c r="PXH191" s="148"/>
      <c r="PXI191" s="148"/>
      <c r="PXJ191" s="148"/>
      <c r="PXK191" s="148"/>
      <c r="PXL191" s="148"/>
      <c r="PXM191" s="148"/>
      <c r="PXN191" s="148"/>
      <c r="PXO191" s="148"/>
      <c r="PXP191" s="148"/>
      <c r="PXQ191" s="148"/>
      <c r="PXR191" s="148"/>
      <c r="PXS191" s="148"/>
      <c r="PXT191" s="148"/>
      <c r="PXU191" s="148"/>
      <c r="PXV191" s="148"/>
      <c r="PXW191" s="148"/>
      <c r="PXX191" s="148"/>
      <c r="PXY191" s="148"/>
      <c r="PXZ191" s="148"/>
      <c r="PYA191" s="148"/>
      <c r="PYB191" s="148"/>
      <c r="PYC191" s="148"/>
      <c r="PYD191" s="148"/>
      <c r="PYE191" s="148"/>
      <c r="PYF191" s="148"/>
      <c r="PYG191" s="148"/>
      <c r="PYH191" s="148"/>
      <c r="PYI191" s="148"/>
      <c r="PYJ191" s="148"/>
      <c r="PYK191" s="148"/>
      <c r="PYL191" s="148"/>
      <c r="PYM191" s="148"/>
      <c r="PYN191" s="148"/>
      <c r="PYO191" s="148"/>
      <c r="PYP191" s="148"/>
      <c r="PYQ191" s="148"/>
      <c r="PYR191" s="148"/>
      <c r="PYS191" s="148"/>
      <c r="PYT191" s="148"/>
      <c r="PYU191" s="148"/>
      <c r="PYV191" s="148"/>
      <c r="PYW191" s="148"/>
      <c r="PYX191" s="148"/>
      <c r="PYY191" s="148"/>
      <c r="PYZ191" s="148"/>
      <c r="PZA191" s="148"/>
      <c r="PZB191" s="148"/>
      <c r="PZC191" s="148"/>
      <c r="PZD191" s="148"/>
      <c r="PZE191" s="148"/>
      <c r="PZF191" s="148"/>
      <c r="PZG191" s="148"/>
      <c r="PZH191" s="148"/>
      <c r="PZI191" s="148"/>
      <c r="PZJ191" s="148"/>
      <c r="PZK191" s="148"/>
      <c r="PZL191" s="148"/>
      <c r="PZM191" s="148"/>
      <c r="PZN191" s="148"/>
      <c r="PZO191" s="148"/>
      <c r="PZP191" s="148"/>
      <c r="PZQ191" s="148"/>
      <c r="PZR191" s="148"/>
      <c r="PZS191" s="148"/>
      <c r="PZT191" s="148"/>
      <c r="PZU191" s="148"/>
      <c r="PZV191" s="148"/>
      <c r="PZW191" s="148"/>
      <c r="PZX191" s="148"/>
      <c r="PZY191" s="148"/>
      <c r="PZZ191" s="148"/>
      <c r="QAA191" s="148"/>
      <c r="QAB191" s="148"/>
      <c r="QAC191" s="148"/>
      <c r="QAD191" s="148"/>
      <c r="QAE191" s="148"/>
      <c r="QAF191" s="148"/>
      <c r="QAG191" s="148"/>
      <c r="QAH191" s="148"/>
      <c r="QAI191" s="148"/>
      <c r="QAJ191" s="148"/>
      <c r="QAK191" s="148"/>
      <c r="QAL191" s="148"/>
      <c r="QAM191" s="148"/>
      <c r="QAN191" s="148"/>
      <c r="QAO191" s="148"/>
      <c r="QAP191" s="148"/>
      <c r="QAQ191" s="148"/>
      <c r="QAR191" s="148"/>
      <c r="QAS191" s="148"/>
      <c r="QAT191" s="148"/>
      <c r="QAU191" s="148"/>
      <c r="QAV191" s="148"/>
      <c r="QAW191" s="148"/>
      <c r="QAX191" s="148"/>
      <c r="QAY191" s="148"/>
      <c r="QAZ191" s="148"/>
      <c r="QBA191" s="148"/>
      <c r="QBB191" s="148"/>
      <c r="QBC191" s="148"/>
      <c r="QBD191" s="148"/>
      <c r="QBE191" s="148"/>
      <c r="QBF191" s="148"/>
      <c r="QBG191" s="148"/>
      <c r="QBH191" s="148"/>
      <c r="QBI191" s="148"/>
      <c r="QBJ191" s="148"/>
      <c r="QBK191" s="148"/>
      <c r="QBL191" s="148"/>
      <c r="QBM191" s="148"/>
      <c r="QBN191" s="148"/>
      <c r="QBO191" s="148"/>
      <c r="QBP191" s="148"/>
      <c r="QBQ191" s="148"/>
      <c r="QBR191" s="148"/>
      <c r="QBS191" s="148"/>
      <c r="QBT191" s="148"/>
      <c r="QBU191" s="148"/>
      <c r="QBV191" s="148"/>
      <c r="QBW191" s="148"/>
      <c r="QBX191" s="148"/>
      <c r="QBY191" s="148"/>
      <c r="QBZ191" s="148"/>
      <c r="QCA191" s="148"/>
      <c r="QCB191" s="148"/>
      <c r="QCC191" s="148"/>
      <c r="QCD191" s="148"/>
      <c r="QCE191" s="148"/>
      <c r="QCF191" s="148"/>
      <c r="QCG191" s="148"/>
      <c r="QCH191" s="148"/>
      <c r="QCI191" s="148"/>
      <c r="QCJ191" s="148"/>
      <c r="QCK191" s="148"/>
      <c r="QCL191" s="148"/>
      <c r="QCM191" s="148"/>
      <c r="QCN191" s="148"/>
      <c r="QCO191" s="148"/>
      <c r="QCP191" s="148"/>
      <c r="QCQ191" s="148"/>
      <c r="QCR191" s="148"/>
      <c r="QCS191" s="148"/>
      <c r="QCT191" s="148"/>
      <c r="QCU191" s="148"/>
      <c r="QCV191" s="148"/>
      <c r="QCW191" s="148"/>
      <c r="QCX191" s="148"/>
      <c r="QCY191" s="148"/>
      <c r="QCZ191" s="148"/>
      <c r="QDA191" s="148"/>
      <c r="QDB191" s="148"/>
      <c r="QDC191" s="148"/>
      <c r="QDD191" s="148"/>
      <c r="QDE191" s="148"/>
      <c r="QDF191" s="148"/>
      <c r="QDG191" s="148"/>
      <c r="QDH191" s="148"/>
      <c r="QDI191" s="148"/>
      <c r="QDJ191" s="148"/>
      <c r="QDK191" s="148"/>
      <c r="QDL191" s="148"/>
      <c r="QDM191" s="148"/>
      <c r="QDN191" s="148"/>
      <c r="QDO191" s="148"/>
      <c r="QDP191" s="148"/>
      <c r="QDQ191" s="148"/>
      <c r="QDR191" s="148"/>
      <c r="QDS191" s="148"/>
      <c r="QDT191" s="148"/>
      <c r="QDU191" s="148"/>
      <c r="QDV191" s="148"/>
      <c r="QDW191" s="148"/>
      <c r="QDX191" s="148"/>
      <c r="QDY191" s="148"/>
      <c r="QDZ191" s="148"/>
      <c r="QEA191" s="148"/>
      <c r="QEB191" s="148"/>
      <c r="QEC191" s="148"/>
      <c r="QED191" s="148"/>
      <c r="QEE191" s="148"/>
      <c r="QEF191" s="148"/>
      <c r="QEG191" s="148"/>
      <c r="QEH191" s="148"/>
      <c r="QEI191" s="148"/>
      <c r="QEJ191" s="148"/>
      <c r="QEK191" s="148"/>
      <c r="QEL191" s="148"/>
      <c r="QEM191" s="148"/>
      <c r="QEN191" s="148"/>
      <c r="QEO191" s="148"/>
      <c r="QEP191" s="148"/>
      <c r="QEQ191" s="148"/>
      <c r="QER191" s="148"/>
      <c r="QES191" s="148"/>
      <c r="QET191" s="148"/>
      <c r="QEU191" s="148"/>
      <c r="QEV191" s="148"/>
      <c r="QEW191" s="148"/>
      <c r="QEX191" s="148"/>
      <c r="QEY191" s="148"/>
      <c r="QEZ191" s="148"/>
      <c r="QFA191" s="148"/>
      <c r="QFB191" s="148"/>
      <c r="QFC191" s="148"/>
      <c r="QFD191" s="148"/>
      <c r="QFE191" s="148"/>
      <c r="QFF191" s="148"/>
      <c r="QFG191" s="148"/>
      <c r="QFH191" s="148"/>
      <c r="QFI191" s="148"/>
      <c r="QFJ191" s="148"/>
      <c r="QFK191" s="148"/>
      <c r="QFL191" s="148"/>
      <c r="QFM191" s="148"/>
      <c r="QFN191" s="148"/>
      <c r="QFO191" s="148"/>
      <c r="QFP191" s="148"/>
      <c r="QFQ191" s="148"/>
      <c r="QFR191" s="148"/>
      <c r="QFS191" s="148"/>
      <c r="QFT191" s="148"/>
      <c r="QFU191" s="148"/>
      <c r="QFV191" s="148"/>
      <c r="QFW191" s="148"/>
      <c r="QFX191" s="148"/>
      <c r="QFY191" s="148"/>
      <c r="QFZ191" s="148"/>
      <c r="QGA191" s="148"/>
      <c r="QGB191" s="148"/>
      <c r="QGC191" s="148"/>
      <c r="QGD191" s="148"/>
      <c r="QGE191" s="148"/>
      <c r="QGF191" s="148"/>
      <c r="QGG191" s="148"/>
      <c r="QGH191" s="148"/>
      <c r="QGI191" s="148"/>
      <c r="QGJ191" s="148"/>
      <c r="QGK191" s="148"/>
      <c r="QGL191" s="148"/>
      <c r="QGM191" s="148"/>
      <c r="QGN191" s="148"/>
      <c r="QGO191" s="148"/>
      <c r="QGP191" s="148"/>
      <c r="QGQ191" s="148"/>
      <c r="QGR191" s="148"/>
      <c r="QGS191" s="148"/>
      <c r="QGT191" s="148"/>
      <c r="QGU191" s="148"/>
      <c r="QGV191" s="148"/>
      <c r="QGW191" s="148"/>
      <c r="QGX191" s="148"/>
      <c r="QGY191" s="148"/>
      <c r="QGZ191" s="148"/>
      <c r="QHA191" s="148"/>
      <c r="QHB191" s="148"/>
      <c r="QHC191" s="148"/>
      <c r="QHD191" s="148"/>
      <c r="QHE191" s="148"/>
      <c r="QHF191" s="148"/>
      <c r="QHG191" s="148"/>
      <c r="QHH191" s="148"/>
      <c r="QHI191" s="148"/>
      <c r="QHJ191" s="148"/>
      <c r="QHK191" s="148"/>
      <c r="QHL191" s="148"/>
      <c r="QHM191" s="148"/>
      <c r="QHN191" s="148"/>
      <c r="QHO191" s="148"/>
      <c r="QHP191" s="148"/>
      <c r="QHQ191" s="148"/>
      <c r="QHR191" s="148"/>
      <c r="QHS191" s="148"/>
      <c r="QHT191" s="148"/>
      <c r="QHU191" s="148"/>
      <c r="QHV191" s="148"/>
      <c r="QHW191" s="148"/>
      <c r="QHX191" s="148"/>
      <c r="QHY191" s="148"/>
      <c r="QHZ191" s="148"/>
      <c r="QIA191" s="148"/>
      <c r="QIB191" s="148"/>
      <c r="QIC191" s="148"/>
      <c r="QID191" s="148"/>
      <c r="QIE191" s="148"/>
      <c r="QIF191" s="148"/>
      <c r="QIG191" s="148"/>
      <c r="QIH191" s="148"/>
      <c r="QII191" s="148"/>
      <c r="QIJ191" s="148"/>
      <c r="QIK191" s="148"/>
      <c r="QIL191" s="148"/>
      <c r="QIM191" s="148"/>
      <c r="QIN191" s="148"/>
      <c r="QIO191" s="148"/>
      <c r="QIP191" s="148"/>
      <c r="QIQ191" s="148"/>
      <c r="QIR191" s="148"/>
      <c r="QIS191" s="148"/>
      <c r="QIT191" s="148"/>
      <c r="QIU191" s="148"/>
      <c r="QIV191" s="148"/>
      <c r="QIW191" s="148"/>
      <c r="QIX191" s="148"/>
      <c r="QIY191" s="148"/>
      <c r="QIZ191" s="148"/>
      <c r="QJA191" s="148"/>
      <c r="QJB191" s="148"/>
      <c r="QJC191" s="148"/>
      <c r="QJD191" s="148"/>
      <c r="QJE191" s="148"/>
      <c r="QJF191" s="148"/>
      <c r="QJG191" s="148"/>
      <c r="QJH191" s="148"/>
      <c r="QJI191" s="148"/>
      <c r="QJJ191" s="148"/>
      <c r="QJK191" s="148"/>
      <c r="QJL191" s="148"/>
      <c r="QJM191" s="148"/>
      <c r="QJN191" s="148"/>
      <c r="QJO191" s="148"/>
      <c r="QJP191" s="148"/>
      <c r="QJQ191" s="148"/>
      <c r="QJR191" s="148"/>
      <c r="QJS191" s="148"/>
      <c r="QJT191" s="148"/>
      <c r="QJU191" s="148"/>
      <c r="QJV191" s="148"/>
      <c r="QJW191" s="148"/>
      <c r="QJX191" s="148"/>
      <c r="QJY191" s="148"/>
      <c r="QJZ191" s="148"/>
      <c r="QKA191" s="148"/>
      <c r="QKB191" s="148"/>
      <c r="QKC191" s="148"/>
      <c r="QKD191" s="148"/>
      <c r="QKE191" s="148"/>
      <c r="QKF191" s="148"/>
      <c r="QKG191" s="148"/>
      <c r="QKH191" s="148"/>
      <c r="QKI191" s="148"/>
      <c r="QKJ191" s="148"/>
      <c r="QKK191" s="148"/>
      <c r="QKL191" s="148"/>
      <c r="QKM191" s="148"/>
      <c r="QKN191" s="148"/>
      <c r="QKO191" s="148"/>
      <c r="QKP191" s="148"/>
      <c r="QKQ191" s="148"/>
      <c r="QKR191" s="148"/>
      <c r="QKS191" s="148"/>
      <c r="QKT191" s="148"/>
      <c r="QKU191" s="148"/>
      <c r="QKV191" s="148"/>
      <c r="QKW191" s="148"/>
      <c r="QKX191" s="148"/>
      <c r="QKY191" s="148"/>
      <c r="QKZ191" s="148"/>
      <c r="QLA191" s="148"/>
      <c r="QLB191" s="148"/>
      <c r="QLC191" s="148"/>
      <c r="QLD191" s="148"/>
      <c r="QLE191" s="148"/>
      <c r="QLF191" s="148"/>
      <c r="QLG191" s="148"/>
      <c r="QLH191" s="148"/>
      <c r="QLI191" s="148"/>
      <c r="QLJ191" s="148"/>
      <c r="QLK191" s="148"/>
      <c r="QLL191" s="148"/>
      <c r="QLM191" s="148"/>
      <c r="QLN191" s="148"/>
      <c r="QLO191" s="148"/>
      <c r="QLP191" s="148"/>
      <c r="QLQ191" s="148"/>
      <c r="QLR191" s="148"/>
      <c r="QLS191" s="148"/>
      <c r="QLT191" s="148"/>
      <c r="QLU191" s="148"/>
      <c r="QLV191" s="148"/>
      <c r="QLW191" s="148"/>
      <c r="QLX191" s="148"/>
      <c r="QLY191" s="148"/>
      <c r="QLZ191" s="148"/>
      <c r="QMA191" s="148"/>
      <c r="QMB191" s="148"/>
      <c r="QMC191" s="148"/>
      <c r="QMD191" s="148"/>
      <c r="QME191" s="148"/>
      <c r="QMF191" s="148"/>
      <c r="QMG191" s="148"/>
      <c r="QMH191" s="148"/>
      <c r="QMI191" s="148"/>
      <c r="QMJ191" s="148"/>
      <c r="QMK191" s="148"/>
      <c r="QML191" s="148"/>
      <c r="QMM191" s="148"/>
      <c r="QMN191" s="148"/>
      <c r="QMO191" s="148"/>
      <c r="QMP191" s="148"/>
      <c r="QMQ191" s="148"/>
      <c r="QMR191" s="148"/>
      <c r="QMS191" s="148"/>
      <c r="QMT191" s="148"/>
      <c r="QMU191" s="148"/>
      <c r="QMV191" s="148"/>
      <c r="QMW191" s="148"/>
      <c r="QMX191" s="148"/>
      <c r="QMY191" s="148"/>
      <c r="QMZ191" s="148"/>
      <c r="QNA191" s="148"/>
      <c r="QNB191" s="148"/>
      <c r="QNC191" s="148"/>
      <c r="QND191" s="148"/>
      <c r="QNE191" s="148"/>
      <c r="QNF191" s="148"/>
      <c r="QNG191" s="148"/>
      <c r="QNH191" s="148"/>
      <c r="QNI191" s="148"/>
      <c r="QNJ191" s="148"/>
      <c r="QNK191" s="148"/>
      <c r="QNL191" s="148"/>
      <c r="QNM191" s="148"/>
      <c r="QNN191" s="148"/>
      <c r="QNO191" s="148"/>
      <c r="QNP191" s="148"/>
      <c r="QNQ191" s="148"/>
      <c r="QNR191" s="148"/>
      <c r="QNS191" s="148"/>
      <c r="QNT191" s="148"/>
      <c r="QNU191" s="148"/>
      <c r="QNV191" s="148"/>
      <c r="QNW191" s="148"/>
      <c r="QNX191" s="148"/>
      <c r="QNY191" s="148"/>
      <c r="QNZ191" s="148"/>
      <c r="QOA191" s="148"/>
      <c r="QOB191" s="148"/>
      <c r="QOC191" s="148"/>
      <c r="QOD191" s="148"/>
      <c r="QOE191" s="148"/>
      <c r="QOF191" s="148"/>
      <c r="QOG191" s="148"/>
      <c r="QOH191" s="148"/>
      <c r="QOI191" s="148"/>
      <c r="QOJ191" s="148"/>
      <c r="QOK191" s="148"/>
      <c r="QOL191" s="148"/>
      <c r="QOM191" s="148"/>
      <c r="QON191" s="148"/>
      <c r="QOO191" s="148"/>
      <c r="QOP191" s="148"/>
      <c r="QOQ191" s="148"/>
      <c r="QOR191" s="148"/>
      <c r="QOS191" s="148"/>
      <c r="QOT191" s="148"/>
      <c r="QOU191" s="148"/>
      <c r="QOV191" s="148"/>
      <c r="QOW191" s="148"/>
      <c r="QOX191" s="148"/>
      <c r="QOY191" s="148"/>
      <c r="QOZ191" s="148"/>
      <c r="QPA191" s="148"/>
      <c r="QPB191" s="148"/>
      <c r="QPC191" s="148"/>
      <c r="QPD191" s="148"/>
      <c r="QPE191" s="148"/>
      <c r="QPF191" s="148"/>
      <c r="QPG191" s="148"/>
      <c r="QPH191" s="148"/>
      <c r="QPI191" s="148"/>
      <c r="QPJ191" s="148"/>
      <c r="QPK191" s="148"/>
      <c r="QPL191" s="148"/>
      <c r="QPM191" s="148"/>
      <c r="QPN191" s="148"/>
      <c r="QPO191" s="148"/>
      <c r="QPP191" s="148"/>
      <c r="QPQ191" s="148"/>
      <c r="QPR191" s="148"/>
      <c r="QPS191" s="148"/>
      <c r="QPT191" s="148"/>
      <c r="QPU191" s="148"/>
      <c r="QPV191" s="148"/>
      <c r="QPW191" s="148"/>
      <c r="QPX191" s="148"/>
      <c r="QPY191" s="148"/>
      <c r="QPZ191" s="148"/>
      <c r="QQA191" s="148"/>
      <c r="QQB191" s="148"/>
      <c r="QQC191" s="148"/>
      <c r="QQD191" s="148"/>
      <c r="QQE191" s="148"/>
      <c r="QQF191" s="148"/>
      <c r="QQG191" s="148"/>
      <c r="QQH191" s="148"/>
      <c r="QQI191" s="148"/>
      <c r="QQJ191" s="148"/>
      <c r="QQK191" s="148"/>
      <c r="QQL191" s="148"/>
      <c r="QQM191" s="148"/>
      <c r="QQN191" s="148"/>
      <c r="QQO191" s="148"/>
      <c r="QQP191" s="148"/>
      <c r="QQQ191" s="148"/>
      <c r="QQR191" s="148"/>
      <c r="QQS191" s="148"/>
      <c r="QQT191" s="148"/>
      <c r="QQU191" s="148"/>
      <c r="QQV191" s="148"/>
      <c r="QQW191" s="148"/>
      <c r="QQX191" s="148"/>
      <c r="QQY191" s="148"/>
      <c r="QQZ191" s="148"/>
      <c r="QRA191" s="148"/>
      <c r="QRB191" s="148"/>
      <c r="QRC191" s="148"/>
      <c r="QRD191" s="148"/>
      <c r="QRE191" s="148"/>
      <c r="QRF191" s="148"/>
      <c r="QRG191" s="148"/>
      <c r="QRH191" s="148"/>
      <c r="QRI191" s="148"/>
      <c r="QRJ191" s="148"/>
      <c r="QRK191" s="148"/>
      <c r="QRL191" s="148"/>
      <c r="QRM191" s="148"/>
      <c r="QRN191" s="148"/>
      <c r="QRO191" s="148"/>
      <c r="QRP191" s="148"/>
      <c r="QRQ191" s="148"/>
      <c r="QRR191" s="148"/>
      <c r="QRS191" s="148"/>
      <c r="QRT191" s="148"/>
      <c r="QRU191" s="148"/>
      <c r="QRV191" s="148"/>
      <c r="QRW191" s="148"/>
      <c r="QRX191" s="148"/>
      <c r="QRY191" s="148"/>
      <c r="QRZ191" s="148"/>
      <c r="QSA191" s="148"/>
      <c r="QSB191" s="148"/>
      <c r="QSC191" s="148"/>
      <c r="QSD191" s="148"/>
      <c r="QSE191" s="148"/>
      <c r="QSF191" s="148"/>
      <c r="QSG191" s="148"/>
      <c r="QSH191" s="148"/>
      <c r="QSI191" s="148"/>
      <c r="QSJ191" s="148"/>
      <c r="QSK191" s="148"/>
      <c r="QSL191" s="148"/>
      <c r="QSM191" s="148"/>
      <c r="QSN191" s="148"/>
      <c r="QSO191" s="148"/>
      <c r="QSP191" s="148"/>
      <c r="QSQ191" s="148"/>
      <c r="QSR191" s="148"/>
      <c r="QSS191" s="148"/>
      <c r="QST191" s="148"/>
      <c r="QSU191" s="148"/>
      <c r="QSV191" s="148"/>
      <c r="QSW191" s="148"/>
      <c r="QSX191" s="148"/>
      <c r="QSY191" s="148"/>
      <c r="QSZ191" s="148"/>
      <c r="QTA191" s="148"/>
      <c r="QTB191" s="148"/>
      <c r="QTC191" s="148"/>
      <c r="QTD191" s="148"/>
      <c r="QTE191" s="148"/>
      <c r="QTF191" s="148"/>
      <c r="QTG191" s="148"/>
      <c r="QTH191" s="148"/>
      <c r="QTI191" s="148"/>
      <c r="QTJ191" s="148"/>
      <c r="QTK191" s="148"/>
      <c r="QTL191" s="148"/>
      <c r="QTM191" s="148"/>
      <c r="QTN191" s="148"/>
      <c r="QTO191" s="148"/>
      <c r="QTP191" s="148"/>
      <c r="QTQ191" s="148"/>
      <c r="QTR191" s="148"/>
      <c r="QTS191" s="148"/>
      <c r="QTT191" s="148"/>
      <c r="QTU191" s="148"/>
      <c r="QTV191" s="148"/>
      <c r="QTW191" s="148"/>
      <c r="QTX191" s="148"/>
      <c r="QTY191" s="148"/>
      <c r="QTZ191" s="148"/>
      <c r="QUA191" s="148"/>
      <c r="QUB191" s="148"/>
      <c r="QUC191" s="148"/>
      <c r="QUD191" s="148"/>
      <c r="QUE191" s="148"/>
      <c r="QUF191" s="148"/>
      <c r="QUG191" s="148"/>
      <c r="QUH191" s="148"/>
      <c r="QUI191" s="148"/>
      <c r="QUJ191" s="148"/>
      <c r="QUK191" s="148"/>
      <c r="QUL191" s="148"/>
      <c r="QUM191" s="148"/>
      <c r="QUN191" s="148"/>
      <c r="QUO191" s="148"/>
      <c r="QUP191" s="148"/>
      <c r="QUQ191" s="148"/>
      <c r="QUR191" s="148"/>
      <c r="QUS191" s="148"/>
      <c r="QUT191" s="148"/>
      <c r="QUU191" s="148"/>
      <c r="QUV191" s="148"/>
      <c r="QUW191" s="148"/>
      <c r="QUX191" s="148"/>
      <c r="QUY191" s="148"/>
      <c r="QUZ191" s="148"/>
      <c r="QVA191" s="148"/>
      <c r="QVB191" s="148"/>
      <c r="QVC191" s="148"/>
      <c r="QVD191" s="148"/>
      <c r="QVE191" s="148"/>
      <c r="QVF191" s="148"/>
      <c r="QVG191" s="148"/>
      <c r="QVH191" s="148"/>
      <c r="QVI191" s="148"/>
      <c r="QVJ191" s="148"/>
      <c r="QVK191" s="148"/>
      <c r="QVL191" s="148"/>
      <c r="QVM191" s="148"/>
      <c r="QVN191" s="148"/>
      <c r="QVO191" s="148"/>
      <c r="QVP191" s="148"/>
      <c r="QVQ191" s="148"/>
      <c r="QVR191" s="148"/>
      <c r="QVS191" s="148"/>
      <c r="QVT191" s="148"/>
      <c r="QVU191" s="148"/>
      <c r="QVV191" s="148"/>
      <c r="QVW191" s="148"/>
      <c r="QVX191" s="148"/>
      <c r="QVY191" s="148"/>
      <c r="QVZ191" s="148"/>
      <c r="QWA191" s="148"/>
      <c r="QWB191" s="148"/>
      <c r="QWC191" s="148"/>
      <c r="QWD191" s="148"/>
      <c r="QWE191" s="148"/>
      <c r="QWF191" s="148"/>
      <c r="QWG191" s="148"/>
      <c r="QWH191" s="148"/>
      <c r="QWI191" s="148"/>
      <c r="QWJ191" s="148"/>
      <c r="QWK191" s="148"/>
      <c r="QWL191" s="148"/>
      <c r="QWM191" s="148"/>
      <c r="QWN191" s="148"/>
      <c r="QWO191" s="148"/>
      <c r="QWP191" s="148"/>
      <c r="QWQ191" s="148"/>
      <c r="QWR191" s="148"/>
      <c r="QWS191" s="148"/>
      <c r="QWT191" s="148"/>
      <c r="QWU191" s="148"/>
      <c r="QWV191" s="148"/>
      <c r="QWW191" s="148"/>
      <c r="QWX191" s="148"/>
      <c r="QWY191" s="148"/>
      <c r="QWZ191" s="148"/>
      <c r="QXA191" s="148"/>
      <c r="QXB191" s="148"/>
      <c r="QXC191" s="148"/>
      <c r="QXD191" s="148"/>
      <c r="QXE191" s="148"/>
      <c r="QXF191" s="148"/>
      <c r="QXG191" s="148"/>
      <c r="QXH191" s="148"/>
      <c r="QXI191" s="148"/>
      <c r="QXJ191" s="148"/>
      <c r="QXK191" s="148"/>
      <c r="QXL191" s="148"/>
      <c r="QXM191" s="148"/>
      <c r="QXN191" s="148"/>
      <c r="QXO191" s="148"/>
      <c r="QXP191" s="148"/>
      <c r="QXQ191" s="148"/>
      <c r="QXR191" s="148"/>
      <c r="QXS191" s="148"/>
      <c r="QXT191" s="148"/>
      <c r="QXU191" s="148"/>
      <c r="QXV191" s="148"/>
      <c r="QXW191" s="148"/>
      <c r="QXX191" s="148"/>
      <c r="QXY191" s="148"/>
      <c r="QXZ191" s="148"/>
      <c r="QYA191" s="148"/>
      <c r="QYB191" s="148"/>
      <c r="QYC191" s="148"/>
      <c r="QYD191" s="148"/>
      <c r="QYE191" s="148"/>
      <c r="QYF191" s="148"/>
      <c r="QYG191" s="148"/>
      <c r="QYH191" s="148"/>
      <c r="QYI191" s="148"/>
      <c r="QYJ191" s="148"/>
      <c r="QYK191" s="148"/>
      <c r="QYL191" s="148"/>
      <c r="QYM191" s="148"/>
      <c r="QYN191" s="148"/>
      <c r="QYO191" s="148"/>
      <c r="QYP191" s="148"/>
      <c r="QYQ191" s="148"/>
      <c r="QYR191" s="148"/>
      <c r="QYS191" s="148"/>
      <c r="QYT191" s="148"/>
      <c r="QYU191" s="148"/>
      <c r="QYV191" s="148"/>
      <c r="QYW191" s="148"/>
      <c r="QYX191" s="148"/>
      <c r="QYY191" s="148"/>
      <c r="QYZ191" s="148"/>
      <c r="QZA191" s="148"/>
      <c r="QZB191" s="148"/>
      <c r="QZC191" s="148"/>
      <c r="QZD191" s="148"/>
      <c r="QZE191" s="148"/>
      <c r="QZF191" s="148"/>
      <c r="QZG191" s="148"/>
      <c r="QZH191" s="148"/>
      <c r="QZI191" s="148"/>
      <c r="QZJ191" s="148"/>
      <c r="QZK191" s="148"/>
      <c r="QZL191" s="148"/>
      <c r="QZM191" s="148"/>
      <c r="QZN191" s="148"/>
      <c r="QZO191" s="148"/>
      <c r="QZP191" s="148"/>
      <c r="QZQ191" s="148"/>
      <c r="QZR191" s="148"/>
      <c r="QZS191" s="148"/>
      <c r="QZT191" s="148"/>
      <c r="QZU191" s="148"/>
      <c r="QZV191" s="148"/>
      <c r="QZW191" s="148"/>
      <c r="QZX191" s="148"/>
      <c r="QZY191" s="148"/>
      <c r="QZZ191" s="148"/>
      <c r="RAA191" s="148"/>
      <c r="RAB191" s="148"/>
      <c r="RAC191" s="148"/>
      <c r="RAD191" s="148"/>
      <c r="RAE191" s="148"/>
      <c r="RAF191" s="148"/>
      <c r="RAG191" s="148"/>
      <c r="RAH191" s="148"/>
      <c r="RAI191" s="148"/>
      <c r="RAJ191" s="148"/>
      <c r="RAK191" s="148"/>
      <c r="RAL191" s="148"/>
      <c r="RAM191" s="148"/>
      <c r="RAN191" s="148"/>
      <c r="RAO191" s="148"/>
      <c r="RAP191" s="148"/>
      <c r="RAQ191" s="148"/>
      <c r="RAR191" s="148"/>
      <c r="RAS191" s="148"/>
      <c r="RAT191" s="148"/>
      <c r="RAU191" s="148"/>
      <c r="RAV191" s="148"/>
      <c r="RAW191" s="148"/>
      <c r="RAX191" s="148"/>
      <c r="RAY191" s="148"/>
      <c r="RAZ191" s="148"/>
      <c r="RBA191" s="148"/>
      <c r="RBB191" s="148"/>
      <c r="RBC191" s="148"/>
      <c r="RBD191" s="148"/>
      <c r="RBE191" s="148"/>
      <c r="RBF191" s="148"/>
      <c r="RBG191" s="148"/>
      <c r="RBH191" s="148"/>
      <c r="RBI191" s="148"/>
      <c r="RBJ191" s="148"/>
      <c r="RBK191" s="148"/>
      <c r="RBL191" s="148"/>
      <c r="RBM191" s="148"/>
      <c r="RBN191" s="148"/>
      <c r="RBO191" s="148"/>
      <c r="RBP191" s="148"/>
      <c r="RBQ191" s="148"/>
      <c r="RBR191" s="148"/>
      <c r="RBS191" s="148"/>
      <c r="RBT191" s="148"/>
      <c r="RBU191" s="148"/>
      <c r="RBV191" s="148"/>
      <c r="RBW191" s="148"/>
      <c r="RBX191" s="148"/>
      <c r="RBY191" s="148"/>
      <c r="RBZ191" s="148"/>
      <c r="RCA191" s="148"/>
      <c r="RCB191" s="148"/>
      <c r="RCC191" s="148"/>
      <c r="RCD191" s="148"/>
      <c r="RCE191" s="148"/>
      <c r="RCF191" s="148"/>
      <c r="RCG191" s="148"/>
      <c r="RCH191" s="148"/>
      <c r="RCI191" s="148"/>
      <c r="RCJ191" s="148"/>
      <c r="RCK191" s="148"/>
      <c r="RCL191" s="148"/>
      <c r="RCM191" s="148"/>
      <c r="RCN191" s="148"/>
      <c r="RCO191" s="148"/>
      <c r="RCP191" s="148"/>
      <c r="RCQ191" s="148"/>
      <c r="RCR191" s="148"/>
      <c r="RCS191" s="148"/>
      <c r="RCT191" s="148"/>
      <c r="RCU191" s="148"/>
      <c r="RCV191" s="148"/>
      <c r="RCW191" s="148"/>
      <c r="RCX191" s="148"/>
      <c r="RCY191" s="148"/>
      <c r="RCZ191" s="148"/>
      <c r="RDA191" s="148"/>
      <c r="RDB191" s="148"/>
      <c r="RDC191" s="148"/>
      <c r="RDD191" s="148"/>
      <c r="RDE191" s="148"/>
      <c r="RDF191" s="148"/>
      <c r="RDG191" s="148"/>
      <c r="RDH191" s="148"/>
      <c r="RDI191" s="148"/>
      <c r="RDJ191" s="148"/>
      <c r="RDK191" s="148"/>
      <c r="RDL191" s="148"/>
      <c r="RDM191" s="148"/>
      <c r="RDN191" s="148"/>
      <c r="RDO191" s="148"/>
      <c r="RDP191" s="148"/>
      <c r="RDQ191" s="148"/>
      <c r="RDR191" s="148"/>
      <c r="RDS191" s="148"/>
      <c r="RDT191" s="148"/>
      <c r="RDU191" s="148"/>
      <c r="RDV191" s="148"/>
      <c r="RDW191" s="148"/>
      <c r="RDX191" s="148"/>
      <c r="RDY191" s="148"/>
      <c r="RDZ191" s="148"/>
      <c r="REA191" s="148"/>
      <c r="REB191" s="148"/>
      <c r="REC191" s="148"/>
      <c r="RED191" s="148"/>
      <c r="REE191" s="148"/>
      <c r="REF191" s="148"/>
      <c r="REG191" s="148"/>
      <c r="REH191" s="148"/>
      <c r="REI191" s="148"/>
      <c r="REJ191" s="148"/>
      <c r="REK191" s="148"/>
      <c r="REL191" s="148"/>
      <c r="REM191" s="148"/>
      <c r="REN191" s="148"/>
      <c r="REO191" s="148"/>
      <c r="REP191" s="148"/>
      <c r="REQ191" s="148"/>
      <c r="RER191" s="148"/>
      <c r="RES191" s="148"/>
      <c r="RET191" s="148"/>
      <c r="REU191" s="148"/>
      <c r="REV191" s="148"/>
      <c r="REW191" s="148"/>
      <c r="REX191" s="148"/>
      <c r="REY191" s="148"/>
      <c r="REZ191" s="148"/>
      <c r="RFA191" s="148"/>
      <c r="RFB191" s="148"/>
      <c r="RFC191" s="148"/>
      <c r="RFD191" s="148"/>
      <c r="RFE191" s="148"/>
      <c r="RFF191" s="148"/>
      <c r="RFG191" s="148"/>
      <c r="RFH191" s="148"/>
      <c r="RFI191" s="148"/>
      <c r="RFJ191" s="148"/>
      <c r="RFK191" s="148"/>
      <c r="RFL191" s="148"/>
      <c r="RFM191" s="148"/>
      <c r="RFN191" s="148"/>
      <c r="RFO191" s="148"/>
      <c r="RFP191" s="148"/>
      <c r="RFQ191" s="148"/>
      <c r="RFR191" s="148"/>
      <c r="RFS191" s="148"/>
      <c r="RFT191" s="148"/>
      <c r="RFU191" s="148"/>
      <c r="RFV191" s="148"/>
      <c r="RFW191" s="148"/>
      <c r="RFX191" s="148"/>
      <c r="RFY191" s="148"/>
      <c r="RFZ191" s="148"/>
      <c r="RGA191" s="148"/>
      <c r="RGB191" s="148"/>
      <c r="RGC191" s="148"/>
      <c r="RGD191" s="148"/>
      <c r="RGE191" s="148"/>
      <c r="RGF191" s="148"/>
      <c r="RGG191" s="148"/>
      <c r="RGH191" s="148"/>
      <c r="RGI191" s="148"/>
      <c r="RGJ191" s="148"/>
      <c r="RGK191" s="148"/>
      <c r="RGL191" s="148"/>
      <c r="RGM191" s="148"/>
      <c r="RGN191" s="148"/>
      <c r="RGO191" s="148"/>
      <c r="RGP191" s="148"/>
      <c r="RGQ191" s="148"/>
      <c r="RGR191" s="148"/>
      <c r="RGS191" s="148"/>
      <c r="RGT191" s="148"/>
      <c r="RGU191" s="148"/>
      <c r="RGV191" s="148"/>
      <c r="RGW191" s="148"/>
      <c r="RGX191" s="148"/>
      <c r="RGY191" s="148"/>
      <c r="RGZ191" s="148"/>
      <c r="RHA191" s="148"/>
      <c r="RHB191" s="148"/>
      <c r="RHC191" s="148"/>
      <c r="RHD191" s="148"/>
      <c r="RHE191" s="148"/>
      <c r="RHF191" s="148"/>
      <c r="RHG191" s="148"/>
      <c r="RHH191" s="148"/>
      <c r="RHI191" s="148"/>
      <c r="RHJ191" s="148"/>
      <c r="RHK191" s="148"/>
      <c r="RHL191" s="148"/>
      <c r="RHM191" s="148"/>
      <c r="RHN191" s="148"/>
      <c r="RHO191" s="148"/>
      <c r="RHP191" s="148"/>
      <c r="RHQ191" s="148"/>
      <c r="RHR191" s="148"/>
      <c r="RHS191" s="148"/>
      <c r="RHT191" s="148"/>
      <c r="RHU191" s="148"/>
      <c r="RHV191" s="148"/>
      <c r="RHW191" s="148"/>
      <c r="RHX191" s="148"/>
      <c r="RHY191" s="148"/>
      <c r="RHZ191" s="148"/>
      <c r="RIA191" s="148"/>
      <c r="RIB191" s="148"/>
      <c r="RIC191" s="148"/>
      <c r="RID191" s="148"/>
      <c r="RIE191" s="148"/>
      <c r="RIF191" s="148"/>
      <c r="RIG191" s="148"/>
      <c r="RIH191" s="148"/>
      <c r="RII191" s="148"/>
      <c r="RIJ191" s="148"/>
      <c r="RIK191" s="148"/>
      <c r="RIL191" s="148"/>
      <c r="RIM191" s="148"/>
      <c r="RIN191" s="148"/>
      <c r="RIO191" s="148"/>
      <c r="RIP191" s="148"/>
      <c r="RIQ191" s="148"/>
      <c r="RIR191" s="148"/>
      <c r="RIS191" s="148"/>
      <c r="RIT191" s="148"/>
      <c r="RIU191" s="148"/>
      <c r="RIV191" s="148"/>
      <c r="RIW191" s="148"/>
      <c r="RIX191" s="148"/>
      <c r="RIY191" s="148"/>
      <c r="RIZ191" s="148"/>
      <c r="RJA191" s="148"/>
      <c r="RJB191" s="148"/>
      <c r="RJC191" s="148"/>
      <c r="RJD191" s="148"/>
      <c r="RJE191" s="148"/>
      <c r="RJF191" s="148"/>
      <c r="RJG191" s="148"/>
      <c r="RJH191" s="148"/>
      <c r="RJI191" s="148"/>
      <c r="RJJ191" s="148"/>
      <c r="RJK191" s="148"/>
      <c r="RJL191" s="148"/>
      <c r="RJM191" s="148"/>
      <c r="RJN191" s="148"/>
      <c r="RJO191" s="148"/>
      <c r="RJP191" s="148"/>
      <c r="RJQ191" s="148"/>
      <c r="RJR191" s="148"/>
      <c r="RJS191" s="148"/>
      <c r="RJT191" s="148"/>
      <c r="RJU191" s="148"/>
      <c r="RJV191" s="148"/>
      <c r="RJW191" s="148"/>
      <c r="RJX191" s="148"/>
      <c r="RJY191" s="148"/>
      <c r="RJZ191" s="148"/>
      <c r="RKA191" s="148"/>
      <c r="RKB191" s="148"/>
      <c r="RKC191" s="148"/>
      <c r="RKD191" s="148"/>
      <c r="RKE191" s="148"/>
      <c r="RKF191" s="148"/>
      <c r="RKG191" s="148"/>
      <c r="RKH191" s="148"/>
      <c r="RKI191" s="148"/>
      <c r="RKJ191" s="148"/>
      <c r="RKK191" s="148"/>
      <c r="RKL191" s="148"/>
      <c r="RKM191" s="148"/>
      <c r="RKN191" s="148"/>
      <c r="RKO191" s="148"/>
      <c r="RKP191" s="148"/>
      <c r="RKQ191" s="148"/>
      <c r="RKR191" s="148"/>
      <c r="RKS191" s="148"/>
      <c r="RKT191" s="148"/>
      <c r="RKU191" s="148"/>
      <c r="RKV191" s="148"/>
      <c r="RKW191" s="148"/>
      <c r="RKX191" s="148"/>
      <c r="RKY191" s="148"/>
      <c r="RKZ191" s="148"/>
      <c r="RLA191" s="148"/>
      <c r="RLB191" s="148"/>
      <c r="RLC191" s="148"/>
      <c r="RLD191" s="148"/>
      <c r="RLE191" s="148"/>
      <c r="RLF191" s="148"/>
      <c r="RLG191" s="148"/>
      <c r="RLH191" s="148"/>
      <c r="RLI191" s="148"/>
      <c r="RLJ191" s="148"/>
      <c r="RLK191" s="148"/>
      <c r="RLL191" s="148"/>
      <c r="RLM191" s="148"/>
      <c r="RLN191" s="148"/>
      <c r="RLO191" s="148"/>
      <c r="RLP191" s="148"/>
      <c r="RLQ191" s="148"/>
      <c r="RLR191" s="148"/>
      <c r="RLS191" s="148"/>
      <c r="RLT191" s="148"/>
      <c r="RLU191" s="148"/>
      <c r="RLV191" s="148"/>
      <c r="RLW191" s="148"/>
      <c r="RLX191" s="148"/>
      <c r="RLY191" s="148"/>
      <c r="RLZ191" s="148"/>
      <c r="RMA191" s="148"/>
      <c r="RMB191" s="148"/>
      <c r="RMC191" s="148"/>
      <c r="RMD191" s="148"/>
      <c r="RME191" s="148"/>
      <c r="RMF191" s="148"/>
      <c r="RMG191" s="148"/>
      <c r="RMH191" s="148"/>
      <c r="RMI191" s="148"/>
      <c r="RMJ191" s="148"/>
      <c r="RMK191" s="148"/>
      <c r="RML191" s="148"/>
      <c r="RMM191" s="148"/>
      <c r="RMN191" s="148"/>
      <c r="RMO191" s="148"/>
      <c r="RMP191" s="148"/>
      <c r="RMQ191" s="148"/>
      <c r="RMR191" s="148"/>
      <c r="RMS191" s="148"/>
      <c r="RMT191" s="148"/>
      <c r="RMU191" s="148"/>
      <c r="RMV191" s="148"/>
      <c r="RMW191" s="148"/>
      <c r="RMX191" s="148"/>
      <c r="RMY191" s="148"/>
      <c r="RMZ191" s="148"/>
      <c r="RNA191" s="148"/>
      <c r="RNB191" s="148"/>
      <c r="RNC191" s="148"/>
      <c r="RND191" s="148"/>
      <c r="RNE191" s="148"/>
      <c r="RNF191" s="148"/>
      <c r="RNG191" s="148"/>
      <c r="RNH191" s="148"/>
      <c r="RNI191" s="148"/>
      <c r="RNJ191" s="148"/>
      <c r="RNK191" s="148"/>
      <c r="RNL191" s="148"/>
      <c r="RNM191" s="148"/>
      <c r="RNN191" s="148"/>
      <c r="RNO191" s="148"/>
      <c r="RNP191" s="148"/>
      <c r="RNQ191" s="148"/>
      <c r="RNR191" s="148"/>
      <c r="RNS191" s="148"/>
      <c r="RNT191" s="148"/>
      <c r="RNU191" s="148"/>
      <c r="RNV191" s="148"/>
      <c r="RNW191" s="148"/>
      <c r="RNX191" s="148"/>
      <c r="RNY191" s="148"/>
      <c r="RNZ191" s="148"/>
      <c r="ROA191" s="148"/>
      <c r="ROB191" s="148"/>
      <c r="ROC191" s="148"/>
      <c r="ROD191" s="148"/>
      <c r="ROE191" s="148"/>
      <c r="ROF191" s="148"/>
      <c r="ROG191" s="148"/>
      <c r="ROH191" s="148"/>
      <c r="ROI191" s="148"/>
      <c r="ROJ191" s="148"/>
      <c r="ROK191" s="148"/>
      <c r="ROL191" s="148"/>
      <c r="ROM191" s="148"/>
      <c r="RON191" s="148"/>
      <c r="ROO191" s="148"/>
      <c r="ROP191" s="148"/>
      <c r="ROQ191" s="148"/>
      <c r="ROR191" s="148"/>
      <c r="ROS191" s="148"/>
      <c r="ROT191" s="148"/>
      <c r="ROU191" s="148"/>
      <c r="ROV191" s="148"/>
      <c r="ROW191" s="148"/>
      <c r="ROX191" s="148"/>
      <c r="ROY191" s="148"/>
      <c r="ROZ191" s="148"/>
      <c r="RPA191" s="148"/>
      <c r="RPB191" s="148"/>
      <c r="RPC191" s="148"/>
      <c r="RPD191" s="148"/>
      <c r="RPE191" s="148"/>
      <c r="RPF191" s="148"/>
      <c r="RPG191" s="148"/>
      <c r="RPH191" s="148"/>
      <c r="RPI191" s="148"/>
      <c r="RPJ191" s="148"/>
      <c r="RPK191" s="148"/>
      <c r="RPL191" s="148"/>
      <c r="RPM191" s="148"/>
      <c r="RPN191" s="148"/>
      <c r="RPO191" s="148"/>
      <c r="RPP191" s="148"/>
      <c r="RPQ191" s="148"/>
      <c r="RPR191" s="148"/>
      <c r="RPS191" s="148"/>
      <c r="RPT191" s="148"/>
      <c r="RPU191" s="148"/>
      <c r="RPV191" s="148"/>
      <c r="RPW191" s="148"/>
      <c r="RPX191" s="148"/>
      <c r="RPY191" s="148"/>
      <c r="RPZ191" s="148"/>
      <c r="RQA191" s="148"/>
      <c r="RQB191" s="148"/>
      <c r="RQC191" s="148"/>
      <c r="RQD191" s="148"/>
      <c r="RQE191" s="148"/>
      <c r="RQF191" s="148"/>
      <c r="RQG191" s="148"/>
      <c r="RQH191" s="148"/>
      <c r="RQI191" s="148"/>
      <c r="RQJ191" s="148"/>
      <c r="RQK191" s="148"/>
      <c r="RQL191" s="148"/>
      <c r="RQM191" s="148"/>
      <c r="RQN191" s="148"/>
      <c r="RQO191" s="148"/>
      <c r="RQP191" s="148"/>
      <c r="RQQ191" s="148"/>
      <c r="RQR191" s="148"/>
      <c r="RQS191" s="148"/>
      <c r="RQT191" s="148"/>
      <c r="RQU191" s="148"/>
      <c r="RQV191" s="148"/>
      <c r="RQW191" s="148"/>
      <c r="RQX191" s="148"/>
      <c r="RQY191" s="148"/>
      <c r="RQZ191" s="148"/>
      <c r="RRA191" s="148"/>
      <c r="RRB191" s="148"/>
      <c r="RRC191" s="148"/>
      <c r="RRD191" s="148"/>
      <c r="RRE191" s="148"/>
      <c r="RRF191" s="148"/>
      <c r="RRG191" s="148"/>
      <c r="RRH191" s="148"/>
      <c r="RRI191" s="148"/>
      <c r="RRJ191" s="148"/>
      <c r="RRK191" s="148"/>
      <c r="RRL191" s="148"/>
      <c r="RRM191" s="148"/>
      <c r="RRN191" s="148"/>
      <c r="RRO191" s="148"/>
      <c r="RRP191" s="148"/>
      <c r="RRQ191" s="148"/>
      <c r="RRR191" s="148"/>
      <c r="RRS191" s="148"/>
      <c r="RRT191" s="148"/>
      <c r="RRU191" s="148"/>
      <c r="RRV191" s="148"/>
      <c r="RRW191" s="148"/>
      <c r="RRX191" s="148"/>
      <c r="RRY191" s="148"/>
      <c r="RRZ191" s="148"/>
      <c r="RSA191" s="148"/>
      <c r="RSB191" s="148"/>
      <c r="RSC191" s="148"/>
      <c r="RSD191" s="148"/>
      <c r="RSE191" s="148"/>
      <c r="RSF191" s="148"/>
      <c r="RSG191" s="148"/>
      <c r="RSH191" s="148"/>
      <c r="RSI191" s="148"/>
      <c r="RSJ191" s="148"/>
      <c r="RSK191" s="148"/>
      <c r="RSL191" s="148"/>
      <c r="RSM191" s="148"/>
      <c r="RSN191" s="148"/>
      <c r="RSO191" s="148"/>
      <c r="RSP191" s="148"/>
      <c r="RSQ191" s="148"/>
      <c r="RSR191" s="148"/>
      <c r="RSS191" s="148"/>
      <c r="RST191" s="148"/>
      <c r="RSU191" s="148"/>
      <c r="RSV191" s="148"/>
      <c r="RSW191" s="148"/>
      <c r="RSX191" s="148"/>
      <c r="RSY191" s="148"/>
      <c r="RSZ191" s="148"/>
      <c r="RTA191" s="148"/>
      <c r="RTB191" s="148"/>
      <c r="RTC191" s="148"/>
      <c r="RTD191" s="148"/>
      <c r="RTE191" s="148"/>
      <c r="RTF191" s="148"/>
      <c r="RTG191" s="148"/>
      <c r="RTH191" s="148"/>
      <c r="RTI191" s="148"/>
      <c r="RTJ191" s="148"/>
      <c r="RTK191" s="148"/>
      <c r="RTL191" s="148"/>
      <c r="RTM191" s="148"/>
      <c r="RTN191" s="148"/>
      <c r="RTO191" s="148"/>
      <c r="RTP191" s="148"/>
      <c r="RTQ191" s="148"/>
      <c r="RTR191" s="148"/>
      <c r="RTS191" s="148"/>
      <c r="RTT191" s="148"/>
      <c r="RTU191" s="148"/>
      <c r="RTV191" s="148"/>
      <c r="RTW191" s="148"/>
      <c r="RTX191" s="148"/>
      <c r="RTY191" s="148"/>
      <c r="RTZ191" s="148"/>
      <c r="RUA191" s="148"/>
      <c r="RUB191" s="148"/>
      <c r="RUC191" s="148"/>
      <c r="RUD191" s="148"/>
      <c r="RUE191" s="148"/>
      <c r="RUF191" s="148"/>
      <c r="RUG191" s="148"/>
      <c r="RUH191" s="148"/>
      <c r="RUI191" s="148"/>
      <c r="RUJ191" s="148"/>
      <c r="RUK191" s="148"/>
      <c r="RUL191" s="148"/>
      <c r="RUM191" s="148"/>
      <c r="RUN191" s="148"/>
      <c r="RUO191" s="148"/>
      <c r="RUP191" s="148"/>
      <c r="RUQ191" s="148"/>
      <c r="RUR191" s="148"/>
      <c r="RUS191" s="148"/>
      <c r="RUT191" s="148"/>
      <c r="RUU191" s="148"/>
      <c r="RUV191" s="148"/>
      <c r="RUW191" s="148"/>
      <c r="RUX191" s="148"/>
      <c r="RUY191" s="148"/>
      <c r="RUZ191" s="148"/>
      <c r="RVA191" s="148"/>
      <c r="RVB191" s="148"/>
      <c r="RVC191" s="148"/>
      <c r="RVD191" s="148"/>
      <c r="RVE191" s="148"/>
      <c r="RVF191" s="148"/>
      <c r="RVG191" s="148"/>
      <c r="RVH191" s="148"/>
      <c r="RVI191" s="148"/>
      <c r="RVJ191" s="148"/>
      <c r="RVK191" s="148"/>
      <c r="RVL191" s="148"/>
      <c r="RVM191" s="148"/>
      <c r="RVN191" s="148"/>
      <c r="RVO191" s="148"/>
      <c r="RVP191" s="148"/>
      <c r="RVQ191" s="148"/>
      <c r="RVR191" s="148"/>
      <c r="RVS191" s="148"/>
      <c r="RVT191" s="148"/>
      <c r="RVU191" s="148"/>
      <c r="RVV191" s="148"/>
      <c r="RVW191" s="148"/>
      <c r="RVX191" s="148"/>
      <c r="RVY191" s="148"/>
      <c r="RVZ191" s="148"/>
      <c r="RWA191" s="148"/>
      <c r="RWB191" s="148"/>
      <c r="RWC191" s="148"/>
      <c r="RWD191" s="148"/>
      <c r="RWE191" s="148"/>
      <c r="RWF191" s="148"/>
      <c r="RWG191" s="148"/>
      <c r="RWH191" s="148"/>
      <c r="RWI191" s="148"/>
      <c r="RWJ191" s="148"/>
      <c r="RWK191" s="148"/>
      <c r="RWL191" s="148"/>
      <c r="RWM191" s="148"/>
      <c r="RWN191" s="148"/>
      <c r="RWO191" s="148"/>
      <c r="RWP191" s="148"/>
      <c r="RWQ191" s="148"/>
      <c r="RWR191" s="148"/>
      <c r="RWS191" s="148"/>
      <c r="RWT191" s="148"/>
      <c r="RWU191" s="148"/>
      <c r="RWV191" s="148"/>
      <c r="RWW191" s="148"/>
      <c r="RWX191" s="148"/>
      <c r="RWY191" s="148"/>
      <c r="RWZ191" s="148"/>
      <c r="RXA191" s="148"/>
      <c r="RXB191" s="148"/>
      <c r="RXC191" s="148"/>
      <c r="RXD191" s="148"/>
      <c r="RXE191" s="148"/>
      <c r="RXF191" s="148"/>
      <c r="RXG191" s="148"/>
      <c r="RXH191" s="148"/>
      <c r="RXI191" s="148"/>
      <c r="RXJ191" s="148"/>
      <c r="RXK191" s="148"/>
      <c r="RXL191" s="148"/>
      <c r="RXM191" s="148"/>
      <c r="RXN191" s="148"/>
      <c r="RXO191" s="148"/>
      <c r="RXP191" s="148"/>
      <c r="RXQ191" s="148"/>
      <c r="RXR191" s="148"/>
      <c r="RXS191" s="148"/>
      <c r="RXT191" s="148"/>
      <c r="RXU191" s="148"/>
      <c r="RXV191" s="148"/>
      <c r="RXW191" s="148"/>
      <c r="RXX191" s="148"/>
      <c r="RXY191" s="148"/>
      <c r="RXZ191" s="148"/>
      <c r="RYA191" s="148"/>
      <c r="RYB191" s="148"/>
      <c r="RYC191" s="148"/>
      <c r="RYD191" s="148"/>
      <c r="RYE191" s="148"/>
      <c r="RYF191" s="148"/>
      <c r="RYG191" s="148"/>
      <c r="RYH191" s="148"/>
      <c r="RYI191" s="148"/>
      <c r="RYJ191" s="148"/>
      <c r="RYK191" s="148"/>
      <c r="RYL191" s="148"/>
      <c r="RYM191" s="148"/>
      <c r="RYN191" s="148"/>
      <c r="RYO191" s="148"/>
      <c r="RYP191" s="148"/>
      <c r="RYQ191" s="148"/>
      <c r="RYR191" s="148"/>
      <c r="RYS191" s="148"/>
      <c r="RYT191" s="148"/>
      <c r="RYU191" s="148"/>
      <c r="RYV191" s="148"/>
      <c r="RYW191" s="148"/>
      <c r="RYX191" s="148"/>
      <c r="RYY191" s="148"/>
      <c r="RYZ191" s="148"/>
      <c r="RZA191" s="148"/>
      <c r="RZB191" s="148"/>
      <c r="RZC191" s="148"/>
      <c r="RZD191" s="148"/>
      <c r="RZE191" s="148"/>
      <c r="RZF191" s="148"/>
      <c r="RZG191" s="148"/>
      <c r="RZH191" s="148"/>
      <c r="RZI191" s="148"/>
      <c r="RZJ191" s="148"/>
      <c r="RZK191" s="148"/>
      <c r="RZL191" s="148"/>
      <c r="RZM191" s="148"/>
      <c r="RZN191" s="148"/>
      <c r="RZO191" s="148"/>
      <c r="RZP191" s="148"/>
      <c r="RZQ191" s="148"/>
      <c r="RZR191" s="148"/>
      <c r="RZS191" s="148"/>
      <c r="RZT191" s="148"/>
      <c r="RZU191" s="148"/>
      <c r="RZV191" s="148"/>
      <c r="RZW191" s="148"/>
      <c r="RZX191" s="148"/>
      <c r="RZY191" s="148"/>
      <c r="RZZ191" s="148"/>
      <c r="SAA191" s="148"/>
      <c r="SAB191" s="148"/>
      <c r="SAC191" s="148"/>
      <c r="SAD191" s="148"/>
      <c r="SAE191" s="148"/>
      <c r="SAF191" s="148"/>
      <c r="SAG191" s="148"/>
      <c r="SAH191" s="148"/>
      <c r="SAI191" s="148"/>
      <c r="SAJ191" s="148"/>
      <c r="SAK191" s="148"/>
      <c r="SAL191" s="148"/>
      <c r="SAM191" s="148"/>
      <c r="SAN191" s="148"/>
      <c r="SAO191" s="148"/>
      <c r="SAP191" s="148"/>
      <c r="SAQ191" s="148"/>
      <c r="SAR191" s="148"/>
      <c r="SAS191" s="148"/>
      <c r="SAT191" s="148"/>
      <c r="SAU191" s="148"/>
      <c r="SAV191" s="148"/>
      <c r="SAW191" s="148"/>
      <c r="SAX191" s="148"/>
      <c r="SAY191" s="148"/>
      <c r="SAZ191" s="148"/>
      <c r="SBA191" s="148"/>
      <c r="SBB191" s="148"/>
      <c r="SBC191" s="148"/>
      <c r="SBD191" s="148"/>
      <c r="SBE191" s="148"/>
      <c r="SBF191" s="148"/>
      <c r="SBG191" s="148"/>
      <c r="SBH191" s="148"/>
      <c r="SBI191" s="148"/>
      <c r="SBJ191" s="148"/>
      <c r="SBK191" s="148"/>
      <c r="SBL191" s="148"/>
      <c r="SBM191" s="148"/>
      <c r="SBN191" s="148"/>
      <c r="SBO191" s="148"/>
      <c r="SBP191" s="148"/>
      <c r="SBQ191" s="148"/>
      <c r="SBR191" s="148"/>
      <c r="SBS191" s="148"/>
      <c r="SBT191" s="148"/>
      <c r="SBU191" s="148"/>
      <c r="SBV191" s="148"/>
      <c r="SBW191" s="148"/>
      <c r="SBX191" s="148"/>
      <c r="SBY191" s="148"/>
      <c r="SBZ191" s="148"/>
      <c r="SCA191" s="148"/>
      <c r="SCB191" s="148"/>
      <c r="SCC191" s="148"/>
      <c r="SCD191" s="148"/>
      <c r="SCE191" s="148"/>
      <c r="SCF191" s="148"/>
      <c r="SCG191" s="148"/>
      <c r="SCH191" s="148"/>
      <c r="SCI191" s="148"/>
      <c r="SCJ191" s="148"/>
      <c r="SCK191" s="148"/>
      <c r="SCL191" s="148"/>
      <c r="SCM191" s="148"/>
      <c r="SCN191" s="148"/>
      <c r="SCO191" s="148"/>
      <c r="SCP191" s="148"/>
      <c r="SCQ191" s="148"/>
      <c r="SCR191" s="148"/>
      <c r="SCS191" s="148"/>
      <c r="SCT191" s="148"/>
      <c r="SCU191" s="148"/>
      <c r="SCV191" s="148"/>
      <c r="SCW191" s="148"/>
      <c r="SCX191" s="148"/>
      <c r="SCY191" s="148"/>
      <c r="SCZ191" s="148"/>
      <c r="SDA191" s="148"/>
      <c r="SDB191" s="148"/>
      <c r="SDC191" s="148"/>
      <c r="SDD191" s="148"/>
      <c r="SDE191" s="148"/>
      <c r="SDF191" s="148"/>
      <c r="SDG191" s="148"/>
      <c r="SDH191" s="148"/>
      <c r="SDI191" s="148"/>
      <c r="SDJ191" s="148"/>
      <c r="SDK191" s="148"/>
      <c r="SDL191" s="148"/>
      <c r="SDM191" s="148"/>
      <c r="SDN191" s="148"/>
      <c r="SDO191" s="148"/>
      <c r="SDP191" s="148"/>
      <c r="SDQ191" s="148"/>
      <c r="SDR191" s="148"/>
      <c r="SDS191" s="148"/>
      <c r="SDT191" s="148"/>
      <c r="SDU191" s="148"/>
      <c r="SDV191" s="148"/>
      <c r="SDW191" s="148"/>
      <c r="SDX191" s="148"/>
      <c r="SDY191" s="148"/>
      <c r="SDZ191" s="148"/>
      <c r="SEA191" s="148"/>
      <c r="SEB191" s="148"/>
      <c r="SEC191" s="148"/>
      <c r="SED191" s="148"/>
      <c r="SEE191" s="148"/>
      <c r="SEF191" s="148"/>
      <c r="SEG191" s="148"/>
      <c r="SEH191" s="148"/>
      <c r="SEI191" s="148"/>
      <c r="SEJ191" s="148"/>
      <c r="SEK191" s="148"/>
      <c r="SEL191" s="148"/>
      <c r="SEM191" s="148"/>
      <c r="SEN191" s="148"/>
      <c r="SEO191" s="148"/>
      <c r="SEP191" s="148"/>
      <c r="SEQ191" s="148"/>
      <c r="SER191" s="148"/>
      <c r="SES191" s="148"/>
      <c r="SET191" s="148"/>
      <c r="SEU191" s="148"/>
      <c r="SEV191" s="148"/>
      <c r="SEW191" s="148"/>
      <c r="SEX191" s="148"/>
      <c r="SEY191" s="148"/>
      <c r="SEZ191" s="148"/>
      <c r="SFA191" s="148"/>
      <c r="SFB191" s="148"/>
      <c r="SFC191" s="148"/>
      <c r="SFD191" s="148"/>
      <c r="SFE191" s="148"/>
      <c r="SFF191" s="148"/>
      <c r="SFG191" s="148"/>
      <c r="SFH191" s="148"/>
      <c r="SFI191" s="148"/>
      <c r="SFJ191" s="148"/>
      <c r="SFK191" s="148"/>
      <c r="SFL191" s="148"/>
      <c r="SFM191" s="148"/>
      <c r="SFN191" s="148"/>
      <c r="SFO191" s="148"/>
      <c r="SFP191" s="148"/>
      <c r="SFQ191" s="148"/>
      <c r="SFR191" s="148"/>
      <c r="SFS191" s="148"/>
      <c r="SFT191" s="148"/>
      <c r="SFU191" s="148"/>
      <c r="SFV191" s="148"/>
      <c r="SFW191" s="148"/>
      <c r="SFX191" s="148"/>
      <c r="SFY191" s="148"/>
      <c r="SFZ191" s="148"/>
      <c r="SGA191" s="148"/>
      <c r="SGB191" s="148"/>
      <c r="SGC191" s="148"/>
      <c r="SGD191" s="148"/>
      <c r="SGE191" s="148"/>
      <c r="SGF191" s="148"/>
      <c r="SGG191" s="148"/>
      <c r="SGH191" s="148"/>
      <c r="SGI191" s="148"/>
      <c r="SGJ191" s="148"/>
      <c r="SGK191" s="148"/>
      <c r="SGL191" s="148"/>
      <c r="SGM191" s="148"/>
      <c r="SGN191" s="148"/>
      <c r="SGO191" s="148"/>
      <c r="SGP191" s="148"/>
      <c r="SGQ191" s="148"/>
      <c r="SGR191" s="148"/>
      <c r="SGS191" s="148"/>
      <c r="SGT191" s="148"/>
      <c r="SGU191" s="148"/>
      <c r="SGV191" s="148"/>
      <c r="SGW191" s="148"/>
      <c r="SGX191" s="148"/>
      <c r="SGY191" s="148"/>
      <c r="SGZ191" s="148"/>
      <c r="SHA191" s="148"/>
      <c r="SHB191" s="148"/>
      <c r="SHC191" s="148"/>
      <c r="SHD191" s="148"/>
      <c r="SHE191" s="148"/>
      <c r="SHF191" s="148"/>
      <c r="SHG191" s="148"/>
      <c r="SHH191" s="148"/>
      <c r="SHI191" s="148"/>
      <c r="SHJ191" s="148"/>
      <c r="SHK191" s="148"/>
      <c r="SHL191" s="148"/>
      <c r="SHM191" s="148"/>
      <c r="SHN191" s="148"/>
      <c r="SHO191" s="148"/>
      <c r="SHP191" s="148"/>
      <c r="SHQ191" s="148"/>
      <c r="SHR191" s="148"/>
      <c r="SHS191" s="148"/>
      <c r="SHT191" s="148"/>
      <c r="SHU191" s="148"/>
      <c r="SHV191" s="148"/>
      <c r="SHW191" s="148"/>
      <c r="SHX191" s="148"/>
      <c r="SHY191" s="148"/>
      <c r="SHZ191" s="148"/>
      <c r="SIA191" s="148"/>
      <c r="SIB191" s="148"/>
      <c r="SIC191" s="148"/>
      <c r="SID191" s="148"/>
      <c r="SIE191" s="148"/>
      <c r="SIF191" s="148"/>
      <c r="SIG191" s="148"/>
      <c r="SIH191" s="148"/>
      <c r="SII191" s="148"/>
      <c r="SIJ191" s="148"/>
      <c r="SIK191" s="148"/>
      <c r="SIL191" s="148"/>
      <c r="SIM191" s="148"/>
      <c r="SIN191" s="148"/>
      <c r="SIO191" s="148"/>
      <c r="SIP191" s="148"/>
      <c r="SIQ191" s="148"/>
      <c r="SIR191" s="148"/>
      <c r="SIS191" s="148"/>
      <c r="SIT191" s="148"/>
      <c r="SIU191" s="148"/>
      <c r="SIV191" s="148"/>
      <c r="SIW191" s="148"/>
      <c r="SIX191" s="148"/>
      <c r="SIY191" s="148"/>
      <c r="SIZ191" s="148"/>
      <c r="SJA191" s="148"/>
      <c r="SJB191" s="148"/>
      <c r="SJC191" s="148"/>
      <c r="SJD191" s="148"/>
      <c r="SJE191" s="148"/>
      <c r="SJF191" s="148"/>
      <c r="SJG191" s="148"/>
      <c r="SJH191" s="148"/>
      <c r="SJI191" s="148"/>
      <c r="SJJ191" s="148"/>
      <c r="SJK191" s="148"/>
      <c r="SJL191" s="148"/>
      <c r="SJM191" s="148"/>
      <c r="SJN191" s="148"/>
      <c r="SJO191" s="148"/>
      <c r="SJP191" s="148"/>
      <c r="SJQ191" s="148"/>
      <c r="SJR191" s="148"/>
      <c r="SJS191" s="148"/>
      <c r="SJT191" s="148"/>
      <c r="SJU191" s="148"/>
      <c r="SJV191" s="148"/>
      <c r="SJW191" s="148"/>
      <c r="SJX191" s="148"/>
      <c r="SJY191" s="148"/>
      <c r="SJZ191" s="148"/>
      <c r="SKA191" s="148"/>
      <c r="SKB191" s="148"/>
      <c r="SKC191" s="148"/>
      <c r="SKD191" s="148"/>
      <c r="SKE191" s="148"/>
      <c r="SKF191" s="148"/>
      <c r="SKG191" s="148"/>
      <c r="SKH191" s="148"/>
      <c r="SKI191" s="148"/>
      <c r="SKJ191" s="148"/>
      <c r="SKK191" s="148"/>
      <c r="SKL191" s="148"/>
      <c r="SKM191" s="148"/>
      <c r="SKN191" s="148"/>
      <c r="SKO191" s="148"/>
      <c r="SKP191" s="148"/>
      <c r="SKQ191" s="148"/>
      <c r="SKR191" s="148"/>
      <c r="SKS191" s="148"/>
      <c r="SKT191" s="148"/>
      <c r="SKU191" s="148"/>
      <c r="SKV191" s="148"/>
      <c r="SKW191" s="148"/>
      <c r="SKX191" s="148"/>
      <c r="SKY191" s="148"/>
      <c r="SKZ191" s="148"/>
      <c r="SLA191" s="148"/>
      <c r="SLB191" s="148"/>
      <c r="SLC191" s="148"/>
      <c r="SLD191" s="148"/>
      <c r="SLE191" s="148"/>
      <c r="SLF191" s="148"/>
      <c r="SLG191" s="148"/>
      <c r="SLH191" s="148"/>
      <c r="SLI191" s="148"/>
      <c r="SLJ191" s="148"/>
      <c r="SLK191" s="148"/>
      <c r="SLL191" s="148"/>
      <c r="SLM191" s="148"/>
      <c r="SLN191" s="148"/>
      <c r="SLO191" s="148"/>
      <c r="SLP191" s="148"/>
      <c r="SLQ191" s="148"/>
      <c r="SLR191" s="148"/>
      <c r="SLS191" s="148"/>
      <c r="SLT191" s="148"/>
      <c r="SLU191" s="148"/>
      <c r="SLV191" s="148"/>
      <c r="SLW191" s="148"/>
      <c r="SLX191" s="148"/>
      <c r="SLY191" s="148"/>
      <c r="SLZ191" s="148"/>
      <c r="SMA191" s="148"/>
      <c r="SMB191" s="148"/>
      <c r="SMC191" s="148"/>
      <c r="SMD191" s="148"/>
      <c r="SME191" s="148"/>
      <c r="SMF191" s="148"/>
      <c r="SMG191" s="148"/>
      <c r="SMH191" s="148"/>
      <c r="SMI191" s="148"/>
      <c r="SMJ191" s="148"/>
      <c r="SMK191" s="148"/>
      <c r="SML191" s="148"/>
      <c r="SMM191" s="148"/>
      <c r="SMN191" s="148"/>
      <c r="SMO191" s="148"/>
      <c r="SMP191" s="148"/>
      <c r="SMQ191" s="148"/>
      <c r="SMR191" s="148"/>
      <c r="SMS191" s="148"/>
      <c r="SMT191" s="148"/>
      <c r="SMU191" s="148"/>
      <c r="SMV191" s="148"/>
      <c r="SMW191" s="148"/>
      <c r="SMX191" s="148"/>
      <c r="SMY191" s="148"/>
      <c r="SMZ191" s="148"/>
      <c r="SNA191" s="148"/>
      <c r="SNB191" s="148"/>
      <c r="SNC191" s="148"/>
      <c r="SND191" s="148"/>
      <c r="SNE191" s="148"/>
      <c r="SNF191" s="148"/>
      <c r="SNG191" s="148"/>
      <c r="SNH191" s="148"/>
      <c r="SNI191" s="148"/>
      <c r="SNJ191" s="148"/>
      <c r="SNK191" s="148"/>
      <c r="SNL191" s="148"/>
      <c r="SNM191" s="148"/>
      <c r="SNN191" s="148"/>
      <c r="SNO191" s="148"/>
      <c r="SNP191" s="148"/>
      <c r="SNQ191" s="148"/>
      <c r="SNR191" s="148"/>
      <c r="SNS191" s="148"/>
      <c r="SNT191" s="148"/>
      <c r="SNU191" s="148"/>
      <c r="SNV191" s="148"/>
      <c r="SNW191" s="148"/>
      <c r="SNX191" s="148"/>
      <c r="SNY191" s="148"/>
      <c r="SNZ191" s="148"/>
      <c r="SOA191" s="148"/>
      <c r="SOB191" s="148"/>
      <c r="SOC191" s="148"/>
      <c r="SOD191" s="148"/>
      <c r="SOE191" s="148"/>
      <c r="SOF191" s="148"/>
      <c r="SOG191" s="148"/>
      <c r="SOH191" s="148"/>
      <c r="SOI191" s="148"/>
      <c r="SOJ191" s="148"/>
      <c r="SOK191" s="148"/>
      <c r="SOL191" s="148"/>
      <c r="SOM191" s="148"/>
      <c r="SON191" s="148"/>
      <c r="SOO191" s="148"/>
      <c r="SOP191" s="148"/>
      <c r="SOQ191" s="148"/>
      <c r="SOR191" s="148"/>
      <c r="SOS191" s="148"/>
      <c r="SOT191" s="148"/>
      <c r="SOU191" s="148"/>
      <c r="SOV191" s="148"/>
      <c r="SOW191" s="148"/>
      <c r="SOX191" s="148"/>
      <c r="SOY191" s="148"/>
      <c r="SOZ191" s="148"/>
      <c r="SPA191" s="148"/>
      <c r="SPB191" s="148"/>
      <c r="SPC191" s="148"/>
      <c r="SPD191" s="148"/>
      <c r="SPE191" s="148"/>
      <c r="SPF191" s="148"/>
      <c r="SPG191" s="148"/>
      <c r="SPH191" s="148"/>
      <c r="SPI191" s="148"/>
      <c r="SPJ191" s="148"/>
      <c r="SPK191" s="148"/>
      <c r="SPL191" s="148"/>
      <c r="SPM191" s="148"/>
      <c r="SPN191" s="148"/>
      <c r="SPO191" s="148"/>
      <c r="SPP191" s="148"/>
      <c r="SPQ191" s="148"/>
      <c r="SPR191" s="148"/>
      <c r="SPS191" s="148"/>
      <c r="SPT191" s="148"/>
      <c r="SPU191" s="148"/>
      <c r="SPV191" s="148"/>
      <c r="SPW191" s="148"/>
      <c r="SPX191" s="148"/>
      <c r="SPY191" s="148"/>
      <c r="SPZ191" s="148"/>
      <c r="SQA191" s="148"/>
      <c r="SQB191" s="148"/>
      <c r="SQC191" s="148"/>
      <c r="SQD191" s="148"/>
      <c r="SQE191" s="148"/>
      <c r="SQF191" s="148"/>
      <c r="SQG191" s="148"/>
      <c r="SQH191" s="148"/>
      <c r="SQI191" s="148"/>
      <c r="SQJ191" s="148"/>
      <c r="SQK191" s="148"/>
      <c r="SQL191" s="148"/>
      <c r="SQM191" s="148"/>
      <c r="SQN191" s="148"/>
      <c r="SQO191" s="148"/>
      <c r="SQP191" s="148"/>
      <c r="SQQ191" s="148"/>
      <c r="SQR191" s="148"/>
      <c r="SQS191" s="148"/>
      <c r="SQT191" s="148"/>
      <c r="SQU191" s="148"/>
      <c r="SQV191" s="148"/>
      <c r="SQW191" s="148"/>
      <c r="SQX191" s="148"/>
      <c r="SQY191" s="148"/>
      <c r="SQZ191" s="148"/>
      <c r="SRA191" s="148"/>
      <c r="SRB191" s="148"/>
      <c r="SRC191" s="148"/>
      <c r="SRD191" s="148"/>
      <c r="SRE191" s="148"/>
      <c r="SRF191" s="148"/>
      <c r="SRG191" s="148"/>
      <c r="SRH191" s="148"/>
      <c r="SRI191" s="148"/>
      <c r="SRJ191" s="148"/>
      <c r="SRK191" s="148"/>
      <c r="SRL191" s="148"/>
      <c r="SRM191" s="148"/>
      <c r="SRN191" s="148"/>
      <c r="SRO191" s="148"/>
      <c r="SRP191" s="148"/>
      <c r="SRQ191" s="148"/>
      <c r="SRR191" s="148"/>
      <c r="SRS191" s="148"/>
      <c r="SRT191" s="148"/>
      <c r="SRU191" s="148"/>
      <c r="SRV191" s="148"/>
      <c r="SRW191" s="148"/>
      <c r="SRX191" s="148"/>
      <c r="SRY191" s="148"/>
      <c r="SRZ191" s="148"/>
      <c r="SSA191" s="148"/>
      <c r="SSB191" s="148"/>
      <c r="SSC191" s="148"/>
      <c r="SSD191" s="148"/>
      <c r="SSE191" s="148"/>
      <c r="SSF191" s="148"/>
      <c r="SSG191" s="148"/>
      <c r="SSH191" s="148"/>
      <c r="SSI191" s="148"/>
      <c r="SSJ191" s="148"/>
      <c r="SSK191" s="148"/>
      <c r="SSL191" s="148"/>
      <c r="SSM191" s="148"/>
      <c r="SSN191" s="148"/>
      <c r="SSO191" s="148"/>
      <c r="SSP191" s="148"/>
      <c r="SSQ191" s="148"/>
      <c r="SSR191" s="148"/>
      <c r="SSS191" s="148"/>
      <c r="SST191" s="148"/>
      <c r="SSU191" s="148"/>
      <c r="SSV191" s="148"/>
      <c r="SSW191" s="148"/>
      <c r="SSX191" s="148"/>
      <c r="SSY191" s="148"/>
      <c r="SSZ191" s="148"/>
      <c r="STA191" s="148"/>
      <c r="STB191" s="148"/>
      <c r="STC191" s="148"/>
      <c r="STD191" s="148"/>
      <c r="STE191" s="148"/>
      <c r="STF191" s="148"/>
      <c r="STG191" s="148"/>
      <c r="STH191" s="148"/>
      <c r="STI191" s="148"/>
      <c r="STJ191" s="148"/>
      <c r="STK191" s="148"/>
      <c r="STL191" s="148"/>
      <c r="STM191" s="148"/>
      <c r="STN191" s="148"/>
      <c r="STO191" s="148"/>
      <c r="STP191" s="148"/>
      <c r="STQ191" s="148"/>
      <c r="STR191" s="148"/>
      <c r="STS191" s="148"/>
      <c r="STT191" s="148"/>
      <c r="STU191" s="148"/>
      <c r="STV191" s="148"/>
      <c r="STW191" s="148"/>
      <c r="STX191" s="148"/>
      <c r="STY191" s="148"/>
      <c r="STZ191" s="148"/>
      <c r="SUA191" s="148"/>
      <c r="SUB191" s="148"/>
      <c r="SUC191" s="148"/>
      <c r="SUD191" s="148"/>
      <c r="SUE191" s="148"/>
      <c r="SUF191" s="148"/>
      <c r="SUG191" s="148"/>
      <c r="SUH191" s="148"/>
      <c r="SUI191" s="148"/>
      <c r="SUJ191" s="148"/>
      <c r="SUK191" s="148"/>
      <c r="SUL191" s="148"/>
      <c r="SUM191" s="148"/>
      <c r="SUN191" s="148"/>
      <c r="SUO191" s="148"/>
      <c r="SUP191" s="148"/>
      <c r="SUQ191" s="148"/>
      <c r="SUR191" s="148"/>
      <c r="SUS191" s="148"/>
      <c r="SUT191" s="148"/>
      <c r="SUU191" s="148"/>
      <c r="SUV191" s="148"/>
      <c r="SUW191" s="148"/>
      <c r="SUX191" s="148"/>
      <c r="SUY191" s="148"/>
      <c r="SUZ191" s="148"/>
      <c r="SVA191" s="148"/>
      <c r="SVB191" s="148"/>
      <c r="SVC191" s="148"/>
      <c r="SVD191" s="148"/>
      <c r="SVE191" s="148"/>
      <c r="SVF191" s="148"/>
      <c r="SVG191" s="148"/>
      <c r="SVH191" s="148"/>
      <c r="SVI191" s="148"/>
      <c r="SVJ191" s="148"/>
      <c r="SVK191" s="148"/>
      <c r="SVL191" s="148"/>
      <c r="SVM191" s="148"/>
      <c r="SVN191" s="148"/>
      <c r="SVO191" s="148"/>
      <c r="SVP191" s="148"/>
      <c r="SVQ191" s="148"/>
      <c r="SVR191" s="148"/>
      <c r="SVS191" s="148"/>
      <c r="SVT191" s="148"/>
      <c r="SVU191" s="148"/>
      <c r="SVV191" s="148"/>
      <c r="SVW191" s="148"/>
      <c r="SVX191" s="148"/>
      <c r="SVY191" s="148"/>
      <c r="SVZ191" s="148"/>
      <c r="SWA191" s="148"/>
      <c r="SWB191" s="148"/>
      <c r="SWC191" s="148"/>
      <c r="SWD191" s="148"/>
      <c r="SWE191" s="148"/>
      <c r="SWF191" s="148"/>
      <c r="SWG191" s="148"/>
      <c r="SWH191" s="148"/>
      <c r="SWI191" s="148"/>
      <c r="SWJ191" s="148"/>
      <c r="SWK191" s="148"/>
      <c r="SWL191" s="148"/>
      <c r="SWM191" s="148"/>
      <c r="SWN191" s="148"/>
      <c r="SWO191" s="148"/>
      <c r="SWP191" s="148"/>
      <c r="SWQ191" s="148"/>
      <c r="SWR191" s="148"/>
      <c r="SWS191" s="148"/>
      <c r="SWT191" s="148"/>
      <c r="SWU191" s="148"/>
      <c r="SWV191" s="148"/>
      <c r="SWW191" s="148"/>
      <c r="SWX191" s="148"/>
      <c r="SWY191" s="148"/>
      <c r="SWZ191" s="148"/>
      <c r="SXA191" s="148"/>
      <c r="SXB191" s="148"/>
      <c r="SXC191" s="148"/>
      <c r="SXD191" s="148"/>
      <c r="SXE191" s="148"/>
      <c r="SXF191" s="148"/>
      <c r="SXG191" s="148"/>
      <c r="SXH191" s="148"/>
      <c r="SXI191" s="148"/>
      <c r="SXJ191" s="148"/>
      <c r="SXK191" s="148"/>
      <c r="SXL191" s="148"/>
      <c r="SXM191" s="148"/>
      <c r="SXN191" s="148"/>
      <c r="SXO191" s="148"/>
      <c r="SXP191" s="148"/>
      <c r="SXQ191" s="148"/>
      <c r="SXR191" s="148"/>
      <c r="SXS191" s="148"/>
      <c r="SXT191" s="148"/>
      <c r="SXU191" s="148"/>
      <c r="SXV191" s="148"/>
      <c r="SXW191" s="148"/>
      <c r="SXX191" s="148"/>
      <c r="SXY191" s="148"/>
      <c r="SXZ191" s="148"/>
      <c r="SYA191" s="148"/>
      <c r="SYB191" s="148"/>
      <c r="SYC191" s="148"/>
      <c r="SYD191" s="148"/>
      <c r="SYE191" s="148"/>
      <c r="SYF191" s="148"/>
      <c r="SYG191" s="148"/>
      <c r="SYH191" s="148"/>
      <c r="SYI191" s="148"/>
      <c r="SYJ191" s="148"/>
      <c r="SYK191" s="148"/>
      <c r="SYL191" s="148"/>
      <c r="SYM191" s="148"/>
      <c r="SYN191" s="148"/>
      <c r="SYO191" s="148"/>
      <c r="SYP191" s="148"/>
      <c r="SYQ191" s="148"/>
      <c r="SYR191" s="148"/>
      <c r="SYS191" s="148"/>
      <c r="SYT191" s="148"/>
      <c r="SYU191" s="148"/>
      <c r="SYV191" s="148"/>
      <c r="SYW191" s="148"/>
      <c r="SYX191" s="148"/>
      <c r="SYY191" s="148"/>
      <c r="SYZ191" s="148"/>
      <c r="SZA191" s="148"/>
      <c r="SZB191" s="148"/>
      <c r="SZC191" s="148"/>
      <c r="SZD191" s="148"/>
      <c r="SZE191" s="148"/>
      <c r="SZF191" s="148"/>
      <c r="SZG191" s="148"/>
      <c r="SZH191" s="148"/>
      <c r="SZI191" s="148"/>
      <c r="SZJ191" s="148"/>
      <c r="SZK191" s="148"/>
      <c r="SZL191" s="148"/>
      <c r="SZM191" s="148"/>
      <c r="SZN191" s="148"/>
      <c r="SZO191" s="148"/>
      <c r="SZP191" s="148"/>
      <c r="SZQ191" s="148"/>
      <c r="SZR191" s="148"/>
      <c r="SZS191" s="148"/>
      <c r="SZT191" s="148"/>
      <c r="SZU191" s="148"/>
      <c r="SZV191" s="148"/>
      <c r="SZW191" s="148"/>
      <c r="SZX191" s="148"/>
      <c r="SZY191" s="148"/>
      <c r="SZZ191" s="148"/>
      <c r="TAA191" s="148"/>
      <c r="TAB191" s="148"/>
      <c r="TAC191" s="148"/>
      <c r="TAD191" s="148"/>
      <c r="TAE191" s="148"/>
      <c r="TAF191" s="148"/>
      <c r="TAG191" s="148"/>
      <c r="TAH191" s="148"/>
      <c r="TAI191" s="148"/>
      <c r="TAJ191" s="148"/>
      <c r="TAK191" s="148"/>
      <c r="TAL191" s="148"/>
      <c r="TAM191" s="148"/>
      <c r="TAN191" s="148"/>
      <c r="TAO191" s="148"/>
      <c r="TAP191" s="148"/>
      <c r="TAQ191" s="148"/>
      <c r="TAR191" s="148"/>
      <c r="TAS191" s="148"/>
      <c r="TAT191" s="148"/>
      <c r="TAU191" s="148"/>
      <c r="TAV191" s="148"/>
      <c r="TAW191" s="148"/>
      <c r="TAX191" s="148"/>
      <c r="TAY191" s="148"/>
      <c r="TAZ191" s="148"/>
      <c r="TBA191" s="148"/>
      <c r="TBB191" s="148"/>
      <c r="TBC191" s="148"/>
      <c r="TBD191" s="148"/>
      <c r="TBE191" s="148"/>
      <c r="TBF191" s="148"/>
      <c r="TBG191" s="148"/>
      <c r="TBH191" s="148"/>
      <c r="TBI191" s="148"/>
      <c r="TBJ191" s="148"/>
      <c r="TBK191" s="148"/>
      <c r="TBL191" s="148"/>
      <c r="TBM191" s="148"/>
      <c r="TBN191" s="148"/>
      <c r="TBO191" s="148"/>
      <c r="TBP191" s="148"/>
      <c r="TBQ191" s="148"/>
      <c r="TBR191" s="148"/>
      <c r="TBS191" s="148"/>
      <c r="TBT191" s="148"/>
      <c r="TBU191" s="148"/>
      <c r="TBV191" s="148"/>
      <c r="TBW191" s="148"/>
      <c r="TBX191" s="148"/>
      <c r="TBY191" s="148"/>
      <c r="TBZ191" s="148"/>
      <c r="TCA191" s="148"/>
      <c r="TCB191" s="148"/>
      <c r="TCC191" s="148"/>
      <c r="TCD191" s="148"/>
      <c r="TCE191" s="148"/>
      <c r="TCF191" s="148"/>
      <c r="TCG191" s="148"/>
      <c r="TCH191" s="148"/>
      <c r="TCI191" s="148"/>
      <c r="TCJ191" s="148"/>
      <c r="TCK191" s="148"/>
      <c r="TCL191" s="148"/>
      <c r="TCM191" s="148"/>
      <c r="TCN191" s="148"/>
      <c r="TCO191" s="148"/>
      <c r="TCP191" s="148"/>
      <c r="TCQ191" s="148"/>
      <c r="TCR191" s="148"/>
      <c r="TCS191" s="148"/>
      <c r="TCT191" s="148"/>
      <c r="TCU191" s="148"/>
      <c r="TCV191" s="148"/>
      <c r="TCW191" s="148"/>
      <c r="TCX191" s="148"/>
      <c r="TCY191" s="148"/>
      <c r="TCZ191" s="148"/>
      <c r="TDA191" s="148"/>
      <c r="TDB191" s="148"/>
      <c r="TDC191" s="148"/>
      <c r="TDD191" s="148"/>
      <c r="TDE191" s="148"/>
      <c r="TDF191" s="148"/>
      <c r="TDG191" s="148"/>
      <c r="TDH191" s="148"/>
      <c r="TDI191" s="148"/>
      <c r="TDJ191" s="148"/>
      <c r="TDK191" s="148"/>
      <c r="TDL191" s="148"/>
      <c r="TDM191" s="148"/>
      <c r="TDN191" s="148"/>
      <c r="TDO191" s="148"/>
      <c r="TDP191" s="148"/>
      <c r="TDQ191" s="148"/>
      <c r="TDR191" s="148"/>
      <c r="TDS191" s="148"/>
      <c r="TDT191" s="148"/>
      <c r="TDU191" s="148"/>
      <c r="TDV191" s="148"/>
      <c r="TDW191" s="148"/>
      <c r="TDX191" s="148"/>
      <c r="TDY191" s="148"/>
      <c r="TDZ191" s="148"/>
      <c r="TEA191" s="148"/>
      <c r="TEB191" s="148"/>
      <c r="TEC191" s="148"/>
      <c r="TED191" s="148"/>
      <c r="TEE191" s="148"/>
      <c r="TEF191" s="148"/>
      <c r="TEG191" s="148"/>
      <c r="TEH191" s="148"/>
      <c r="TEI191" s="148"/>
      <c r="TEJ191" s="148"/>
      <c r="TEK191" s="148"/>
      <c r="TEL191" s="148"/>
      <c r="TEM191" s="148"/>
      <c r="TEN191" s="148"/>
      <c r="TEO191" s="148"/>
      <c r="TEP191" s="148"/>
      <c r="TEQ191" s="148"/>
      <c r="TER191" s="148"/>
      <c r="TES191" s="148"/>
      <c r="TET191" s="148"/>
      <c r="TEU191" s="148"/>
      <c r="TEV191" s="148"/>
      <c r="TEW191" s="148"/>
      <c r="TEX191" s="148"/>
      <c r="TEY191" s="148"/>
      <c r="TEZ191" s="148"/>
      <c r="TFA191" s="148"/>
      <c r="TFB191" s="148"/>
      <c r="TFC191" s="148"/>
      <c r="TFD191" s="148"/>
      <c r="TFE191" s="148"/>
      <c r="TFF191" s="148"/>
      <c r="TFG191" s="148"/>
      <c r="TFH191" s="148"/>
      <c r="TFI191" s="148"/>
      <c r="TFJ191" s="148"/>
      <c r="TFK191" s="148"/>
      <c r="TFL191" s="148"/>
      <c r="TFM191" s="148"/>
      <c r="TFN191" s="148"/>
      <c r="TFO191" s="148"/>
      <c r="TFP191" s="148"/>
      <c r="TFQ191" s="148"/>
      <c r="TFR191" s="148"/>
      <c r="TFS191" s="148"/>
      <c r="TFT191" s="148"/>
      <c r="TFU191" s="148"/>
      <c r="TFV191" s="148"/>
      <c r="TFW191" s="148"/>
      <c r="TFX191" s="148"/>
      <c r="TFY191" s="148"/>
      <c r="TFZ191" s="148"/>
      <c r="TGA191" s="148"/>
      <c r="TGB191" s="148"/>
      <c r="TGC191" s="148"/>
      <c r="TGD191" s="148"/>
      <c r="TGE191" s="148"/>
      <c r="TGF191" s="148"/>
      <c r="TGG191" s="148"/>
      <c r="TGH191" s="148"/>
      <c r="TGI191" s="148"/>
      <c r="TGJ191" s="148"/>
      <c r="TGK191" s="148"/>
      <c r="TGL191" s="148"/>
      <c r="TGM191" s="148"/>
      <c r="TGN191" s="148"/>
      <c r="TGO191" s="148"/>
      <c r="TGP191" s="148"/>
      <c r="TGQ191" s="148"/>
      <c r="TGR191" s="148"/>
      <c r="TGS191" s="148"/>
      <c r="TGT191" s="148"/>
      <c r="TGU191" s="148"/>
      <c r="TGV191" s="148"/>
      <c r="TGW191" s="148"/>
      <c r="TGX191" s="148"/>
      <c r="TGY191" s="148"/>
      <c r="TGZ191" s="148"/>
      <c r="THA191" s="148"/>
      <c r="THB191" s="148"/>
      <c r="THC191" s="148"/>
      <c r="THD191" s="148"/>
      <c r="THE191" s="148"/>
      <c r="THF191" s="148"/>
      <c r="THG191" s="148"/>
      <c r="THH191" s="148"/>
      <c r="THI191" s="148"/>
      <c r="THJ191" s="148"/>
      <c r="THK191" s="148"/>
      <c r="THL191" s="148"/>
      <c r="THM191" s="148"/>
      <c r="THN191" s="148"/>
      <c r="THO191" s="148"/>
      <c r="THP191" s="148"/>
      <c r="THQ191" s="148"/>
      <c r="THR191" s="148"/>
      <c r="THS191" s="148"/>
      <c r="THT191" s="148"/>
      <c r="THU191" s="148"/>
      <c r="THV191" s="148"/>
      <c r="THW191" s="148"/>
      <c r="THX191" s="148"/>
      <c r="THY191" s="148"/>
      <c r="THZ191" s="148"/>
      <c r="TIA191" s="148"/>
      <c r="TIB191" s="148"/>
      <c r="TIC191" s="148"/>
      <c r="TID191" s="148"/>
      <c r="TIE191" s="148"/>
      <c r="TIF191" s="148"/>
      <c r="TIG191" s="148"/>
      <c r="TIH191" s="148"/>
      <c r="TII191" s="148"/>
      <c r="TIJ191" s="148"/>
      <c r="TIK191" s="148"/>
      <c r="TIL191" s="148"/>
      <c r="TIM191" s="148"/>
      <c r="TIN191" s="148"/>
      <c r="TIO191" s="148"/>
      <c r="TIP191" s="148"/>
      <c r="TIQ191" s="148"/>
      <c r="TIR191" s="148"/>
      <c r="TIS191" s="148"/>
      <c r="TIT191" s="148"/>
      <c r="TIU191" s="148"/>
      <c r="TIV191" s="148"/>
      <c r="TIW191" s="148"/>
      <c r="TIX191" s="148"/>
      <c r="TIY191" s="148"/>
      <c r="TIZ191" s="148"/>
      <c r="TJA191" s="148"/>
      <c r="TJB191" s="148"/>
      <c r="TJC191" s="148"/>
      <c r="TJD191" s="148"/>
      <c r="TJE191" s="148"/>
      <c r="TJF191" s="148"/>
      <c r="TJG191" s="148"/>
      <c r="TJH191" s="148"/>
      <c r="TJI191" s="148"/>
      <c r="TJJ191" s="148"/>
      <c r="TJK191" s="148"/>
      <c r="TJL191" s="148"/>
      <c r="TJM191" s="148"/>
      <c r="TJN191" s="148"/>
      <c r="TJO191" s="148"/>
      <c r="TJP191" s="148"/>
      <c r="TJQ191" s="148"/>
      <c r="TJR191" s="148"/>
      <c r="TJS191" s="148"/>
      <c r="TJT191" s="148"/>
      <c r="TJU191" s="148"/>
      <c r="TJV191" s="148"/>
      <c r="TJW191" s="148"/>
      <c r="TJX191" s="148"/>
      <c r="TJY191" s="148"/>
      <c r="TJZ191" s="148"/>
      <c r="TKA191" s="148"/>
      <c r="TKB191" s="148"/>
      <c r="TKC191" s="148"/>
      <c r="TKD191" s="148"/>
      <c r="TKE191" s="148"/>
      <c r="TKF191" s="148"/>
      <c r="TKG191" s="148"/>
      <c r="TKH191" s="148"/>
      <c r="TKI191" s="148"/>
      <c r="TKJ191" s="148"/>
      <c r="TKK191" s="148"/>
      <c r="TKL191" s="148"/>
      <c r="TKM191" s="148"/>
      <c r="TKN191" s="148"/>
      <c r="TKO191" s="148"/>
      <c r="TKP191" s="148"/>
      <c r="TKQ191" s="148"/>
      <c r="TKR191" s="148"/>
      <c r="TKS191" s="148"/>
      <c r="TKT191" s="148"/>
      <c r="TKU191" s="148"/>
      <c r="TKV191" s="148"/>
      <c r="TKW191" s="148"/>
      <c r="TKX191" s="148"/>
      <c r="TKY191" s="148"/>
      <c r="TKZ191" s="148"/>
      <c r="TLA191" s="148"/>
      <c r="TLB191" s="148"/>
      <c r="TLC191" s="148"/>
      <c r="TLD191" s="148"/>
      <c r="TLE191" s="148"/>
      <c r="TLF191" s="148"/>
      <c r="TLG191" s="148"/>
      <c r="TLH191" s="148"/>
      <c r="TLI191" s="148"/>
      <c r="TLJ191" s="148"/>
      <c r="TLK191" s="148"/>
      <c r="TLL191" s="148"/>
      <c r="TLM191" s="148"/>
      <c r="TLN191" s="148"/>
      <c r="TLO191" s="148"/>
      <c r="TLP191" s="148"/>
      <c r="TLQ191" s="148"/>
      <c r="TLR191" s="148"/>
      <c r="TLS191" s="148"/>
      <c r="TLT191" s="148"/>
      <c r="TLU191" s="148"/>
      <c r="TLV191" s="148"/>
      <c r="TLW191" s="148"/>
      <c r="TLX191" s="148"/>
      <c r="TLY191" s="148"/>
      <c r="TLZ191" s="148"/>
      <c r="TMA191" s="148"/>
      <c r="TMB191" s="148"/>
      <c r="TMC191" s="148"/>
      <c r="TMD191" s="148"/>
      <c r="TME191" s="148"/>
      <c r="TMF191" s="148"/>
      <c r="TMG191" s="148"/>
      <c r="TMH191" s="148"/>
      <c r="TMI191" s="148"/>
      <c r="TMJ191" s="148"/>
      <c r="TMK191" s="148"/>
      <c r="TML191" s="148"/>
      <c r="TMM191" s="148"/>
      <c r="TMN191" s="148"/>
      <c r="TMO191" s="148"/>
      <c r="TMP191" s="148"/>
      <c r="TMQ191" s="148"/>
      <c r="TMR191" s="148"/>
      <c r="TMS191" s="148"/>
      <c r="TMT191" s="148"/>
      <c r="TMU191" s="148"/>
      <c r="TMV191" s="148"/>
      <c r="TMW191" s="148"/>
      <c r="TMX191" s="148"/>
      <c r="TMY191" s="148"/>
      <c r="TMZ191" s="148"/>
      <c r="TNA191" s="148"/>
      <c r="TNB191" s="148"/>
      <c r="TNC191" s="148"/>
      <c r="TND191" s="148"/>
      <c r="TNE191" s="148"/>
      <c r="TNF191" s="148"/>
      <c r="TNG191" s="148"/>
      <c r="TNH191" s="148"/>
      <c r="TNI191" s="148"/>
      <c r="TNJ191" s="148"/>
      <c r="TNK191" s="148"/>
      <c r="TNL191" s="148"/>
      <c r="TNM191" s="148"/>
      <c r="TNN191" s="148"/>
      <c r="TNO191" s="148"/>
      <c r="TNP191" s="148"/>
      <c r="TNQ191" s="148"/>
      <c r="TNR191" s="148"/>
      <c r="TNS191" s="148"/>
      <c r="TNT191" s="148"/>
      <c r="TNU191" s="148"/>
      <c r="TNV191" s="148"/>
      <c r="TNW191" s="148"/>
      <c r="TNX191" s="148"/>
      <c r="TNY191" s="148"/>
      <c r="TNZ191" s="148"/>
      <c r="TOA191" s="148"/>
      <c r="TOB191" s="148"/>
      <c r="TOC191" s="148"/>
      <c r="TOD191" s="148"/>
      <c r="TOE191" s="148"/>
      <c r="TOF191" s="148"/>
      <c r="TOG191" s="148"/>
      <c r="TOH191" s="148"/>
      <c r="TOI191" s="148"/>
      <c r="TOJ191" s="148"/>
      <c r="TOK191" s="148"/>
      <c r="TOL191" s="148"/>
      <c r="TOM191" s="148"/>
      <c r="TON191" s="148"/>
      <c r="TOO191" s="148"/>
      <c r="TOP191" s="148"/>
      <c r="TOQ191" s="148"/>
      <c r="TOR191" s="148"/>
      <c r="TOS191" s="148"/>
      <c r="TOT191" s="148"/>
      <c r="TOU191" s="148"/>
      <c r="TOV191" s="148"/>
      <c r="TOW191" s="148"/>
      <c r="TOX191" s="148"/>
      <c r="TOY191" s="148"/>
      <c r="TOZ191" s="148"/>
      <c r="TPA191" s="148"/>
      <c r="TPB191" s="148"/>
      <c r="TPC191" s="148"/>
      <c r="TPD191" s="148"/>
      <c r="TPE191" s="148"/>
      <c r="TPF191" s="148"/>
      <c r="TPG191" s="148"/>
      <c r="TPH191" s="148"/>
      <c r="TPI191" s="148"/>
      <c r="TPJ191" s="148"/>
      <c r="TPK191" s="148"/>
      <c r="TPL191" s="148"/>
      <c r="TPM191" s="148"/>
      <c r="TPN191" s="148"/>
      <c r="TPO191" s="148"/>
      <c r="TPP191" s="148"/>
      <c r="TPQ191" s="148"/>
      <c r="TPR191" s="148"/>
      <c r="TPS191" s="148"/>
      <c r="TPT191" s="148"/>
      <c r="TPU191" s="148"/>
      <c r="TPV191" s="148"/>
      <c r="TPW191" s="148"/>
      <c r="TPX191" s="148"/>
      <c r="TPY191" s="148"/>
      <c r="TPZ191" s="148"/>
      <c r="TQA191" s="148"/>
      <c r="TQB191" s="148"/>
      <c r="TQC191" s="148"/>
      <c r="TQD191" s="148"/>
      <c r="TQE191" s="148"/>
      <c r="TQF191" s="148"/>
      <c r="TQG191" s="148"/>
      <c r="TQH191" s="148"/>
      <c r="TQI191" s="148"/>
      <c r="TQJ191" s="148"/>
      <c r="TQK191" s="148"/>
      <c r="TQL191" s="148"/>
      <c r="TQM191" s="148"/>
      <c r="TQN191" s="148"/>
      <c r="TQO191" s="148"/>
      <c r="TQP191" s="148"/>
      <c r="TQQ191" s="148"/>
      <c r="TQR191" s="148"/>
      <c r="TQS191" s="148"/>
      <c r="TQT191" s="148"/>
      <c r="TQU191" s="148"/>
      <c r="TQV191" s="148"/>
      <c r="TQW191" s="148"/>
      <c r="TQX191" s="148"/>
      <c r="TQY191" s="148"/>
      <c r="TQZ191" s="148"/>
      <c r="TRA191" s="148"/>
      <c r="TRB191" s="148"/>
      <c r="TRC191" s="148"/>
      <c r="TRD191" s="148"/>
      <c r="TRE191" s="148"/>
      <c r="TRF191" s="148"/>
      <c r="TRG191" s="148"/>
      <c r="TRH191" s="148"/>
      <c r="TRI191" s="148"/>
      <c r="TRJ191" s="148"/>
      <c r="TRK191" s="148"/>
      <c r="TRL191" s="148"/>
      <c r="TRM191" s="148"/>
      <c r="TRN191" s="148"/>
      <c r="TRO191" s="148"/>
      <c r="TRP191" s="148"/>
      <c r="TRQ191" s="148"/>
      <c r="TRR191" s="148"/>
      <c r="TRS191" s="148"/>
      <c r="TRT191" s="148"/>
      <c r="TRU191" s="148"/>
      <c r="TRV191" s="148"/>
      <c r="TRW191" s="148"/>
      <c r="TRX191" s="148"/>
      <c r="TRY191" s="148"/>
      <c r="TRZ191" s="148"/>
      <c r="TSA191" s="148"/>
      <c r="TSB191" s="148"/>
      <c r="TSC191" s="148"/>
      <c r="TSD191" s="148"/>
      <c r="TSE191" s="148"/>
      <c r="TSF191" s="148"/>
      <c r="TSG191" s="148"/>
      <c r="TSH191" s="148"/>
      <c r="TSI191" s="148"/>
      <c r="TSJ191" s="148"/>
      <c r="TSK191" s="148"/>
      <c r="TSL191" s="148"/>
      <c r="TSM191" s="148"/>
      <c r="TSN191" s="148"/>
      <c r="TSO191" s="148"/>
      <c r="TSP191" s="148"/>
      <c r="TSQ191" s="148"/>
      <c r="TSR191" s="148"/>
      <c r="TSS191" s="148"/>
      <c r="TST191" s="148"/>
      <c r="TSU191" s="148"/>
      <c r="TSV191" s="148"/>
      <c r="TSW191" s="148"/>
      <c r="TSX191" s="148"/>
      <c r="TSY191" s="148"/>
      <c r="TSZ191" s="148"/>
      <c r="TTA191" s="148"/>
      <c r="TTB191" s="148"/>
      <c r="TTC191" s="148"/>
      <c r="TTD191" s="148"/>
      <c r="TTE191" s="148"/>
      <c r="TTF191" s="148"/>
      <c r="TTG191" s="148"/>
      <c r="TTH191" s="148"/>
      <c r="TTI191" s="148"/>
      <c r="TTJ191" s="148"/>
      <c r="TTK191" s="148"/>
      <c r="TTL191" s="148"/>
      <c r="TTM191" s="148"/>
      <c r="TTN191" s="148"/>
      <c r="TTO191" s="148"/>
      <c r="TTP191" s="148"/>
      <c r="TTQ191" s="148"/>
      <c r="TTR191" s="148"/>
      <c r="TTS191" s="148"/>
      <c r="TTT191" s="148"/>
      <c r="TTU191" s="148"/>
      <c r="TTV191" s="148"/>
      <c r="TTW191" s="148"/>
      <c r="TTX191" s="148"/>
      <c r="TTY191" s="148"/>
      <c r="TTZ191" s="148"/>
      <c r="TUA191" s="148"/>
      <c r="TUB191" s="148"/>
      <c r="TUC191" s="148"/>
      <c r="TUD191" s="148"/>
      <c r="TUE191" s="148"/>
      <c r="TUF191" s="148"/>
      <c r="TUG191" s="148"/>
      <c r="TUH191" s="148"/>
      <c r="TUI191" s="148"/>
      <c r="TUJ191" s="148"/>
      <c r="TUK191" s="148"/>
      <c r="TUL191" s="148"/>
      <c r="TUM191" s="148"/>
      <c r="TUN191" s="148"/>
      <c r="TUO191" s="148"/>
      <c r="TUP191" s="148"/>
      <c r="TUQ191" s="148"/>
      <c r="TUR191" s="148"/>
      <c r="TUS191" s="148"/>
      <c r="TUT191" s="148"/>
      <c r="TUU191" s="148"/>
      <c r="TUV191" s="148"/>
      <c r="TUW191" s="148"/>
      <c r="TUX191" s="148"/>
      <c r="TUY191" s="148"/>
      <c r="TUZ191" s="148"/>
      <c r="TVA191" s="148"/>
      <c r="TVB191" s="148"/>
      <c r="TVC191" s="148"/>
      <c r="TVD191" s="148"/>
      <c r="TVE191" s="148"/>
      <c r="TVF191" s="148"/>
      <c r="TVG191" s="148"/>
      <c r="TVH191" s="148"/>
      <c r="TVI191" s="148"/>
      <c r="TVJ191" s="148"/>
      <c r="TVK191" s="148"/>
      <c r="TVL191" s="148"/>
      <c r="TVM191" s="148"/>
      <c r="TVN191" s="148"/>
      <c r="TVO191" s="148"/>
      <c r="TVP191" s="148"/>
      <c r="TVQ191" s="148"/>
      <c r="TVR191" s="148"/>
      <c r="TVS191" s="148"/>
      <c r="TVT191" s="148"/>
      <c r="TVU191" s="148"/>
      <c r="TVV191" s="148"/>
      <c r="TVW191" s="148"/>
      <c r="TVX191" s="148"/>
      <c r="TVY191" s="148"/>
      <c r="TVZ191" s="148"/>
      <c r="TWA191" s="148"/>
      <c r="TWB191" s="148"/>
      <c r="TWC191" s="148"/>
      <c r="TWD191" s="148"/>
      <c r="TWE191" s="148"/>
      <c r="TWF191" s="148"/>
      <c r="TWG191" s="148"/>
      <c r="TWH191" s="148"/>
      <c r="TWI191" s="148"/>
      <c r="TWJ191" s="148"/>
      <c r="TWK191" s="148"/>
      <c r="TWL191" s="148"/>
      <c r="TWM191" s="148"/>
      <c r="TWN191" s="148"/>
      <c r="TWO191" s="148"/>
      <c r="TWP191" s="148"/>
      <c r="TWQ191" s="148"/>
      <c r="TWR191" s="148"/>
      <c r="TWS191" s="148"/>
      <c r="TWT191" s="148"/>
      <c r="TWU191" s="148"/>
      <c r="TWV191" s="148"/>
      <c r="TWW191" s="148"/>
      <c r="TWX191" s="148"/>
      <c r="TWY191" s="148"/>
      <c r="TWZ191" s="148"/>
      <c r="TXA191" s="148"/>
      <c r="TXB191" s="148"/>
      <c r="TXC191" s="148"/>
      <c r="TXD191" s="148"/>
      <c r="TXE191" s="148"/>
      <c r="TXF191" s="148"/>
      <c r="TXG191" s="148"/>
      <c r="TXH191" s="148"/>
      <c r="TXI191" s="148"/>
      <c r="TXJ191" s="148"/>
      <c r="TXK191" s="148"/>
      <c r="TXL191" s="148"/>
      <c r="TXM191" s="148"/>
      <c r="TXN191" s="148"/>
      <c r="TXO191" s="148"/>
      <c r="TXP191" s="148"/>
      <c r="TXQ191" s="148"/>
      <c r="TXR191" s="148"/>
      <c r="TXS191" s="148"/>
      <c r="TXT191" s="148"/>
      <c r="TXU191" s="148"/>
      <c r="TXV191" s="148"/>
      <c r="TXW191" s="148"/>
      <c r="TXX191" s="148"/>
      <c r="TXY191" s="148"/>
      <c r="TXZ191" s="148"/>
      <c r="TYA191" s="148"/>
      <c r="TYB191" s="148"/>
      <c r="TYC191" s="148"/>
      <c r="TYD191" s="148"/>
      <c r="TYE191" s="148"/>
      <c r="TYF191" s="148"/>
      <c r="TYG191" s="148"/>
      <c r="TYH191" s="148"/>
      <c r="TYI191" s="148"/>
      <c r="TYJ191" s="148"/>
      <c r="TYK191" s="148"/>
      <c r="TYL191" s="148"/>
      <c r="TYM191" s="148"/>
      <c r="TYN191" s="148"/>
      <c r="TYO191" s="148"/>
      <c r="TYP191" s="148"/>
      <c r="TYQ191" s="148"/>
      <c r="TYR191" s="148"/>
      <c r="TYS191" s="148"/>
      <c r="TYT191" s="148"/>
      <c r="TYU191" s="148"/>
      <c r="TYV191" s="148"/>
      <c r="TYW191" s="148"/>
      <c r="TYX191" s="148"/>
      <c r="TYY191" s="148"/>
      <c r="TYZ191" s="148"/>
      <c r="TZA191" s="148"/>
      <c r="TZB191" s="148"/>
      <c r="TZC191" s="148"/>
      <c r="TZD191" s="148"/>
      <c r="TZE191" s="148"/>
      <c r="TZF191" s="148"/>
      <c r="TZG191" s="148"/>
      <c r="TZH191" s="148"/>
      <c r="TZI191" s="148"/>
      <c r="TZJ191" s="148"/>
      <c r="TZK191" s="148"/>
      <c r="TZL191" s="148"/>
      <c r="TZM191" s="148"/>
      <c r="TZN191" s="148"/>
      <c r="TZO191" s="148"/>
      <c r="TZP191" s="148"/>
      <c r="TZQ191" s="148"/>
      <c r="TZR191" s="148"/>
      <c r="TZS191" s="148"/>
      <c r="TZT191" s="148"/>
      <c r="TZU191" s="148"/>
      <c r="TZV191" s="148"/>
      <c r="TZW191" s="148"/>
      <c r="TZX191" s="148"/>
      <c r="TZY191" s="148"/>
      <c r="TZZ191" s="148"/>
      <c r="UAA191" s="148"/>
      <c r="UAB191" s="148"/>
      <c r="UAC191" s="148"/>
      <c r="UAD191" s="148"/>
      <c r="UAE191" s="148"/>
      <c r="UAF191" s="148"/>
      <c r="UAG191" s="148"/>
      <c r="UAH191" s="148"/>
      <c r="UAI191" s="148"/>
      <c r="UAJ191" s="148"/>
      <c r="UAK191" s="148"/>
      <c r="UAL191" s="148"/>
      <c r="UAM191" s="148"/>
      <c r="UAN191" s="148"/>
      <c r="UAO191" s="148"/>
      <c r="UAP191" s="148"/>
      <c r="UAQ191" s="148"/>
      <c r="UAR191" s="148"/>
      <c r="UAS191" s="148"/>
      <c r="UAT191" s="148"/>
      <c r="UAU191" s="148"/>
      <c r="UAV191" s="148"/>
      <c r="UAW191" s="148"/>
      <c r="UAX191" s="148"/>
      <c r="UAY191" s="148"/>
      <c r="UAZ191" s="148"/>
      <c r="UBA191" s="148"/>
      <c r="UBB191" s="148"/>
      <c r="UBC191" s="148"/>
      <c r="UBD191" s="148"/>
      <c r="UBE191" s="148"/>
      <c r="UBF191" s="148"/>
      <c r="UBG191" s="148"/>
      <c r="UBH191" s="148"/>
      <c r="UBI191" s="148"/>
      <c r="UBJ191" s="148"/>
      <c r="UBK191" s="148"/>
      <c r="UBL191" s="148"/>
      <c r="UBM191" s="148"/>
      <c r="UBN191" s="148"/>
      <c r="UBO191" s="148"/>
      <c r="UBP191" s="148"/>
      <c r="UBQ191" s="148"/>
      <c r="UBR191" s="148"/>
      <c r="UBS191" s="148"/>
      <c r="UBT191" s="148"/>
      <c r="UBU191" s="148"/>
      <c r="UBV191" s="148"/>
      <c r="UBW191" s="148"/>
      <c r="UBX191" s="148"/>
      <c r="UBY191" s="148"/>
      <c r="UBZ191" s="148"/>
      <c r="UCA191" s="148"/>
      <c r="UCB191" s="148"/>
      <c r="UCC191" s="148"/>
      <c r="UCD191" s="148"/>
      <c r="UCE191" s="148"/>
      <c r="UCF191" s="148"/>
      <c r="UCG191" s="148"/>
      <c r="UCH191" s="148"/>
      <c r="UCI191" s="148"/>
      <c r="UCJ191" s="148"/>
      <c r="UCK191" s="148"/>
      <c r="UCL191" s="148"/>
      <c r="UCM191" s="148"/>
      <c r="UCN191" s="148"/>
      <c r="UCO191" s="148"/>
      <c r="UCP191" s="148"/>
      <c r="UCQ191" s="148"/>
      <c r="UCR191" s="148"/>
      <c r="UCS191" s="148"/>
      <c r="UCT191" s="148"/>
      <c r="UCU191" s="148"/>
      <c r="UCV191" s="148"/>
      <c r="UCW191" s="148"/>
      <c r="UCX191" s="148"/>
      <c r="UCY191" s="148"/>
      <c r="UCZ191" s="148"/>
      <c r="UDA191" s="148"/>
      <c r="UDB191" s="148"/>
      <c r="UDC191" s="148"/>
      <c r="UDD191" s="148"/>
      <c r="UDE191" s="148"/>
      <c r="UDF191" s="148"/>
      <c r="UDG191" s="148"/>
      <c r="UDH191" s="148"/>
      <c r="UDI191" s="148"/>
      <c r="UDJ191" s="148"/>
      <c r="UDK191" s="148"/>
      <c r="UDL191" s="148"/>
      <c r="UDM191" s="148"/>
      <c r="UDN191" s="148"/>
      <c r="UDO191" s="148"/>
      <c r="UDP191" s="148"/>
      <c r="UDQ191" s="148"/>
      <c r="UDR191" s="148"/>
      <c r="UDS191" s="148"/>
      <c r="UDT191" s="148"/>
      <c r="UDU191" s="148"/>
      <c r="UDV191" s="148"/>
      <c r="UDW191" s="148"/>
      <c r="UDX191" s="148"/>
      <c r="UDY191" s="148"/>
      <c r="UDZ191" s="148"/>
      <c r="UEA191" s="148"/>
      <c r="UEB191" s="148"/>
      <c r="UEC191" s="148"/>
      <c r="UED191" s="148"/>
      <c r="UEE191" s="148"/>
      <c r="UEF191" s="148"/>
      <c r="UEG191" s="148"/>
      <c r="UEH191" s="148"/>
      <c r="UEI191" s="148"/>
      <c r="UEJ191" s="148"/>
      <c r="UEK191" s="148"/>
      <c r="UEL191" s="148"/>
      <c r="UEM191" s="148"/>
      <c r="UEN191" s="148"/>
      <c r="UEO191" s="148"/>
      <c r="UEP191" s="148"/>
      <c r="UEQ191" s="148"/>
      <c r="UER191" s="148"/>
      <c r="UES191" s="148"/>
      <c r="UET191" s="148"/>
      <c r="UEU191" s="148"/>
      <c r="UEV191" s="148"/>
      <c r="UEW191" s="148"/>
      <c r="UEX191" s="148"/>
      <c r="UEY191" s="148"/>
      <c r="UEZ191" s="148"/>
      <c r="UFA191" s="148"/>
      <c r="UFB191" s="148"/>
      <c r="UFC191" s="148"/>
      <c r="UFD191" s="148"/>
      <c r="UFE191" s="148"/>
      <c r="UFF191" s="148"/>
      <c r="UFG191" s="148"/>
      <c r="UFH191" s="148"/>
      <c r="UFI191" s="148"/>
      <c r="UFJ191" s="148"/>
      <c r="UFK191" s="148"/>
      <c r="UFL191" s="148"/>
      <c r="UFM191" s="148"/>
      <c r="UFN191" s="148"/>
      <c r="UFO191" s="148"/>
      <c r="UFP191" s="148"/>
      <c r="UFQ191" s="148"/>
      <c r="UFR191" s="148"/>
      <c r="UFS191" s="148"/>
      <c r="UFT191" s="148"/>
      <c r="UFU191" s="148"/>
      <c r="UFV191" s="148"/>
      <c r="UFW191" s="148"/>
      <c r="UFX191" s="148"/>
      <c r="UFY191" s="148"/>
      <c r="UFZ191" s="148"/>
      <c r="UGA191" s="148"/>
      <c r="UGB191" s="148"/>
      <c r="UGC191" s="148"/>
      <c r="UGD191" s="148"/>
      <c r="UGE191" s="148"/>
      <c r="UGF191" s="148"/>
      <c r="UGG191" s="148"/>
      <c r="UGH191" s="148"/>
      <c r="UGI191" s="148"/>
      <c r="UGJ191" s="148"/>
      <c r="UGK191" s="148"/>
      <c r="UGL191" s="148"/>
      <c r="UGM191" s="148"/>
      <c r="UGN191" s="148"/>
      <c r="UGO191" s="148"/>
      <c r="UGP191" s="148"/>
      <c r="UGQ191" s="148"/>
      <c r="UGR191" s="148"/>
      <c r="UGS191" s="148"/>
      <c r="UGT191" s="148"/>
      <c r="UGU191" s="148"/>
      <c r="UGV191" s="148"/>
      <c r="UGW191" s="148"/>
      <c r="UGX191" s="148"/>
      <c r="UGY191" s="148"/>
      <c r="UGZ191" s="148"/>
      <c r="UHA191" s="148"/>
      <c r="UHB191" s="148"/>
      <c r="UHC191" s="148"/>
      <c r="UHD191" s="148"/>
      <c r="UHE191" s="148"/>
      <c r="UHF191" s="148"/>
      <c r="UHG191" s="148"/>
      <c r="UHH191" s="148"/>
      <c r="UHI191" s="148"/>
      <c r="UHJ191" s="148"/>
      <c r="UHK191" s="148"/>
      <c r="UHL191" s="148"/>
      <c r="UHM191" s="148"/>
      <c r="UHN191" s="148"/>
      <c r="UHO191" s="148"/>
      <c r="UHP191" s="148"/>
      <c r="UHQ191" s="148"/>
      <c r="UHR191" s="148"/>
      <c r="UHS191" s="148"/>
      <c r="UHT191" s="148"/>
      <c r="UHU191" s="148"/>
      <c r="UHV191" s="148"/>
      <c r="UHW191" s="148"/>
      <c r="UHX191" s="148"/>
      <c r="UHY191" s="148"/>
      <c r="UHZ191" s="148"/>
      <c r="UIA191" s="148"/>
      <c r="UIB191" s="148"/>
      <c r="UIC191" s="148"/>
      <c r="UID191" s="148"/>
      <c r="UIE191" s="148"/>
      <c r="UIF191" s="148"/>
      <c r="UIG191" s="148"/>
      <c r="UIH191" s="148"/>
      <c r="UII191" s="148"/>
      <c r="UIJ191" s="148"/>
      <c r="UIK191" s="148"/>
      <c r="UIL191" s="148"/>
      <c r="UIM191" s="148"/>
      <c r="UIN191" s="148"/>
      <c r="UIO191" s="148"/>
      <c r="UIP191" s="148"/>
      <c r="UIQ191" s="148"/>
      <c r="UIR191" s="148"/>
      <c r="UIS191" s="148"/>
      <c r="UIT191" s="148"/>
      <c r="UIU191" s="148"/>
      <c r="UIV191" s="148"/>
      <c r="UIW191" s="148"/>
      <c r="UIX191" s="148"/>
      <c r="UIY191" s="148"/>
      <c r="UIZ191" s="148"/>
      <c r="UJA191" s="148"/>
      <c r="UJB191" s="148"/>
      <c r="UJC191" s="148"/>
      <c r="UJD191" s="148"/>
      <c r="UJE191" s="148"/>
      <c r="UJF191" s="148"/>
      <c r="UJG191" s="148"/>
      <c r="UJH191" s="148"/>
      <c r="UJI191" s="148"/>
      <c r="UJJ191" s="148"/>
      <c r="UJK191" s="148"/>
      <c r="UJL191" s="148"/>
      <c r="UJM191" s="148"/>
      <c r="UJN191" s="148"/>
      <c r="UJO191" s="148"/>
      <c r="UJP191" s="148"/>
      <c r="UJQ191" s="148"/>
      <c r="UJR191" s="148"/>
      <c r="UJS191" s="148"/>
      <c r="UJT191" s="148"/>
      <c r="UJU191" s="148"/>
      <c r="UJV191" s="148"/>
      <c r="UJW191" s="148"/>
      <c r="UJX191" s="148"/>
      <c r="UJY191" s="148"/>
      <c r="UJZ191" s="148"/>
      <c r="UKA191" s="148"/>
      <c r="UKB191" s="148"/>
      <c r="UKC191" s="148"/>
      <c r="UKD191" s="148"/>
      <c r="UKE191" s="148"/>
      <c r="UKF191" s="148"/>
      <c r="UKG191" s="148"/>
      <c r="UKH191" s="148"/>
      <c r="UKI191" s="148"/>
      <c r="UKJ191" s="148"/>
      <c r="UKK191" s="148"/>
      <c r="UKL191" s="148"/>
      <c r="UKM191" s="148"/>
      <c r="UKN191" s="148"/>
      <c r="UKO191" s="148"/>
      <c r="UKP191" s="148"/>
      <c r="UKQ191" s="148"/>
      <c r="UKR191" s="148"/>
      <c r="UKS191" s="148"/>
      <c r="UKT191" s="148"/>
      <c r="UKU191" s="148"/>
      <c r="UKV191" s="148"/>
      <c r="UKW191" s="148"/>
      <c r="UKX191" s="148"/>
      <c r="UKY191" s="148"/>
      <c r="UKZ191" s="148"/>
      <c r="ULA191" s="148"/>
      <c r="ULB191" s="148"/>
      <c r="ULC191" s="148"/>
      <c r="ULD191" s="148"/>
      <c r="ULE191" s="148"/>
      <c r="ULF191" s="148"/>
      <c r="ULG191" s="148"/>
      <c r="ULH191" s="148"/>
      <c r="ULI191" s="148"/>
      <c r="ULJ191" s="148"/>
      <c r="ULK191" s="148"/>
      <c r="ULL191" s="148"/>
      <c r="ULM191" s="148"/>
      <c r="ULN191" s="148"/>
      <c r="ULO191" s="148"/>
      <c r="ULP191" s="148"/>
      <c r="ULQ191" s="148"/>
      <c r="ULR191" s="148"/>
      <c r="ULS191" s="148"/>
      <c r="ULT191" s="148"/>
      <c r="ULU191" s="148"/>
      <c r="ULV191" s="148"/>
      <c r="ULW191" s="148"/>
      <c r="ULX191" s="148"/>
      <c r="ULY191" s="148"/>
      <c r="ULZ191" s="148"/>
      <c r="UMA191" s="148"/>
      <c r="UMB191" s="148"/>
      <c r="UMC191" s="148"/>
      <c r="UMD191" s="148"/>
      <c r="UME191" s="148"/>
      <c r="UMF191" s="148"/>
      <c r="UMG191" s="148"/>
      <c r="UMH191" s="148"/>
      <c r="UMI191" s="148"/>
      <c r="UMJ191" s="148"/>
      <c r="UMK191" s="148"/>
      <c r="UML191" s="148"/>
      <c r="UMM191" s="148"/>
      <c r="UMN191" s="148"/>
      <c r="UMO191" s="148"/>
      <c r="UMP191" s="148"/>
      <c r="UMQ191" s="148"/>
      <c r="UMR191" s="148"/>
      <c r="UMS191" s="148"/>
      <c r="UMT191" s="148"/>
      <c r="UMU191" s="148"/>
      <c r="UMV191" s="148"/>
      <c r="UMW191" s="148"/>
      <c r="UMX191" s="148"/>
      <c r="UMY191" s="148"/>
      <c r="UMZ191" s="148"/>
      <c r="UNA191" s="148"/>
      <c r="UNB191" s="148"/>
      <c r="UNC191" s="148"/>
      <c r="UND191" s="148"/>
      <c r="UNE191" s="148"/>
      <c r="UNF191" s="148"/>
      <c r="UNG191" s="148"/>
      <c r="UNH191" s="148"/>
      <c r="UNI191" s="148"/>
      <c r="UNJ191" s="148"/>
      <c r="UNK191" s="148"/>
      <c r="UNL191" s="148"/>
      <c r="UNM191" s="148"/>
      <c r="UNN191" s="148"/>
      <c r="UNO191" s="148"/>
      <c r="UNP191" s="148"/>
      <c r="UNQ191" s="148"/>
      <c r="UNR191" s="148"/>
      <c r="UNS191" s="148"/>
      <c r="UNT191" s="148"/>
      <c r="UNU191" s="148"/>
      <c r="UNV191" s="148"/>
      <c r="UNW191" s="148"/>
      <c r="UNX191" s="148"/>
      <c r="UNY191" s="148"/>
      <c r="UNZ191" s="148"/>
      <c r="UOA191" s="148"/>
      <c r="UOB191" s="148"/>
      <c r="UOC191" s="148"/>
      <c r="UOD191" s="148"/>
      <c r="UOE191" s="148"/>
      <c r="UOF191" s="148"/>
      <c r="UOG191" s="148"/>
      <c r="UOH191" s="148"/>
      <c r="UOI191" s="148"/>
      <c r="UOJ191" s="148"/>
      <c r="UOK191" s="148"/>
      <c r="UOL191" s="148"/>
      <c r="UOM191" s="148"/>
      <c r="UON191" s="148"/>
      <c r="UOO191" s="148"/>
      <c r="UOP191" s="148"/>
      <c r="UOQ191" s="148"/>
      <c r="UOR191" s="148"/>
      <c r="UOS191" s="148"/>
      <c r="UOT191" s="148"/>
      <c r="UOU191" s="148"/>
      <c r="UOV191" s="148"/>
      <c r="UOW191" s="148"/>
      <c r="UOX191" s="148"/>
      <c r="UOY191" s="148"/>
      <c r="UOZ191" s="148"/>
      <c r="UPA191" s="148"/>
      <c r="UPB191" s="148"/>
      <c r="UPC191" s="148"/>
      <c r="UPD191" s="148"/>
      <c r="UPE191" s="148"/>
      <c r="UPF191" s="148"/>
      <c r="UPG191" s="148"/>
      <c r="UPH191" s="148"/>
      <c r="UPI191" s="148"/>
      <c r="UPJ191" s="148"/>
      <c r="UPK191" s="148"/>
      <c r="UPL191" s="148"/>
      <c r="UPM191" s="148"/>
      <c r="UPN191" s="148"/>
      <c r="UPO191" s="148"/>
      <c r="UPP191" s="148"/>
      <c r="UPQ191" s="148"/>
      <c r="UPR191" s="148"/>
      <c r="UPS191" s="148"/>
      <c r="UPT191" s="148"/>
      <c r="UPU191" s="148"/>
      <c r="UPV191" s="148"/>
      <c r="UPW191" s="148"/>
      <c r="UPX191" s="148"/>
      <c r="UPY191" s="148"/>
      <c r="UPZ191" s="148"/>
      <c r="UQA191" s="148"/>
      <c r="UQB191" s="148"/>
      <c r="UQC191" s="148"/>
      <c r="UQD191" s="148"/>
      <c r="UQE191" s="148"/>
      <c r="UQF191" s="148"/>
      <c r="UQG191" s="148"/>
      <c r="UQH191" s="148"/>
      <c r="UQI191" s="148"/>
      <c r="UQJ191" s="148"/>
      <c r="UQK191" s="148"/>
      <c r="UQL191" s="148"/>
      <c r="UQM191" s="148"/>
      <c r="UQN191" s="148"/>
      <c r="UQO191" s="148"/>
      <c r="UQP191" s="148"/>
      <c r="UQQ191" s="148"/>
      <c r="UQR191" s="148"/>
      <c r="UQS191" s="148"/>
      <c r="UQT191" s="148"/>
      <c r="UQU191" s="148"/>
      <c r="UQV191" s="148"/>
      <c r="UQW191" s="148"/>
      <c r="UQX191" s="148"/>
      <c r="UQY191" s="148"/>
      <c r="UQZ191" s="148"/>
      <c r="URA191" s="148"/>
      <c r="URB191" s="148"/>
      <c r="URC191" s="148"/>
      <c r="URD191" s="148"/>
      <c r="URE191" s="148"/>
      <c r="URF191" s="148"/>
      <c r="URG191" s="148"/>
      <c r="URH191" s="148"/>
      <c r="URI191" s="148"/>
      <c r="URJ191" s="148"/>
      <c r="URK191" s="148"/>
      <c r="URL191" s="148"/>
      <c r="URM191" s="148"/>
      <c r="URN191" s="148"/>
      <c r="URO191" s="148"/>
      <c r="URP191" s="148"/>
      <c r="URQ191" s="148"/>
      <c r="URR191" s="148"/>
      <c r="URS191" s="148"/>
      <c r="URT191" s="148"/>
      <c r="URU191" s="148"/>
      <c r="URV191" s="148"/>
      <c r="URW191" s="148"/>
      <c r="URX191" s="148"/>
      <c r="URY191" s="148"/>
      <c r="URZ191" s="148"/>
      <c r="USA191" s="148"/>
      <c r="USB191" s="148"/>
      <c r="USC191" s="148"/>
      <c r="USD191" s="148"/>
      <c r="USE191" s="148"/>
      <c r="USF191" s="148"/>
      <c r="USG191" s="148"/>
      <c r="USH191" s="148"/>
      <c r="USI191" s="148"/>
      <c r="USJ191" s="148"/>
      <c r="USK191" s="148"/>
      <c r="USL191" s="148"/>
      <c r="USM191" s="148"/>
      <c r="USN191" s="148"/>
      <c r="USO191" s="148"/>
      <c r="USP191" s="148"/>
      <c r="USQ191" s="148"/>
      <c r="USR191" s="148"/>
      <c r="USS191" s="148"/>
      <c r="UST191" s="148"/>
      <c r="USU191" s="148"/>
      <c r="USV191" s="148"/>
      <c r="USW191" s="148"/>
      <c r="USX191" s="148"/>
      <c r="USY191" s="148"/>
      <c r="USZ191" s="148"/>
      <c r="UTA191" s="148"/>
      <c r="UTB191" s="148"/>
      <c r="UTC191" s="148"/>
      <c r="UTD191" s="148"/>
      <c r="UTE191" s="148"/>
      <c r="UTF191" s="148"/>
      <c r="UTG191" s="148"/>
      <c r="UTH191" s="148"/>
      <c r="UTI191" s="148"/>
      <c r="UTJ191" s="148"/>
      <c r="UTK191" s="148"/>
      <c r="UTL191" s="148"/>
      <c r="UTM191" s="148"/>
      <c r="UTN191" s="148"/>
      <c r="UTO191" s="148"/>
      <c r="UTP191" s="148"/>
      <c r="UTQ191" s="148"/>
      <c r="UTR191" s="148"/>
      <c r="UTS191" s="148"/>
      <c r="UTT191" s="148"/>
      <c r="UTU191" s="148"/>
      <c r="UTV191" s="148"/>
      <c r="UTW191" s="148"/>
      <c r="UTX191" s="148"/>
      <c r="UTY191" s="148"/>
      <c r="UTZ191" s="148"/>
      <c r="UUA191" s="148"/>
      <c r="UUB191" s="148"/>
      <c r="UUC191" s="148"/>
      <c r="UUD191" s="148"/>
      <c r="UUE191" s="148"/>
      <c r="UUF191" s="148"/>
      <c r="UUG191" s="148"/>
      <c r="UUH191" s="148"/>
      <c r="UUI191" s="148"/>
      <c r="UUJ191" s="148"/>
      <c r="UUK191" s="148"/>
      <c r="UUL191" s="148"/>
      <c r="UUM191" s="148"/>
      <c r="UUN191" s="148"/>
      <c r="UUO191" s="148"/>
      <c r="UUP191" s="148"/>
      <c r="UUQ191" s="148"/>
      <c r="UUR191" s="148"/>
      <c r="UUS191" s="148"/>
      <c r="UUT191" s="148"/>
      <c r="UUU191" s="148"/>
      <c r="UUV191" s="148"/>
      <c r="UUW191" s="148"/>
      <c r="UUX191" s="148"/>
      <c r="UUY191" s="148"/>
      <c r="UUZ191" s="148"/>
      <c r="UVA191" s="148"/>
      <c r="UVB191" s="148"/>
      <c r="UVC191" s="148"/>
      <c r="UVD191" s="148"/>
      <c r="UVE191" s="148"/>
      <c r="UVF191" s="148"/>
      <c r="UVG191" s="148"/>
      <c r="UVH191" s="148"/>
      <c r="UVI191" s="148"/>
      <c r="UVJ191" s="148"/>
      <c r="UVK191" s="148"/>
      <c r="UVL191" s="148"/>
      <c r="UVM191" s="148"/>
      <c r="UVN191" s="148"/>
      <c r="UVO191" s="148"/>
      <c r="UVP191" s="148"/>
      <c r="UVQ191" s="148"/>
      <c r="UVR191" s="148"/>
      <c r="UVS191" s="148"/>
      <c r="UVT191" s="148"/>
      <c r="UVU191" s="148"/>
      <c r="UVV191" s="148"/>
      <c r="UVW191" s="148"/>
      <c r="UVX191" s="148"/>
      <c r="UVY191" s="148"/>
      <c r="UVZ191" s="148"/>
      <c r="UWA191" s="148"/>
      <c r="UWB191" s="148"/>
      <c r="UWC191" s="148"/>
      <c r="UWD191" s="148"/>
      <c r="UWE191" s="148"/>
      <c r="UWF191" s="148"/>
      <c r="UWG191" s="148"/>
      <c r="UWH191" s="148"/>
      <c r="UWI191" s="148"/>
      <c r="UWJ191" s="148"/>
      <c r="UWK191" s="148"/>
      <c r="UWL191" s="148"/>
      <c r="UWM191" s="148"/>
      <c r="UWN191" s="148"/>
      <c r="UWO191" s="148"/>
      <c r="UWP191" s="148"/>
      <c r="UWQ191" s="148"/>
      <c r="UWR191" s="148"/>
      <c r="UWS191" s="148"/>
      <c r="UWT191" s="148"/>
      <c r="UWU191" s="148"/>
      <c r="UWV191" s="148"/>
      <c r="UWW191" s="148"/>
      <c r="UWX191" s="148"/>
      <c r="UWY191" s="148"/>
      <c r="UWZ191" s="148"/>
      <c r="UXA191" s="148"/>
      <c r="UXB191" s="148"/>
      <c r="UXC191" s="148"/>
      <c r="UXD191" s="148"/>
      <c r="UXE191" s="148"/>
      <c r="UXF191" s="148"/>
      <c r="UXG191" s="148"/>
      <c r="UXH191" s="148"/>
      <c r="UXI191" s="148"/>
      <c r="UXJ191" s="148"/>
      <c r="UXK191" s="148"/>
      <c r="UXL191" s="148"/>
      <c r="UXM191" s="148"/>
      <c r="UXN191" s="148"/>
      <c r="UXO191" s="148"/>
      <c r="UXP191" s="148"/>
      <c r="UXQ191" s="148"/>
      <c r="UXR191" s="148"/>
      <c r="UXS191" s="148"/>
      <c r="UXT191" s="148"/>
      <c r="UXU191" s="148"/>
      <c r="UXV191" s="148"/>
      <c r="UXW191" s="148"/>
      <c r="UXX191" s="148"/>
      <c r="UXY191" s="148"/>
      <c r="UXZ191" s="148"/>
      <c r="UYA191" s="148"/>
      <c r="UYB191" s="148"/>
      <c r="UYC191" s="148"/>
      <c r="UYD191" s="148"/>
      <c r="UYE191" s="148"/>
      <c r="UYF191" s="148"/>
      <c r="UYG191" s="148"/>
      <c r="UYH191" s="148"/>
      <c r="UYI191" s="148"/>
      <c r="UYJ191" s="148"/>
      <c r="UYK191" s="148"/>
      <c r="UYL191" s="148"/>
      <c r="UYM191" s="148"/>
      <c r="UYN191" s="148"/>
      <c r="UYO191" s="148"/>
      <c r="UYP191" s="148"/>
      <c r="UYQ191" s="148"/>
      <c r="UYR191" s="148"/>
      <c r="UYS191" s="148"/>
      <c r="UYT191" s="148"/>
      <c r="UYU191" s="148"/>
      <c r="UYV191" s="148"/>
      <c r="UYW191" s="148"/>
      <c r="UYX191" s="148"/>
      <c r="UYY191" s="148"/>
      <c r="UYZ191" s="148"/>
      <c r="UZA191" s="148"/>
      <c r="UZB191" s="148"/>
      <c r="UZC191" s="148"/>
      <c r="UZD191" s="148"/>
      <c r="UZE191" s="148"/>
      <c r="UZF191" s="148"/>
      <c r="UZG191" s="148"/>
      <c r="UZH191" s="148"/>
      <c r="UZI191" s="148"/>
      <c r="UZJ191" s="148"/>
      <c r="UZK191" s="148"/>
      <c r="UZL191" s="148"/>
      <c r="UZM191" s="148"/>
      <c r="UZN191" s="148"/>
      <c r="UZO191" s="148"/>
      <c r="UZP191" s="148"/>
      <c r="UZQ191" s="148"/>
      <c r="UZR191" s="148"/>
      <c r="UZS191" s="148"/>
      <c r="UZT191" s="148"/>
      <c r="UZU191" s="148"/>
      <c r="UZV191" s="148"/>
      <c r="UZW191" s="148"/>
      <c r="UZX191" s="148"/>
      <c r="UZY191" s="148"/>
      <c r="UZZ191" s="148"/>
      <c r="VAA191" s="148"/>
      <c r="VAB191" s="148"/>
      <c r="VAC191" s="148"/>
      <c r="VAD191" s="148"/>
      <c r="VAE191" s="148"/>
      <c r="VAF191" s="148"/>
      <c r="VAG191" s="148"/>
      <c r="VAH191" s="148"/>
      <c r="VAI191" s="148"/>
      <c r="VAJ191" s="148"/>
      <c r="VAK191" s="148"/>
      <c r="VAL191" s="148"/>
      <c r="VAM191" s="148"/>
      <c r="VAN191" s="148"/>
      <c r="VAO191" s="148"/>
      <c r="VAP191" s="148"/>
      <c r="VAQ191" s="148"/>
      <c r="VAR191" s="148"/>
      <c r="VAS191" s="148"/>
      <c r="VAT191" s="148"/>
      <c r="VAU191" s="148"/>
      <c r="VAV191" s="148"/>
      <c r="VAW191" s="148"/>
      <c r="VAX191" s="148"/>
      <c r="VAY191" s="148"/>
      <c r="VAZ191" s="148"/>
      <c r="VBA191" s="148"/>
      <c r="VBB191" s="148"/>
      <c r="VBC191" s="148"/>
      <c r="VBD191" s="148"/>
      <c r="VBE191" s="148"/>
      <c r="VBF191" s="148"/>
      <c r="VBG191" s="148"/>
      <c r="VBH191" s="148"/>
      <c r="VBI191" s="148"/>
      <c r="VBJ191" s="148"/>
      <c r="VBK191" s="148"/>
      <c r="VBL191" s="148"/>
      <c r="VBM191" s="148"/>
      <c r="VBN191" s="148"/>
      <c r="VBO191" s="148"/>
      <c r="VBP191" s="148"/>
      <c r="VBQ191" s="148"/>
      <c r="VBR191" s="148"/>
      <c r="VBS191" s="148"/>
      <c r="VBT191" s="148"/>
      <c r="VBU191" s="148"/>
      <c r="VBV191" s="148"/>
      <c r="VBW191" s="148"/>
      <c r="VBX191" s="148"/>
      <c r="VBY191" s="148"/>
      <c r="VBZ191" s="148"/>
      <c r="VCA191" s="148"/>
      <c r="VCB191" s="148"/>
      <c r="VCC191" s="148"/>
      <c r="VCD191" s="148"/>
      <c r="VCE191" s="148"/>
      <c r="VCF191" s="148"/>
      <c r="VCG191" s="148"/>
      <c r="VCH191" s="148"/>
      <c r="VCI191" s="148"/>
      <c r="VCJ191" s="148"/>
      <c r="VCK191" s="148"/>
      <c r="VCL191" s="148"/>
      <c r="VCM191" s="148"/>
      <c r="VCN191" s="148"/>
      <c r="VCO191" s="148"/>
      <c r="VCP191" s="148"/>
      <c r="VCQ191" s="148"/>
      <c r="VCR191" s="148"/>
      <c r="VCS191" s="148"/>
      <c r="VCT191" s="148"/>
      <c r="VCU191" s="148"/>
      <c r="VCV191" s="148"/>
      <c r="VCW191" s="148"/>
      <c r="VCX191" s="148"/>
      <c r="VCY191" s="148"/>
      <c r="VCZ191" s="148"/>
      <c r="VDA191" s="148"/>
      <c r="VDB191" s="148"/>
      <c r="VDC191" s="148"/>
      <c r="VDD191" s="148"/>
      <c r="VDE191" s="148"/>
      <c r="VDF191" s="148"/>
      <c r="VDG191" s="148"/>
      <c r="VDH191" s="148"/>
      <c r="VDI191" s="148"/>
      <c r="VDJ191" s="148"/>
      <c r="VDK191" s="148"/>
      <c r="VDL191" s="148"/>
      <c r="VDM191" s="148"/>
      <c r="VDN191" s="148"/>
      <c r="VDO191" s="148"/>
      <c r="VDP191" s="148"/>
      <c r="VDQ191" s="148"/>
      <c r="VDR191" s="148"/>
      <c r="VDS191" s="148"/>
      <c r="VDT191" s="148"/>
      <c r="VDU191" s="148"/>
      <c r="VDV191" s="148"/>
      <c r="VDW191" s="148"/>
      <c r="VDX191" s="148"/>
      <c r="VDY191" s="148"/>
      <c r="VDZ191" s="148"/>
      <c r="VEA191" s="148"/>
      <c r="VEB191" s="148"/>
      <c r="VEC191" s="148"/>
      <c r="VED191" s="148"/>
      <c r="VEE191" s="148"/>
      <c r="VEF191" s="148"/>
      <c r="VEG191" s="148"/>
      <c r="VEH191" s="148"/>
      <c r="VEI191" s="148"/>
      <c r="VEJ191" s="148"/>
      <c r="VEK191" s="148"/>
      <c r="VEL191" s="148"/>
      <c r="VEM191" s="148"/>
      <c r="VEN191" s="148"/>
      <c r="VEO191" s="148"/>
      <c r="VEP191" s="148"/>
      <c r="VEQ191" s="148"/>
      <c r="VER191" s="148"/>
      <c r="VES191" s="148"/>
      <c r="VET191" s="148"/>
      <c r="VEU191" s="148"/>
      <c r="VEV191" s="148"/>
      <c r="VEW191" s="148"/>
      <c r="VEX191" s="148"/>
      <c r="VEY191" s="148"/>
      <c r="VEZ191" s="148"/>
      <c r="VFA191" s="148"/>
      <c r="VFB191" s="148"/>
      <c r="VFC191" s="148"/>
      <c r="VFD191" s="148"/>
      <c r="VFE191" s="148"/>
      <c r="VFF191" s="148"/>
      <c r="VFG191" s="148"/>
      <c r="VFH191" s="148"/>
      <c r="VFI191" s="148"/>
      <c r="VFJ191" s="148"/>
      <c r="VFK191" s="148"/>
      <c r="VFL191" s="148"/>
      <c r="VFM191" s="148"/>
      <c r="VFN191" s="148"/>
      <c r="VFO191" s="148"/>
      <c r="VFP191" s="148"/>
      <c r="VFQ191" s="148"/>
      <c r="VFR191" s="148"/>
      <c r="VFS191" s="148"/>
      <c r="VFT191" s="148"/>
      <c r="VFU191" s="148"/>
      <c r="VFV191" s="148"/>
      <c r="VFW191" s="148"/>
      <c r="VFX191" s="148"/>
      <c r="VFY191" s="148"/>
      <c r="VFZ191" s="148"/>
      <c r="VGA191" s="148"/>
      <c r="VGB191" s="148"/>
      <c r="VGC191" s="148"/>
      <c r="VGD191" s="148"/>
      <c r="VGE191" s="148"/>
      <c r="VGF191" s="148"/>
      <c r="VGG191" s="148"/>
      <c r="VGH191" s="148"/>
      <c r="VGI191" s="148"/>
      <c r="VGJ191" s="148"/>
      <c r="VGK191" s="148"/>
      <c r="VGL191" s="148"/>
      <c r="VGM191" s="148"/>
      <c r="VGN191" s="148"/>
      <c r="VGO191" s="148"/>
      <c r="VGP191" s="148"/>
      <c r="VGQ191" s="148"/>
      <c r="VGR191" s="148"/>
      <c r="VGS191" s="148"/>
      <c r="VGT191" s="148"/>
      <c r="VGU191" s="148"/>
      <c r="VGV191" s="148"/>
      <c r="VGW191" s="148"/>
      <c r="VGX191" s="148"/>
      <c r="VGY191" s="148"/>
      <c r="VGZ191" s="148"/>
      <c r="VHA191" s="148"/>
      <c r="VHB191" s="148"/>
      <c r="VHC191" s="148"/>
      <c r="VHD191" s="148"/>
      <c r="VHE191" s="148"/>
      <c r="VHF191" s="148"/>
      <c r="VHG191" s="148"/>
      <c r="VHH191" s="148"/>
      <c r="VHI191" s="148"/>
      <c r="VHJ191" s="148"/>
      <c r="VHK191" s="148"/>
      <c r="VHL191" s="148"/>
      <c r="VHM191" s="148"/>
      <c r="VHN191" s="148"/>
      <c r="VHO191" s="148"/>
      <c r="VHP191" s="148"/>
      <c r="VHQ191" s="148"/>
      <c r="VHR191" s="148"/>
      <c r="VHS191" s="148"/>
      <c r="VHT191" s="148"/>
      <c r="VHU191" s="148"/>
      <c r="VHV191" s="148"/>
      <c r="VHW191" s="148"/>
      <c r="VHX191" s="148"/>
      <c r="VHY191" s="148"/>
      <c r="VHZ191" s="148"/>
      <c r="VIA191" s="148"/>
      <c r="VIB191" s="148"/>
      <c r="VIC191" s="148"/>
      <c r="VID191" s="148"/>
      <c r="VIE191" s="148"/>
      <c r="VIF191" s="148"/>
      <c r="VIG191" s="148"/>
      <c r="VIH191" s="148"/>
      <c r="VII191" s="148"/>
      <c r="VIJ191" s="148"/>
      <c r="VIK191" s="148"/>
      <c r="VIL191" s="148"/>
      <c r="VIM191" s="148"/>
      <c r="VIN191" s="148"/>
      <c r="VIO191" s="148"/>
      <c r="VIP191" s="148"/>
      <c r="VIQ191" s="148"/>
      <c r="VIR191" s="148"/>
      <c r="VIS191" s="148"/>
      <c r="VIT191" s="148"/>
      <c r="VIU191" s="148"/>
      <c r="VIV191" s="148"/>
      <c r="VIW191" s="148"/>
      <c r="VIX191" s="148"/>
      <c r="VIY191" s="148"/>
      <c r="VIZ191" s="148"/>
      <c r="VJA191" s="148"/>
      <c r="VJB191" s="148"/>
      <c r="VJC191" s="148"/>
      <c r="VJD191" s="148"/>
      <c r="VJE191" s="148"/>
      <c r="VJF191" s="148"/>
      <c r="VJG191" s="148"/>
      <c r="VJH191" s="148"/>
      <c r="VJI191" s="148"/>
      <c r="VJJ191" s="148"/>
      <c r="VJK191" s="148"/>
      <c r="VJL191" s="148"/>
      <c r="VJM191" s="148"/>
      <c r="VJN191" s="148"/>
      <c r="VJO191" s="148"/>
      <c r="VJP191" s="148"/>
      <c r="VJQ191" s="148"/>
      <c r="VJR191" s="148"/>
      <c r="VJS191" s="148"/>
      <c r="VJT191" s="148"/>
      <c r="VJU191" s="148"/>
      <c r="VJV191" s="148"/>
      <c r="VJW191" s="148"/>
      <c r="VJX191" s="148"/>
      <c r="VJY191" s="148"/>
      <c r="VJZ191" s="148"/>
      <c r="VKA191" s="148"/>
      <c r="VKB191" s="148"/>
      <c r="VKC191" s="148"/>
      <c r="VKD191" s="148"/>
      <c r="VKE191" s="148"/>
      <c r="VKF191" s="148"/>
      <c r="VKG191" s="148"/>
      <c r="VKH191" s="148"/>
      <c r="VKI191" s="148"/>
      <c r="VKJ191" s="148"/>
      <c r="VKK191" s="148"/>
      <c r="VKL191" s="148"/>
      <c r="VKM191" s="148"/>
      <c r="VKN191" s="148"/>
      <c r="VKO191" s="148"/>
      <c r="VKP191" s="148"/>
      <c r="VKQ191" s="148"/>
      <c r="VKR191" s="148"/>
      <c r="VKS191" s="148"/>
      <c r="VKT191" s="148"/>
      <c r="VKU191" s="148"/>
      <c r="VKV191" s="148"/>
      <c r="VKW191" s="148"/>
      <c r="VKX191" s="148"/>
      <c r="VKY191" s="148"/>
      <c r="VKZ191" s="148"/>
      <c r="VLA191" s="148"/>
      <c r="VLB191" s="148"/>
      <c r="VLC191" s="148"/>
      <c r="VLD191" s="148"/>
      <c r="VLE191" s="148"/>
      <c r="VLF191" s="148"/>
      <c r="VLG191" s="148"/>
      <c r="VLH191" s="148"/>
      <c r="VLI191" s="148"/>
      <c r="VLJ191" s="148"/>
      <c r="VLK191" s="148"/>
      <c r="VLL191" s="148"/>
      <c r="VLM191" s="148"/>
      <c r="VLN191" s="148"/>
      <c r="VLO191" s="148"/>
      <c r="VLP191" s="148"/>
      <c r="VLQ191" s="148"/>
      <c r="VLR191" s="148"/>
      <c r="VLS191" s="148"/>
      <c r="VLT191" s="148"/>
      <c r="VLU191" s="148"/>
      <c r="VLV191" s="148"/>
      <c r="VLW191" s="148"/>
      <c r="VLX191" s="148"/>
      <c r="VLY191" s="148"/>
      <c r="VLZ191" s="148"/>
      <c r="VMA191" s="148"/>
      <c r="VMB191" s="148"/>
      <c r="VMC191" s="148"/>
      <c r="VMD191" s="148"/>
      <c r="VME191" s="148"/>
      <c r="VMF191" s="148"/>
      <c r="VMG191" s="148"/>
      <c r="VMH191" s="148"/>
      <c r="VMI191" s="148"/>
      <c r="VMJ191" s="148"/>
      <c r="VMK191" s="148"/>
      <c r="VML191" s="148"/>
      <c r="VMM191" s="148"/>
      <c r="VMN191" s="148"/>
      <c r="VMO191" s="148"/>
      <c r="VMP191" s="148"/>
      <c r="VMQ191" s="148"/>
      <c r="VMR191" s="148"/>
      <c r="VMS191" s="148"/>
      <c r="VMT191" s="148"/>
      <c r="VMU191" s="148"/>
      <c r="VMV191" s="148"/>
      <c r="VMW191" s="148"/>
      <c r="VMX191" s="148"/>
      <c r="VMY191" s="148"/>
      <c r="VMZ191" s="148"/>
      <c r="VNA191" s="148"/>
      <c r="VNB191" s="148"/>
      <c r="VNC191" s="148"/>
      <c r="VND191" s="148"/>
      <c r="VNE191" s="148"/>
      <c r="VNF191" s="148"/>
      <c r="VNG191" s="148"/>
      <c r="VNH191" s="148"/>
      <c r="VNI191" s="148"/>
      <c r="VNJ191" s="148"/>
      <c r="VNK191" s="148"/>
      <c r="VNL191" s="148"/>
      <c r="VNM191" s="148"/>
      <c r="VNN191" s="148"/>
      <c r="VNO191" s="148"/>
      <c r="VNP191" s="148"/>
      <c r="VNQ191" s="148"/>
      <c r="VNR191" s="148"/>
      <c r="VNS191" s="148"/>
      <c r="VNT191" s="148"/>
      <c r="VNU191" s="148"/>
      <c r="VNV191" s="148"/>
      <c r="VNW191" s="148"/>
      <c r="VNX191" s="148"/>
      <c r="VNY191" s="148"/>
      <c r="VNZ191" s="148"/>
      <c r="VOA191" s="148"/>
      <c r="VOB191" s="148"/>
      <c r="VOC191" s="148"/>
      <c r="VOD191" s="148"/>
      <c r="VOE191" s="148"/>
      <c r="VOF191" s="148"/>
      <c r="VOG191" s="148"/>
      <c r="VOH191" s="148"/>
      <c r="VOI191" s="148"/>
      <c r="VOJ191" s="148"/>
      <c r="VOK191" s="148"/>
      <c r="VOL191" s="148"/>
      <c r="VOM191" s="148"/>
      <c r="VON191" s="148"/>
      <c r="VOO191" s="148"/>
      <c r="VOP191" s="148"/>
      <c r="VOQ191" s="148"/>
      <c r="VOR191" s="148"/>
      <c r="VOS191" s="148"/>
      <c r="VOT191" s="148"/>
      <c r="VOU191" s="148"/>
      <c r="VOV191" s="148"/>
      <c r="VOW191" s="148"/>
      <c r="VOX191" s="148"/>
      <c r="VOY191" s="148"/>
      <c r="VOZ191" s="148"/>
      <c r="VPA191" s="148"/>
      <c r="VPB191" s="148"/>
      <c r="VPC191" s="148"/>
      <c r="VPD191" s="148"/>
      <c r="VPE191" s="148"/>
      <c r="VPF191" s="148"/>
      <c r="VPG191" s="148"/>
      <c r="VPH191" s="148"/>
      <c r="VPI191" s="148"/>
      <c r="VPJ191" s="148"/>
      <c r="VPK191" s="148"/>
      <c r="VPL191" s="148"/>
      <c r="VPM191" s="148"/>
      <c r="VPN191" s="148"/>
      <c r="VPO191" s="148"/>
      <c r="VPP191" s="148"/>
      <c r="VPQ191" s="148"/>
      <c r="VPR191" s="148"/>
      <c r="VPS191" s="148"/>
      <c r="VPT191" s="148"/>
      <c r="VPU191" s="148"/>
      <c r="VPV191" s="148"/>
      <c r="VPW191" s="148"/>
      <c r="VPX191" s="148"/>
      <c r="VPY191" s="148"/>
      <c r="VPZ191" s="148"/>
      <c r="VQA191" s="148"/>
      <c r="VQB191" s="148"/>
      <c r="VQC191" s="148"/>
      <c r="VQD191" s="148"/>
      <c r="VQE191" s="148"/>
      <c r="VQF191" s="148"/>
      <c r="VQG191" s="148"/>
      <c r="VQH191" s="148"/>
      <c r="VQI191" s="148"/>
      <c r="VQJ191" s="148"/>
      <c r="VQK191" s="148"/>
      <c r="VQL191" s="148"/>
      <c r="VQM191" s="148"/>
      <c r="VQN191" s="148"/>
      <c r="VQO191" s="148"/>
      <c r="VQP191" s="148"/>
      <c r="VQQ191" s="148"/>
      <c r="VQR191" s="148"/>
      <c r="VQS191" s="148"/>
      <c r="VQT191" s="148"/>
      <c r="VQU191" s="148"/>
      <c r="VQV191" s="148"/>
      <c r="VQW191" s="148"/>
      <c r="VQX191" s="148"/>
      <c r="VQY191" s="148"/>
      <c r="VQZ191" s="148"/>
      <c r="VRA191" s="148"/>
      <c r="VRB191" s="148"/>
      <c r="VRC191" s="148"/>
      <c r="VRD191" s="148"/>
      <c r="VRE191" s="148"/>
      <c r="VRF191" s="148"/>
      <c r="VRG191" s="148"/>
      <c r="VRH191" s="148"/>
      <c r="VRI191" s="148"/>
      <c r="VRJ191" s="148"/>
      <c r="VRK191" s="148"/>
      <c r="VRL191" s="148"/>
      <c r="VRM191" s="148"/>
      <c r="VRN191" s="148"/>
      <c r="VRO191" s="148"/>
      <c r="VRP191" s="148"/>
      <c r="VRQ191" s="148"/>
      <c r="VRR191" s="148"/>
      <c r="VRS191" s="148"/>
      <c r="VRT191" s="148"/>
      <c r="VRU191" s="148"/>
      <c r="VRV191" s="148"/>
      <c r="VRW191" s="148"/>
      <c r="VRX191" s="148"/>
      <c r="VRY191" s="148"/>
      <c r="VRZ191" s="148"/>
      <c r="VSA191" s="148"/>
      <c r="VSB191" s="148"/>
      <c r="VSC191" s="148"/>
      <c r="VSD191" s="148"/>
      <c r="VSE191" s="148"/>
      <c r="VSF191" s="148"/>
      <c r="VSG191" s="148"/>
      <c r="VSH191" s="148"/>
      <c r="VSI191" s="148"/>
      <c r="VSJ191" s="148"/>
      <c r="VSK191" s="148"/>
      <c r="VSL191" s="148"/>
      <c r="VSM191" s="148"/>
      <c r="VSN191" s="148"/>
      <c r="VSO191" s="148"/>
      <c r="VSP191" s="148"/>
      <c r="VSQ191" s="148"/>
      <c r="VSR191" s="148"/>
      <c r="VSS191" s="148"/>
      <c r="VST191" s="148"/>
      <c r="VSU191" s="148"/>
      <c r="VSV191" s="148"/>
      <c r="VSW191" s="148"/>
      <c r="VSX191" s="148"/>
      <c r="VSY191" s="148"/>
      <c r="VSZ191" s="148"/>
      <c r="VTA191" s="148"/>
      <c r="VTB191" s="148"/>
      <c r="VTC191" s="148"/>
      <c r="VTD191" s="148"/>
      <c r="VTE191" s="148"/>
      <c r="VTF191" s="148"/>
      <c r="VTG191" s="148"/>
      <c r="VTH191" s="148"/>
      <c r="VTI191" s="148"/>
      <c r="VTJ191" s="148"/>
      <c r="VTK191" s="148"/>
      <c r="VTL191" s="148"/>
      <c r="VTM191" s="148"/>
      <c r="VTN191" s="148"/>
      <c r="VTO191" s="148"/>
      <c r="VTP191" s="148"/>
      <c r="VTQ191" s="148"/>
      <c r="VTR191" s="148"/>
      <c r="VTS191" s="148"/>
      <c r="VTT191" s="148"/>
      <c r="VTU191" s="148"/>
      <c r="VTV191" s="148"/>
      <c r="VTW191" s="148"/>
      <c r="VTX191" s="148"/>
      <c r="VTY191" s="148"/>
      <c r="VTZ191" s="148"/>
      <c r="VUA191" s="148"/>
      <c r="VUB191" s="148"/>
      <c r="VUC191" s="148"/>
      <c r="VUD191" s="148"/>
      <c r="VUE191" s="148"/>
      <c r="VUF191" s="148"/>
      <c r="VUG191" s="148"/>
      <c r="VUH191" s="148"/>
      <c r="VUI191" s="148"/>
      <c r="VUJ191" s="148"/>
      <c r="VUK191" s="148"/>
      <c r="VUL191" s="148"/>
      <c r="VUM191" s="148"/>
      <c r="VUN191" s="148"/>
      <c r="VUO191" s="148"/>
      <c r="VUP191" s="148"/>
      <c r="VUQ191" s="148"/>
      <c r="VUR191" s="148"/>
      <c r="VUS191" s="148"/>
      <c r="VUT191" s="148"/>
      <c r="VUU191" s="148"/>
      <c r="VUV191" s="148"/>
      <c r="VUW191" s="148"/>
      <c r="VUX191" s="148"/>
      <c r="VUY191" s="148"/>
      <c r="VUZ191" s="148"/>
      <c r="VVA191" s="148"/>
      <c r="VVB191" s="148"/>
      <c r="VVC191" s="148"/>
      <c r="VVD191" s="148"/>
      <c r="VVE191" s="148"/>
      <c r="VVF191" s="148"/>
      <c r="VVG191" s="148"/>
      <c r="VVH191" s="148"/>
      <c r="VVI191" s="148"/>
      <c r="VVJ191" s="148"/>
      <c r="VVK191" s="148"/>
      <c r="VVL191" s="148"/>
      <c r="VVM191" s="148"/>
      <c r="VVN191" s="148"/>
      <c r="VVO191" s="148"/>
      <c r="VVP191" s="148"/>
      <c r="VVQ191" s="148"/>
      <c r="VVR191" s="148"/>
      <c r="VVS191" s="148"/>
      <c r="VVT191" s="148"/>
      <c r="VVU191" s="148"/>
      <c r="VVV191" s="148"/>
      <c r="VVW191" s="148"/>
      <c r="VVX191" s="148"/>
      <c r="VVY191" s="148"/>
      <c r="VVZ191" s="148"/>
      <c r="VWA191" s="148"/>
      <c r="VWB191" s="148"/>
      <c r="VWC191" s="148"/>
      <c r="VWD191" s="148"/>
      <c r="VWE191" s="148"/>
      <c r="VWF191" s="148"/>
      <c r="VWG191" s="148"/>
      <c r="VWH191" s="148"/>
      <c r="VWI191" s="148"/>
      <c r="VWJ191" s="148"/>
      <c r="VWK191" s="148"/>
      <c r="VWL191" s="148"/>
      <c r="VWM191" s="148"/>
      <c r="VWN191" s="148"/>
      <c r="VWO191" s="148"/>
      <c r="VWP191" s="148"/>
      <c r="VWQ191" s="148"/>
      <c r="VWR191" s="148"/>
      <c r="VWS191" s="148"/>
      <c r="VWT191" s="148"/>
      <c r="VWU191" s="148"/>
      <c r="VWV191" s="148"/>
      <c r="VWW191" s="148"/>
      <c r="VWX191" s="148"/>
      <c r="VWY191" s="148"/>
      <c r="VWZ191" s="148"/>
      <c r="VXA191" s="148"/>
      <c r="VXB191" s="148"/>
      <c r="VXC191" s="148"/>
      <c r="VXD191" s="148"/>
      <c r="VXE191" s="148"/>
      <c r="VXF191" s="148"/>
      <c r="VXG191" s="148"/>
      <c r="VXH191" s="148"/>
      <c r="VXI191" s="148"/>
      <c r="VXJ191" s="148"/>
      <c r="VXK191" s="148"/>
      <c r="VXL191" s="148"/>
      <c r="VXM191" s="148"/>
      <c r="VXN191" s="148"/>
      <c r="VXO191" s="148"/>
      <c r="VXP191" s="148"/>
      <c r="VXQ191" s="148"/>
      <c r="VXR191" s="148"/>
      <c r="VXS191" s="148"/>
      <c r="VXT191" s="148"/>
      <c r="VXU191" s="148"/>
      <c r="VXV191" s="148"/>
      <c r="VXW191" s="148"/>
      <c r="VXX191" s="148"/>
      <c r="VXY191" s="148"/>
      <c r="VXZ191" s="148"/>
      <c r="VYA191" s="148"/>
      <c r="VYB191" s="148"/>
      <c r="VYC191" s="148"/>
      <c r="VYD191" s="148"/>
      <c r="VYE191" s="148"/>
      <c r="VYF191" s="148"/>
      <c r="VYG191" s="148"/>
      <c r="VYH191" s="148"/>
      <c r="VYI191" s="148"/>
      <c r="VYJ191" s="148"/>
      <c r="VYK191" s="148"/>
      <c r="VYL191" s="148"/>
      <c r="VYM191" s="148"/>
      <c r="VYN191" s="148"/>
      <c r="VYO191" s="148"/>
      <c r="VYP191" s="148"/>
      <c r="VYQ191" s="148"/>
      <c r="VYR191" s="148"/>
      <c r="VYS191" s="148"/>
      <c r="VYT191" s="148"/>
      <c r="VYU191" s="148"/>
      <c r="VYV191" s="148"/>
      <c r="VYW191" s="148"/>
      <c r="VYX191" s="148"/>
      <c r="VYY191" s="148"/>
      <c r="VYZ191" s="148"/>
      <c r="VZA191" s="148"/>
      <c r="VZB191" s="148"/>
      <c r="VZC191" s="148"/>
      <c r="VZD191" s="148"/>
      <c r="VZE191" s="148"/>
      <c r="VZF191" s="148"/>
      <c r="VZG191" s="148"/>
      <c r="VZH191" s="148"/>
      <c r="VZI191" s="148"/>
      <c r="VZJ191" s="148"/>
      <c r="VZK191" s="148"/>
      <c r="VZL191" s="148"/>
      <c r="VZM191" s="148"/>
      <c r="VZN191" s="148"/>
      <c r="VZO191" s="148"/>
      <c r="VZP191" s="148"/>
      <c r="VZQ191" s="148"/>
      <c r="VZR191" s="148"/>
      <c r="VZS191" s="148"/>
      <c r="VZT191" s="148"/>
      <c r="VZU191" s="148"/>
      <c r="VZV191" s="148"/>
      <c r="VZW191" s="148"/>
      <c r="VZX191" s="148"/>
      <c r="VZY191" s="148"/>
      <c r="VZZ191" s="148"/>
      <c r="WAA191" s="148"/>
      <c r="WAB191" s="148"/>
      <c r="WAC191" s="148"/>
      <c r="WAD191" s="148"/>
      <c r="WAE191" s="148"/>
      <c r="WAF191" s="148"/>
      <c r="WAG191" s="148"/>
      <c r="WAH191" s="148"/>
      <c r="WAI191" s="148"/>
      <c r="WAJ191" s="148"/>
      <c r="WAK191" s="148"/>
      <c r="WAL191" s="148"/>
      <c r="WAM191" s="148"/>
      <c r="WAN191" s="148"/>
      <c r="WAO191" s="148"/>
      <c r="WAP191" s="148"/>
      <c r="WAQ191" s="148"/>
      <c r="WAR191" s="148"/>
      <c r="WAS191" s="148"/>
      <c r="WAT191" s="148"/>
      <c r="WAU191" s="148"/>
      <c r="WAV191" s="148"/>
      <c r="WAW191" s="148"/>
      <c r="WAX191" s="148"/>
      <c r="WAY191" s="148"/>
      <c r="WAZ191" s="148"/>
      <c r="WBA191" s="148"/>
      <c r="WBB191" s="148"/>
      <c r="WBC191" s="148"/>
      <c r="WBD191" s="148"/>
      <c r="WBE191" s="148"/>
      <c r="WBF191" s="148"/>
      <c r="WBG191" s="148"/>
      <c r="WBH191" s="148"/>
      <c r="WBI191" s="148"/>
      <c r="WBJ191" s="148"/>
      <c r="WBK191" s="148"/>
      <c r="WBL191" s="148"/>
      <c r="WBM191" s="148"/>
      <c r="WBN191" s="148"/>
      <c r="WBO191" s="148"/>
      <c r="WBP191" s="148"/>
      <c r="WBQ191" s="148"/>
      <c r="WBR191" s="148"/>
      <c r="WBS191" s="148"/>
      <c r="WBT191" s="148"/>
      <c r="WBU191" s="148"/>
      <c r="WBV191" s="148"/>
      <c r="WBW191" s="148"/>
      <c r="WBX191" s="148"/>
      <c r="WBY191" s="148"/>
      <c r="WBZ191" s="148"/>
      <c r="WCA191" s="148"/>
      <c r="WCB191" s="148"/>
      <c r="WCC191" s="148"/>
      <c r="WCD191" s="148"/>
      <c r="WCE191" s="148"/>
      <c r="WCF191" s="148"/>
      <c r="WCG191" s="148"/>
      <c r="WCH191" s="148"/>
      <c r="WCI191" s="148"/>
      <c r="WCJ191" s="148"/>
      <c r="WCK191" s="148"/>
      <c r="WCL191" s="148"/>
      <c r="WCM191" s="148"/>
      <c r="WCN191" s="148"/>
      <c r="WCO191" s="148"/>
      <c r="WCP191" s="148"/>
      <c r="WCQ191" s="148"/>
      <c r="WCR191" s="148"/>
      <c r="WCS191" s="148"/>
      <c r="WCT191" s="148"/>
      <c r="WCU191" s="148"/>
      <c r="WCV191" s="148"/>
      <c r="WCW191" s="148"/>
      <c r="WCX191" s="148"/>
      <c r="WCY191" s="148"/>
      <c r="WCZ191" s="148"/>
      <c r="WDA191" s="148"/>
      <c r="WDB191" s="148"/>
      <c r="WDC191" s="148"/>
      <c r="WDD191" s="148"/>
      <c r="WDE191" s="148"/>
      <c r="WDF191" s="148"/>
      <c r="WDG191" s="148"/>
      <c r="WDH191" s="148"/>
      <c r="WDI191" s="148"/>
      <c r="WDJ191" s="148"/>
      <c r="WDK191" s="148"/>
      <c r="WDL191" s="148"/>
      <c r="WDM191" s="148"/>
      <c r="WDN191" s="148"/>
      <c r="WDO191" s="148"/>
      <c r="WDP191" s="148"/>
      <c r="WDQ191" s="148"/>
      <c r="WDR191" s="148"/>
      <c r="WDS191" s="148"/>
      <c r="WDT191" s="148"/>
      <c r="WDU191" s="148"/>
      <c r="WDV191" s="148"/>
      <c r="WDW191" s="148"/>
      <c r="WDX191" s="148"/>
      <c r="WDY191" s="148"/>
      <c r="WDZ191" s="148"/>
      <c r="WEA191" s="148"/>
      <c r="WEB191" s="148"/>
      <c r="WEC191" s="148"/>
      <c r="WED191" s="148"/>
      <c r="WEE191" s="148"/>
      <c r="WEF191" s="148"/>
      <c r="WEG191" s="148"/>
      <c r="WEH191" s="148"/>
      <c r="WEI191" s="148"/>
      <c r="WEJ191" s="148"/>
      <c r="WEK191" s="148"/>
      <c r="WEL191" s="148"/>
      <c r="WEM191" s="148"/>
      <c r="WEN191" s="148"/>
      <c r="WEO191" s="148"/>
      <c r="WEP191" s="148"/>
      <c r="WEQ191" s="148"/>
      <c r="WER191" s="148"/>
      <c r="WES191" s="148"/>
      <c r="WET191" s="148"/>
      <c r="WEU191" s="148"/>
      <c r="WEV191" s="148"/>
      <c r="WEW191" s="148"/>
      <c r="WEX191" s="148"/>
      <c r="WEY191" s="148"/>
      <c r="WEZ191" s="148"/>
      <c r="WFA191" s="148"/>
      <c r="WFB191" s="148"/>
      <c r="WFC191" s="148"/>
      <c r="WFD191" s="148"/>
      <c r="WFE191" s="148"/>
      <c r="WFF191" s="148"/>
      <c r="WFG191" s="148"/>
      <c r="WFH191" s="148"/>
      <c r="WFI191" s="148"/>
      <c r="WFJ191" s="148"/>
      <c r="WFK191" s="148"/>
      <c r="WFL191" s="148"/>
      <c r="WFM191" s="148"/>
      <c r="WFN191" s="148"/>
      <c r="WFO191" s="148"/>
      <c r="WFP191" s="148"/>
      <c r="WFQ191" s="148"/>
      <c r="WFR191" s="148"/>
      <c r="WFS191" s="148"/>
      <c r="WFT191" s="148"/>
      <c r="WFU191" s="148"/>
      <c r="WFV191" s="148"/>
      <c r="WFW191" s="148"/>
      <c r="WFX191" s="148"/>
      <c r="WFY191" s="148"/>
      <c r="WFZ191" s="148"/>
      <c r="WGA191" s="148"/>
      <c r="WGB191" s="148"/>
      <c r="WGC191" s="148"/>
      <c r="WGD191" s="148"/>
      <c r="WGE191" s="148"/>
      <c r="WGF191" s="148"/>
      <c r="WGG191" s="148"/>
      <c r="WGH191" s="148"/>
      <c r="WGI191" s="148"/>
      <c r="WGJ191" s="148"/>
      <c r="WGK191" s="148"/>
      <c r="WGL191" s="148"/>
      <c r="WGM191" s="148"/>
      <c r="WGN191" s="148"/>
      <c r="WGO191" s="148"/>
      <c r="WGP191" s="148"/>
      <c r="WGQ191" s="148"/>
      <c r="WGR191" s="148"/>
      <c r="WGS191" s="148"/>
      <c r="WGT191" s="148"/>
      <c r="WGU191" s="148"/>
      <c r="WGV191" s="148"/>
      <c r="WGW191" s="148"/>
      <c r="WGX191" s="148"/>
      <c r="WGY191" s="148"/>
      <c r="WGZ191" s="148"/>
      <c r="WHA191" s="148"/>
      <c r="WHB191" s="148"/>
      <c r="WHC191" s="148"/>
      <c r="WHD191" s="148"/>
      <c r="WHE191" s="148"/>
      <c r="WHF191" s="148"/>
      <c r="WHG191" s="148"/>
      <c r="WHH191" s="148"/>
      <c r="WHI191" s="148"/>
      <c r="WHJ191" s="148"/>
      <c r="WHK191" s="148"/>
      <c r="WHL191" s="148"/>
      <c r="WHM191" s="148"/>
      <c r="WHN191" s="148"/>
      <c r="WHO191" s="148"/>
      <c r="WHP191" s="148"/>
      <c r="WHQ191" s="148"/>
      <c r="WHR191" s="148"/>
      <c r="WHS191" s="148"/>
      <c r="WHT191" s="148"/>
      <c r="WHU191" s="148"/>
      <c r="WHV191" s="148"/>
      <c r="WHW191" s="148"/>
      <c r="WHX191" s="148"/>
      <c r="WHY191" s="148"/>
      <c r="WHZ191" s="148"/>
      <c r="WIA191" s="148"/>
      <c r="WIB191" s="148"/>
      <c r="WIC191" s="148"/>
      <c r="WID191" s="148"/>
      <c r="WIE191" s="148"/>
      <c r="WIF191" s="148"/>
      <c r="WIG191" s="148"/>
      <c r="WIH191" s="148"/>
      <c r="WII191" s="148"/>
      <c r="WIJ191" s="148"/>
      <c r="WIK191" s="148"/>
      <c r="WIL191" s="148"/>
      <c r="WIM191" s="148"/>
      <c r="WIN191" s="148"/>
      <c r="WIO191" s="148"/>
      <c r="WIP191" s="148"/>
      <c r="WIQ191" s="148"/>
      <c r="WIR191" s="148"/>
      <c r="WIS191" s="148"/>
      <c r="WIT191" s="148"/>
      <c r="WIU191" s="148"/>
      <c r="WIV191" s="148"/>
      <c r="WIW191" s="148"/>
      <c r="WIX191" s="148"/>
      <c r="WIY191" s="148"/>
      <c r="WIZ191" s="148"/>
      <c r="WJA191" s="148"/>
      <c r="WJB191" s="148"/>
      <c r="WJC191" s="148"/>
      <c r="WJD191" s="148"/>
      <c r="WJE191" s="148"/>
      <c r="WJF191" s="148"/>
      <c r="WJG191" s="148"/>
      <c r="WJH191" s="148"/>
      <c r="WJI191" s="148"/>
      <c r="WJJ191" s="148"/>
      <c r="WJK191" s="148"/>
      <c r="WJL191" s="148"/>
      <c r="WJM191" s="148"/>
      <c r="WJN191" s="148"/>
      <c r="WJO191" s="148"/>
      <c r="WJP191" s="148"/>
      <c r="WJQ191" s="148"/>
      <c r="WJR191" s="148"/>
      <c r="WJS191" s="148"/>
      <c r="WJT191" s="148"/>
      <c r="WJU191" s="148"/>
      <c r="WJV191" s="148"/>
      <c r="WJW191" s="148"/>
      <c r="WJX191" s="148"/>
      <c r="WJY191" s="148"/>
      <c r="WJZ191" s="148"/>
      <c r="WKA191" s="148"/>
      <c r="WKB191" s="148"/>
      <c r="WKC191" s="148"/>
      <c r="WKD191" s="148"/>
      <c r="WKE191" s="148"/>
      <c r="WKF191" s="148"/>
      <c r="WKG191" s="148"/>
      <c r="WKH191" s="148"/>
      <c r="WKI191" s="148"/>
      <c r="WKJ191" s="148"/>
      <c r="WKK191" s="148"/>
      <c r="WKL191" s="148"/>
      <c r="WKM191" s="148"/>
      <c r="WKN191" s="148"/>
      <c r="WKO191" s="148"/>
      <c r="WKP191" s="148"/>
      <c r="WKQ191" s="148"/>
      <c r="WKR191" s="148"/>
      <c r="WKS191" s="148"/>
      <c r="WKT191" s="148"/>
      <c r="WKU191" s="148"/>
      <c r="WKV191" s="148"/>
      <c r="WKW191" s="148"/>
      <c r="WKX191" s="148"/>
      <c r="WKY191" s="148"/>
      <c r="WKZ191" s="148"/>
      <c r="WLA191" s="148"/>
      <c r="WLB191" s="148"/>
      <c r="WLC191" s="148"/>
      <c r="WLD191" s="148"/>
      <c r="WLE191" s="148"/>
      <c r="WLF191" s="148"/>
      <c r="WLG191" s="148"/>
      <c r="WLH191" s="148"/>
      <c r="WLI191" s="148"/>
      <c r="WLJ191" s="148"/>
      <c r="WLK191" s="148"/>
      <c r="WLL191" s="148"/>
      <c r="WLM191" s="148"/>
      <c r="WLN191" s="148"/>
      <c r="WLO191" s="148"/>
      <c r="WLP191" s="148"/>
      <c r="WLQ191" s="148"/>
      <c r="WLR191" s="148"/>
      <c r="WLS191" s="148"/>
      <c r="WLT191" s="148"/>
      <c r="WLU191" s="148"/>
      <c r="WLV191" s="148"/>
      <c r="WLW191" s="148"/>
      <c r="WLX191" s="148"/>
      <c r="WLY191" s="148"/>
      <c r="WLZ191" s="148"/>
      <c r="WMA191" s="148"/>
      <c r="WMB191" s="148"/>
      <c r="WMC191" s="148"/>
      <c r="WMD191" s="148"/>
      <c r="WME191" s="148"/>
      <c r="WMF191" s="148"/>
      <c r="WMG191" s="148"/>
      <c r="WMH191" s="148"/>
      <c r="WMI191" s="148"/>
      <c r="WMJ191" s="148"/>
      <c r="WMK191" s="148"/>
      <c r="WML191" s="148"/>
      <c r="WMM191" s="148"/>
      <c r="WMN191" s="148"/>
      <c r="WMO191" s="148"/>
      <c r="WMP191" s="148"/>
      <c r="WMQ191" s="148"/>
      <c r="WMR191" s="148"/>
      <c r="WMS191" s="148"/>
      <c r="WMT191" s="148"/>
      <c r="WMU191" s="148"/>
      <c r="WMV191" s="148"/>
      <c r="WMW191" s="148"/>
      <c r="WMX191" s="148"/>
      <c r="WMY191" s="148"/>
      <c r="WMZ191" s="148"/>
      <c r="WNA191" s="148"/>
      <c r="WNB191" s="148"/>
      <c r="WNC191" s="148"/>
      <c r="WND191" s="148"/>
      <c r="WNE191" s="148"/>
      <c r="WNF191" s="148"/>
      <c r="WNG191" s="148"/>
      <c r="WNH191" s="148"/>
      <c r="WNI191" s="148"/>
      <c r="WNJ191" s="148"/>
      <c r="WNK191" s="148"/>
      <c r="WNL191" s="148"/>
      <c r="WNM191" s="148"/>
      <c r="WNN191" s="148"/>
      <c r="WNO191" s="148"/>
      <c r="WNP191" s="148"/>
      <c r="WNQ191" s="148"/>
      <c r="WNR191" s="148"/>
      <c r="WNS191" s="148"/>
      <c r="WNT191" s="148"/>
      <c r="WNU191" s="148"/>
      <c r="WNV191" s="148"/>
      <c r="WNW191" s="148"/>
      <c r="WNX191" s="148"/>
      <c r="WNY191" s="148"/>
      <c r="WNZ191" s="148"/>
      <c r="WOA191" s="148"/>
      <c r="WOB191" s="148"/>
      <c r="WOC191" s="148"/>
      <c r="WOD191" s="148"/>
      <c r="WOE191" s="148"/>
      <c r="WOF191" s="148"/>
      <c r="WOG191" s="148"/>
      <c r="WOH191" s="148"/>
      <c r="WOI191" s="148"/>
      <c r="WOJ191" s="148"/>
      <c r="WOK191" s="148"/>
      <c r="WOL191" s="148"/>
      <c r="WOM191" s="148"/>
      <c r="WON191" s="148"/>
      <c r="WOO191" s="148"/>
      <c r="WOP191" s="148"/>
      <c r="WOQ191" s="148"/>
      <c r="WOR191" s="148"/>
      <c r="WOS191" s="148"/>
      <c r="WOT191" s="148"/>
      <c r="WOU191" s="148"/>
      <c r="WOV191" s="148"/>
      <c r="WOW191" s="148"/>
      <c r="WOX191" s="148"/>
      <c r="WOY191" s="148"/>
      <c r="WOZ191" s="148"/>
      <c r="WPA191" s="148"/>
      <c r="WPB191" s="148"/>
      <c r="WPC191" s="148"/>
      <c r="WPD191" s="148"/>
      <c r="WPE191" s="148"/>
      <c r="WPF191" s="148"/>
      <c r="WPG191" s="148"/>
      <c r="WPH191" s="148"/>
      <c r="WPI191" s="148"/>
      <c r="WPJ191" s="148"/>
      <c r="WPK191" s="148"/>
      <c r="WPL191" s="148"/>
      <c r="WPM191" s="148"/>
      <c r="WPN191" s="148"/>
      <c r="WPO191" s="148"/>
      <c r="WPP191" s="148"/>
      <c r="WPQ191" s="148"/>
      <c r="WPR191" s="148"/>
      <c r="WPS191" s="148"/>
      <c r="WPT191" s="148"/>
      <c r="WPU191" s="148"/>
      <c r="WPV191" s="148"/>
      <c r="WPW191" s="148"/>
      <c r="WPX191" s="148"/>
      <c r="WPY191" s="148"/>
      <c r="WPZ191" s="148"/>
      <c r="WQA191" s="148"/>
      <c r="WQB191" s="148"/>
      <c r="WQC191" s="148"/>
      <c r="WQD191" s="148"/>
      <c r="WQE191" s="148"/>
      <c r="WQF191" s="148"/>
      <c r="WQG191" s="148"/>
      <c r="WQH191" s="148"/>
      <c r="WQI191" s="148"/>
      <c r="WQJ191" s="148"/>
      <c r="WQK191" s="148"/>
      <c r="WQL191" s="148"/>
      <c r="WQM191" s="148"/>
      <c r="WQN191" s="148"/>
      <c r="WQO191" s="148"/>
      <c r="WQP191" s="148"/>
      <c r="WQQ191" s="148"/>
      <c r="WQR191" s="148"/>
      <c r="WQS191" s="148"/>
      <c r="WQT191" s="148"/>
      <c r="WQU191" s="148"/>
      <c r="WQV191" s="148"/>
      <c r="WQW191" s="148"/>
      <c r="WQX191" s="148"/>
      <c r="WQY191" s="148"/>
      <c r="WQZ191" s="148"/>
      <c r="WRA191" s="148"/>
      <c r="WRB191" s="148"/>
      <c r="WRC191" s="148"/>
      <c r="WRD191" s="148"/>
      <c r="WRE191" s="148"/>
      <c r="WRF191" s="148"/>
      <c r="WRG191" s="148"/>
      <c r="WRH191" s="148"/>
      <c r="WRI191" s="148"/>
      <c r="WRJ191" s="148"/>
      <c r="WRK191" s="148"/>
      <c r="WRL191" s="148"/>
      <c r="WRM191" s="148"/>
      <c r="WRN191" s="148"/>
      <c r="WRO191" s="148"/>
      <c r="WRP191" s="148"/>
      <c r="WRQ191" s="148"/>
      <c r="WRR191" s="148"/>
      <c r="WRS191" s="148"/>
      <c r="WRT191" s="148"/>
      <c r="WRU191" s="148"/>
      <c r="WRV191" s="148"/>
      <c r="WRW191" s="148"/>
      <c r="WRX191" s="148"/>
      <c r="WRY191" s="148"/>
      <c r="WRZ191" s="148"/>
      <c r="WSA191" s="148"/>
      <c r="WSB191" s="148"/>
      <c r="WSC191" s="148"/>
      <c r="WSD191" s="148"/>
      <c r="WSE191" s="148"/>
      <c r="WSF191" s="148"/>
      <c r="WSG191" s="148"/>
      <c r="WSH191" s="148"/>
      <c r="WSI191" s="148"/>
      <c r="WSJ191" s="148"/>
      <c r="WSK191" s="148"/>
      <c r="WSL191" s="148"/>
      <c r="WSM191" s="148"/>
      <c r="WSN191" s="148"/>
      <c r="WSO191" s="148"/>
      <c r="WSP191" s="148"/>
      <c r="WSQ191" s="148"/>
      <c r="WSR191" s="148"/>
      <c r="WSS191" s="148"/>
      <c r="WST191" s="148"/>
      <c r="WSU191" s="148"/>
      <c r="WSV191" s="148"/>
      <c r="WSW191" s="148"/>
      <c r="WSX191" s="148"/>
      <c r="WSY191" s="148"/>
      <c r="WSZ191" s="148"/>
      <c r="WTA191" s="148"/>
      <c r="WTB191" s="148"/>
      <c r="WTC191" s="148"/>
      <c r="WTD191" s="148"/>
      <c r="WTE191" s="148"/>
      <c r="WTF191" s="148"/>
      <c r="WTG191" s="148"/>
      <c r="WTH191" s="148"/>
      <c r="WTI191" s="148"/>
      <c r="WTJ191" s="148"/>
      <c r="WTK191" s="148"/>
      <c r="WTL191" s="148"/>
      <c r="WTM191" s="148"/>
      <c r="WTN191" s="148"/>
      <c r="WTO191" s="148"/>
      <c r="WTP191" s="148"/>
      <c r="WTQ191" s="148"/>
      <c r="WTR191" s="148"/>
      <c r="WTS191" s="148"/>
      <c r="WTT191" s="148"/>
      <c r="WTU191" s="148"/>
      <c r="WTV191" s="148"/>
      <c r="WTW191" s="148"/>
      <c r="WTX191" s="148"/>
      <c r="WTY191" s="148"/>
      <c r="WTZ191" s="148"/>
      <c r="WUA191" s="148"/>
      <c r="WUB191" s="148"/>
      <c r="WUC191" s="148"/>
      <c r="WUD191" s="148"/>
      <c r="WUE191" s="148"/>
      <c r="WUF191" s="148"/>
      <c r="WUG191" s="148"/>
      <c r="WUH191" s="148"/>
      <c r="WUI191" s="148"/>
      <c r="WUJ191" s="148"/>
      <c r="WUK191" s="148"/>
      <c r="WUL191" s="148"/>
      <c r="WUM191" s="148"/>
      <c r="WUN191" s="148"/>
      <c r="WUO191" s="148"/>
      <c r="WUP191" s="148"/>
      <c r="WUQ191" s="148"/>
      <c r="WUR191" s="148"/>
      <c r="WUS191" s="148"/>
      <c r="WUT191" s="148"/>
      <c r="WUU191" s="148"/>
      <c r="WUV191" s="148"/>
      <c r="WUW191" s="148"/>
      <c r="WUX191" s="148"/>
      <c r="WUY191" s="148"/>
      <c r="WUZ191" s="148"/>
      <c r="WVA191" s="148"/>
      <c r="WVB191" s="148"/>
      <c r="WVC191" s="148"/>
      <c r="WVD191" s="148"/>
      <c r="WVE191" s="148"/>
      <c r="WVF191" s="148"/>
      <c r="WVG191" s="148"/>
      <c r="WVH191" s="148"/>
      <c r="WVI191" s="148"/>
      <c r="WVJ191" s="148"/>
      <c r="WVK191" s="148"/>
      <c r="WVL191" s="148"/>
      <c r="WVM191" s="148"/>
      <c r="WVN191" s="148"/>
      <c r="WVO191" s="148"/>
      <c r="WVP191" s="148"/>
      <c r="WVQ191" s="148"/>
      <c r="WVR191" s="148"/>
      <c r="WVS191" s="148"/>
      <c r="WVT191" s="148"/>
      <c r="WVU191" s="148"/>
      <c r="WVV191" s="148"/>
      <c r="WVW191" s="148"/>
      <c r="WVX191" s="148"/>
      <c r="WVY191" s="148"/>
      <c r="WVZ191" s="148"/>
      <c r="WWA191" s="148"/>
      <c r="WWB191" s="148"/>
      <c r="WWC191" s="148"/>
      <c r="WWD191" s="148"/>
      <c r="WWE191" s="148"/>
      <c r="WWF191" s="148"/>
      <c r="WWG191" s="148"/>
      <c r="WWH191" s="148"/>
      <c r="WWI191" s="148"/>
      <c r="WWJ191" s="148"/>
      <c r="WWK191" s="148"/>
      <c r="WWL191" s="148"/>
      <c r="WWM191" s="148"/>
      <c r="WWN191" s="148"/>
      <c r="WWO191" s="148"/>
      <c r="WWP191" s="148"/>
      <c r="WWQ191" s="148"/>
      <c r="WWR191" s="148"/>
      <c r="WWS191" s="148"/>
      <c r="WWT191" s="148"/>
      <c r="WWU191" s="148"/>
      <c r="WWV191" s="148"/>
      <c r="WWW191" s="148"/>
      <c r="WWX191" s="148"/>
      <c r="WWY191" s="148"/>
      <c r="WWZ191" s="148"/>
      <c r="WXA191" s="148"/>
      <c r="WXB191" s="148"/>
      <c r="WXC191" s="148"/>
      <c r="WXD191" s="148"/>
      <c r="WXE191" s="148"/>
      <c r="WXF191" s="148"/>
      <c r="WXG191" s="148"/>
      <c r="WXH191" s="148"/>
      <c r="WXI191" s="148"/>
      <c r="WXJ191" s="148"/>
      <c r="WXK191" s="148"/>
      <c r="WXL191" s="148"/>
      <c r="WXM191" s="148"/>
      <c r="WXN191" s="148"/>
      <c r="WXO191" s="148"/>
      <c r="WXP191" s="148"/>
      <c r="WXQ191" s="148"/>
      <c r="WXR191" s="148"/>
      <c r="WXS191" s="148"/>
      <c r="WXT191" s="148"/>
      <c r="WXU191" s="148"/>
      <c r="WXV191" s="148"/>
      <c r="WXW191" s="148"/>
      <c r="WXX191" s="148"/>
      <c r="WXY191" s="148"/>
      <c r="WXZ191" s="148"/>
      <c r="WYA191" s="148"/>
      <c r="WYB191" s="148"/>
      <c r="WYC191" s="148"/>
      <c r="WYD191" s="148"/>
      <c r="WYE191" s="148"/>
      <c r="WYF191" s="148"/>
      <c r="WYG191" s="148"/>
      <c r="WYH191" s="148"/>
      <c r="WYI191" s="148"/>
      <c r="WYJ191" s="148"/>
      <c r="WYK191" s="148"/>
      <c r="WYL191" s="148"/>
      <c r="WYM191" s="148"/>
      <c r="WYN191" s="148"/>
      <c r="WYO191" s="148"/>
      <c r="WYP191" s="148"/>
      <c r="WYQ191" s="148"/>
      <c r="WYR191" s="148"/>
      <c r="WYS191" s="148"/>
      <c r="WYT191" s="148"/>
      <c r="WYU191" s="148"/>
      <c r="WYV191" s="148"/>
      <c r="WYW191" s="148"/>
      <c r="WYX191" s="148"/>
      <c r="WYY191" s="148"/>
      <c r="WYZ191" s="148"/>
      <c r="WZA191" s="148"/>
      <c r="WZB191" s="148"/>
      <c r="WZC191" s="148"/>
      <c r="WZD191" s="148"/>
      <c r="WZE191" s="148"/>
      <c r="WZF191" s="148"/>
      <c r="WZG191" s="148"/>
      <c r="WZH191" s="148"/>
      <c r="WZI191" s="148"/>
      <c r="WZJ191" s="148"/>
      <c r="WZK191" s="148"/>
      <c r="WZL191" s="148"/>
      <c r="WZM191" s="148"/>
      <c r="WZN191" s="148"/>
      <c r="WZO191" s="148"/>
      <c r="WZP191" s="148"/>
      <c r="WZQ191" s="148"/>
      <c r="WZR191" s="148"/>
      <c r="WZS191" s="148"/>
      <c r="WZT191" s="148"/>
      <c r="WZU191" s="148"/>
      <c r="WZV191" s="148"/>
      <c r="WZW191" s="148"/>
      <c r="WZX191" s="148"/>
      <c r="WZY191" s="148"/>
      <c r="WZZ191" s="148"/>
      <c r="XAA191" s="148"/>
      <c r="XAB191" s="148"/>
      <c r="XAC191" s="148"/>
      <c r="XAD191" s="148"/>
      <c r="XAE191" s="148"/>
      <c r="XAF191" s="148"/>
      <c r="XAG191" s="148"/>
      <c r="XAH191" s="148"/>
      <c r="XAI191" s="148"/>
      <c r="XAJ191" s="148"/>
      <c r="XAK191" s="148"/>
      <c r="XAL191" s="148"/>
      <c r="XAM191" s="148"/>
      <c r="XAN191" s="148"/>
      <c r="XAO191" s="148"/>
      <c r="XAP191" s="148"/>
      <c r="XAQ191" s="148"/>
      <c r="XAR191" s="148"/>
      <c r="XAS191" s="148"/>
      <c r="XAT191" s="148"/>
      <c r="XAU191" s="148"/>
      <c r="XAV191" s="148"/>
      <c r="XAW191" s="148"/>
      <c r="XAX191" s="148"/>
      <c r="XAY191" s="148"/>
      <c r="XAZ191" s="148"/>
      <c r="XBA191" s="148"/>
      <c r="XBB191" s="148"/>
      <c r="XBC191" s="148"/>
      <c r="XBD191" s="148"/>
      <c r="XBE191" s="148"/>
      <c r="XBF191" s="148"/>
      <c r="XBG191" s="148"/>
      <c r="XBH191" s="148"/>
      <c r="XBI191" s="148"/>
      <c r="XBJ191" s="148"/>
      <c r="XBK191" s="148"/>
      <c r="XBL191" s="148"/>
      <c r="XBM191" s="148"/>
      <c r="XBN191" s="148"/>
      <c r="XBO191" s="148"/>
      <c r="XBP191" s="148"/>
      <c r="XBQ191" s="148"/>
      <c r="XBR191" s="148"/>
      <c r="XBS191" s="148"/>
      <c r="XBT191" s="148"/>
      <c r="XBU191" s="148"/>
      <c r="XBV191" s="148"/>
      <c r="XBW191" s="148"/>
      <c r="XBX191" s="148"/>
      <c r="XBY191" s="148"/>
      <c r="XBZ191" s="148"/>
      <c r="XCA191" s="148"/>
      <c r="XCB191" s="148"/>
      <c r="XCC191" s="148"/>
      <c r="XCD191" s="148"/>
      <c r="XCE191" s="148"/>
      <c r="XCF191" s="148"/>
      <c r="XCG191" s="148"/>
      <c r="XCH191" s="148"/>
      <c r="XCI191" s="148"/>
      <c r="XCJ191" s="148"/>
      <c r="XCK191" s="148"/>
      <c r="XCL191" s="148"/>
      <c r="XCM191" s="148"/>
      <c r="XCN191" s="148"/>
      <c r="XCO191" s="148"/>
      <c r="XCP191" s="148"/>
      <c r="XCQ191" s="148"/>
      <c r="XCR191" s="148"/>
      <c r="XCS191" s="148"/>
      <c r="XCT191" s="148"/>
      <c r="XCU191" s="148"/>
      <c r="XCV191" s="148"/>
      <c r="XCW191" s="148"/>
      <c r="XCX191" s="148"/>
      <c r="XCY191" s="148"/>
      <c r="XCZ191" s="148"/>
      <c r="XDA191" s="148"/>
      <c r="XDB191" s="148"/>
      <c r="XDC191" s="148"/>
      <c r="XDD191" s="148"/>
      <c r="XDE191" s="148"/>
      <c r="XDF191" s="148"/>
      <c r="XDG191" s="148"/>
      <c r="XDH191" s="148"/>
      <c r="XDI191" s="148"/>
      <c r="XDJ191" s="148"/>
      <c r="XDK191" s="148"/>
      <c r="XDL191" s="148"/>
      <c r="XDM191" s="148"/>
      <c r="XDN191" s="148"/>
      <c r="XDO191" s="148"/>
      <c r="XDP191" s="148"/>
      <c r="XDQ191" s="148"/>
      <c r="XDR191" s="148"/>
      <c r="XDS191" s="148"/>
      <c r="XDT191" s="148"/>
      <c r="XDU191" s="148"/>
      <c r="XDV191" s="148"/>
      <c r="XDW191" s="148"/>
      <c r="XDX191" s="148"/>
      <c r="XDY191" s="148"/>
      <c r="XDZ191" s="148"/>
      <c r="XEA191" s="148"/>
      <c r="XEB191" s="148"/>
      <c r="XEC191" s="148"/>
      <c r="XED191" s="148"/>
      <c r="XEE191" s="148"/>
      <c r="XEF191" s="148"/>
      <c r="XEG191" s="148"/>
      <c r="XEH191" s="148"/>
      <c r="XEI191" s="148"/>
      <c r="XEJ191" s="148"/>
      <c r="XEK191" s="148"/>
      <c r="XEL191" s="148"/>
      <c r="XEM191" s="148"/>
      <c r="XEN191" s="148"/>
      <c r="XEO191" s="148"/>
      <c r="XEP191" s="148"/>
      <c r="XEQ191" s="148"/>
      <c r="XER191" s="148"/>
      <c r="XES191" s="148"/>
      <c r="XET191" s="148"/>
      <c r="XEU191" s="148"/>
      <c r="XEV191" s="148"/>
      <c r="XEW191" s="148"/>
      <c r="XEX191" s="148"/>
      <c r="XEY191" s="148"/>
      <c r="XEZ191" s="148"/>
      <c r="XFA191" s="148"/>
      <c r="XFB191" s="148"/>
      <c r="XFC191" s="148"/>
      <c r="XFD191" s="148"/>
    </row>
    <row r="192" spans="1:16384">
      <c r="A192" s="148"/>
      <c r="B192" s="106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41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 s="129" customFormat="1"/>
    <row r="196" spans="1:16384">
      <c r="E196" s="105">
        <f>IF(E197&lt;[2]Assumptions!$AB$7,0,IF(E197=[2]Assumptions!$AB$7,1,D196+1))</f>
        <v>0</v>
      </c>
      <c r="F196" s="105">
        <f>IF(F197&lt;[2]Assumptions!$AB$7,0,IF(F197=[2]Assumptions!$AB$7,1,E196+1))</f>
        <v>0</v>
      </c>
      <c r="G196" s="105">
        <f>IF(G197&lt;[2]Assumptions!$AB$7,0,IF(G197=[2]Assumptions!$AB$7,1,F196+1))</f>
        <v>0</v>
      </c>
      <c r="H196" s="105">
        <f>IF(H197&lt;[2]Assumptions!$AB$7,0,IF(H197=[2]Assumptions!$AB$7,1,G196+1))</f>
        <v>0</v>
      </c>
      <c r="I196" s="105">
        <f>IF(I197&lt;[2]Assumptions!$AB$7,0,IF(I197=[2]Assumptions!$AB$7,1,H196+1))</f>
        <v>0</v>
      </c>
      <c r="J196" s="105">
        <f>IF(J197&lt;[2]Assumptions!$AB$7,0,IF(J197=[2]Assumptions!$AB$7,1,I196+1))</f>
        <v>0</v>
      </c>
      <c r="K196" s="105">
        <f>IF(K197&lt;[2]Assumptions!$AB$7,0,IF(K197=[2]Assumptions!$AB$7,1,J196+1))</f>
        <v>0</v>
      </c>
      <c r="L196" s="105">
        <f>IF(L197&lt;[2]Assumptions!$AB$7,0,IF(L197=[2]Assumptions!$AB$7,1,K196+1))</f>
        <v>0</v>
      </c>
      <c r="M196" s="105">
        <f>IF(M197&lt;[2]Assumptions!$AB$7,0,IF(M197=[2]Assumptions!$AB$7,1,L196+1))</f>
        <v>0</v>
      </c>
      <c r="N196" s="105">
        <f>IF(N197&lt;[2]Assumptions!$AB$7,0,IF(N197=[2]Assumptions!$AB$7,1,M196+1))</f>
        <v>0</v>
      </c>
      <c r="O196" s="105">
        <f>IF(O197&lt;[2]Assumptions!$AB$7,0,IF(O197=[2]Assumptions!$AB$7,1,N196+1))</f>
        <v>0</v>
      </c>
      <c r="P196" s="105">
        <f>IF(P197&lt;[2]Assumptions!$AB$7,0,IF(P197=[2]Assumptions!$AB$7,1,O196+1))</f>
        <v>0</v>
      </c>
      <c r="Q196" s="105">
        <f>IF(Q197&lt;[2]Assumptions!$AB$7,0,IF(Q197=[2]Assumptions!$AB$7,1,P196+1))</f>
        <v>0</v>
      </c>
      <c r="R196" s="105">
        <f>IF(R197&lt;[2]Assumptions!$AB$7,0,IF(R197=[2]Assumptions!$AB$7,1,Q196+1))</f>
        <v>0</v>
      </c>
      <c r="S196" s="105">
        <f>IF(S197&lt;[2]Assumptions!$AB$7,0,IF(S197=[2]Assumptions!$AB$7,1,R196+1))</f>
        <v>0</v>
      </c>
      <c r="T196" s="105">
        <f>IF(T197&lt;[2]Assumptions!$AB$7,0,IF(T197=[2]Assumptions!$AB$7,1,S196+1))</f>
        <v>0</v>
      </c>
      <c r="U196" s="105">
        <f>IF(U197&lt;[2]Assumptions!$AB$7,0,IF(U197=[2]Assumptions!$AB$7,1,T196+1))</f>
        <v>0</v>
      </c>
      <c r="V196" s="105">
        <f>IF(V197&lt;[2]Assumptions!$AB$7,0,IF(V197=[2]Assumptions!$AB$7,1,U196+1))</f>
        <v>0</v>
      </c>
      <c r="W196" s="105">
        <f>IF(W197&lt;[2]Assumptions!$AB$7,0,IF(W197=[2]Assumptions!$AB$7,1,V196+1))</f>
        <v>0</v>
      </c>
      <c r="X196" s="105">
        <f>IF(X197&lt;[2]Assumptions!$AB$7,0,IF(X197=[2]Assumptions!$AB$7,1,W196+1))</f>
        <v>0</v>
      </c>
      <c r="Y196" s="105">
        <f>IF(Y197&lt;[2]Assumptions!$AB$7,0,IF(Y197=[2]Assumptions!$AB$7,1,X196+1))</f>
        <v>0</v>
      </c>
      <c r="Z196" s="105">
        <f>IF(Z197&lt;[2]Assumptions!$AB$7,0,IF(Z197=[2]Assumptions!$AB$7,1,Y196+1))</f>
        <v>0</v>
      </c>
      <c r="AA196" s="105">
        <f>IF(AA197&lt;[2]Assumptions!$AB$7,0,IF(AA197=[2]Assumptions!$AB$7,1,Z196+1))</f>
        <v>0</v>
      </c>
      <c r="AB196" s="105">
        <f>IF(AB197&lt;[2]Assumptions!$AB$7,0,IF(AB197=[2]Assumptions!$AB$7,1,AA196+1))</f>
        <v>0</v>
      </c>
      <c r="AC196" s="105">
        <f>IF(AC197&lt;[2]Assumptions!$AB$7,0,IF(AC197=[2]Assumptions!$AB$7,1,AB196+1))</f>
        <v>0</v>
      </c>
      <c r="AD196" s="105">
        <f>IF(AD197&lt;[2]Assumptions!$AB$7,0,IF(AD197=[2]Assumptions!$AB$7,1,AC196+1))</f>
        <v>0</v>
      </c>
      <c r="AE196" s="105">
        <f>IF(AE197&lt;[2]Assumptions!$AB$7,0,IF(AE197=[2]Assumptions!$AB$7,1,AD196+1))</f>
        <v>0</v>
      </c>
      <c r="AF196" s="105">
        <f>IF(AF197&lt;[2]Assumptions!$AB$7,0,IF(AF197=[2]Assumptions!$AB$7,1,AE196+1))</f>
        <v>0</v>
      </c>
      <c r="AG196" s="105">
        <f>IF(AG197&lt;[2]Assumptions!$AB$7,0,IF(AG197=[2]Assumptions!$AB$7,1,AF196+1))</f>
        <v>0</v>
      </c>
      <c r="AH196" s="105">
        <f>IF(AH197&lt;[2]Assumptions!$AB$7,0,IF(AH197=[2]Assumptions!$AB$7,1,AG196+1))</f>
        <v>0</v>
      </c>
      <c r="AI196" s="105">
        <f>IF(AI197&lt;[2]Assumptions!$AB$7,0,IF(AI197=[2]Assumptions!$AB$7,1,AH196+1))</f>
        <v>0</v>
      </c>
      <c r="AJ196" s="105">
        <f>IF(AJ197&lt;[2]Assumptions!$AB$7,0,IF(AJ197=[2]Assumptions!$AB$7,1,AI196+1))</f>
        <v>0</v>
      </c>
      <c r="AK196" s="105">
        <f>IF(AK197&lt;[2]Assumptions!$AB$7,0,IF(AK197=[2]Assumptions!$AB$7,1,AJ196+1))</f>
        <v>0</v>
      </c>
      <c r="AL196" s="105">
        <f>IF(AL197&lt;[2]Assumptions!$AB$7,0,IF(AL197=[2]Assumptions!$AB$7,1,AK196+1))</f>
        <v>0</v>
      </c>
      <c r="AM196" s="105">
        <f>IF(AM197&lt;[2]Assumptions!$AB$7,0,IF(AM197=[2]Assumptions!$AB$7,1,AL196+1))</f>
        <v>0</v>
      </c>
      <c r="AN196" s="105">
        <f>IF(AN197&lt;[2]Assumptions!$AB$7,0,IF(AN197=[2]Assumptions!$AB$7,1,AM196+1))</f>
        <v>0</v>
      </c>
      <c r="AO196" s="105">
        <f>IF(AO197&lt;[2]Assumptions!$AB$7,0,IF(AO197=[2]Assumptions!$AB$7,1,AN196+1))</f>
        <v>0</v>
      </c>
      <c r="AP196" s="105">
        <f>IF(AP197&lt;[2]Assumptions!$AB$7,0,IF(AP197=[2]Assumptions!$AB$7,1,AO196+1))</f>
        <v>0</v>
      </c>
      <c r="AQ196" s="105">
        <f>IF(AQ197&lt;[2]Assumptions!$AB$7,0,IF(AQ197=[2]Assumptions!$AB$7,1,AP196+1))</f>
        <v>0</v>
      </c>
      <c r="AR196" s="105">
        <f>IF(AR197&lt;[2]Assumptions!$AB$7,0,IF(AR197=[2]Assumptions!$AB$7,1,AQ196+1))</f>
        <v>0</v>
      </c>
      <c r="AS196" s="105">
        <f>IF(AS197&lt;[2]Assumptions!$AB$7,0,IF(AS197=[2]Assumptions!$AB$7,1,AR196+1))</f>
        <v>0</v>
      </c>
      <c r="AT196" s="105">
        <f>IF(AT197&lt;[2]Assumptions!$AB$7,0,IF(AT197=[2]Assumptions!$AB$7,1,AS196+1))</f>
        <v>0</v>
      </c>
      <c r="AU196" s="105">
        <f>IF(AU197&lt;[2]Assumptions!$AB$7,0,IF(AU197=[2]Assumptions!$AB$7,1,AT196+1))</f>
        <v>0</v>
      </c>
      <c r="AV196" s="105">
        <f>IF(AV197&lt;[2]Assumptions!$AB$7,0,IF(AV197=[2]Assumptions!$AB$7,1,AU196+1))</f>
        <v>0</v>
      </c>
      <c r="AW196" s="105">
        <f>IF(AW197&lt;[2]Assumptions!$AB$7,0,IF(AW197=[2]Assumptions!$AB$7,1,AV196+1))</f>
        <v>0</v>
      </c>
      <c r="AX196" s="105">
        <f>IF(AX197&lt;[2]Assumptions!$AB$7,0,IF(AX197=[2]Assumptions!$AB$7,1,AW196+1))</f>
        <v>0</v>
      </c>
      <c r="AY196" s="105">
        <f>IF(AY197&lt;[2]Assumptions!$AB$7,0,IF(AY197=[2]Assumptions!$AB$7,1,AX196+1))</f>
        <v>0</v>
      </c>
      <c r="AZ196" s="105">
        <f>IF(AZ197&lt;[2]Assumptions!$AB$7,0,IF(AZ197=[2]Assumptions!$AB$7,1,AY196+1))</f>
        <v>0</v>
      </c>
      <c r="BA196" s="105">
        <f>IF(BA197&lt;[2]Assumptions!$AB$7,0,IF(BA197=[2]Assumptions!$AB$7,1,AZ196+1))</f>
        <v>0</v>
      </c>
      <c r="BB196" s="105">
        <f>IF(BB197&lt;[2]Assumptions!$AB$7,0,IF(BB197=[2]Assumptions!$AB$7,1,BA196+1))</f>
        <v>0</v>
      </c>
      <c r="BC196" s="105">
        <f>IF(BC197&lt;[2]Assumptions!$AB$7,0,IF(BC197=[2]Assumptions!$AB$7,1,BB196+1))</f>
        <v>0</v>
      </c>
      <c r="BD196" s="105">
        <f>IF(BD197&lt;[2]Assumptions!$AB$7,0,IF(BD197=[2]Assumptions!$AB$7,1,BC196+1))</f>
        <v>0</v>
      </c>
      <c r="BE196" s="105">
        <f>IF(BE197&lt;[2]Assumptions!$AB$7,0,IF(BE197=[2]Assumptions!$AB$7,1,BD196+1))</f>
        <v>0</v>
      </c>
      <c r="BF196" s="105">
        <f>IF(BF197&lt;[2]Assumptions!$AB$7,0,IF(BF197=[2]Assumptions!$AB$7,1,BE196+1))</f>
        <v>0</v>
      </c>
      <c r="BG196" s="105">
        <f>IF(BG197&lt;[2]Assumptions!$AB$7,0,IF(BG197=[2]Assumptions!$AB$7,1,BF196+1))</f>
        <v>0</v>
      </c>
      <c r="BH196" s="105">
        <f>IF(BH197&lt;[2]Assumptions!$AB$7,0,IF(BH197=[2]Assumptions!$AB$7,1,BG196+1))</f>
        <v>0</v>
      </c>
      <c r="BI196" s="105">
        <f>IF(BI197&lt;[2]Assumptions!$AB$7,0,IF(BI197=[2]Assumptions!$AB$7,1,BH196+1))</f>
        <v>0</v>
      </c>
      <c r="BJ196" s="105">
        <f>IF(BJ197&lt;[2]Assumptions!$AB$7,0,IF(BJ197=[2]Assumptions!$AB$7,1,BI196+1))</f>
        <v>0</v>
      </c>
      <c r="BK196" s="105">
        <f>IF(BK197&lt;[2]Assumptions!$AB$7,0,IF(BK197=[2]Assumptions!$AB$7,1,BJ196+1))</f>
        <v>0</v>
      </c>
      <c r="BL196" s="105">
        <f>IF(BL197&lt;[2]Assumptions!$AB$7,0,IF(BL197=[2]Assumptions!$AB$7,1,BK196+1))</f>
        <v>0</v>
      </c>
      <c r="BM196" s="105">
        <f>IF(BM197&lt;[2]Assumptions!$AB$7,0,IF(BM197=[2]Assumptions!$AB$7,1,BL196+1))</f>
        <v>0</v>
      </c>
      <c r="BN196" s="105">
        <f>IF(BN197&lt;[2]Assumptions!$AB$7,0,IF(BN197=[2]Assumptions!$AB$7,1,BM196+1))</f>
        <v>0</v>
      </c>
      <c r="BO196" s="105">
        <f>IF(BO197&lt;[2]Assumptions!$AB$7,0,IF(BO197=[2]Assumptions!$AB$7,1,BN196+1))</f>
        <v>1</v>
      </c>
      <c r="BP196" s="105">
        <f>IF(BP197&lt;[2]Assumptions!$AB$7,0,IF(BP197=[2]Assumptions!$AB$7,1,BO196+1))</f>
        <v>2</v>
      </c>
      <c r="BQ196" s="105">
        <f>IF(BQ197&lt;[2]Assumptions!$AB$7,0,IF(BQ197=[2]Assumptions!$AB$7,1,BP196+1))</f>
        <v>3</v>
      </c>
      <c r="BR196" s="105">
        <f>IF(BR197&lt;[2]Assumptions!$AB$7,0,IF(BR197=[2]Assumptions!$AB$7,1,BQ196+1))</f>
        <v>4</v>
      </c>
      <c r="BS196" s="105">
        <f>IF(BS197&lt;[2]Assumptions!$AB$7,0,IF(BS197=[2]Assumptions!$AB$7,1,BR196+1))</f>
        <v>5</v>
      </c>
      <c r="BT196" s="105">
        <f>IF(BT197&lt;[2]Assumptions!$AB$7,0,IF(BT197=[2]Assumptions!$AB$7,1,BS196+1))</f>
        <v>6</v>
      </c>
      <c r="BU196" s="105">
        <f>IF(BU197&lt;[2]Assumptions!$AB$7,0,IF(BU197=[2]Assumptions!$AB$7,1,BT196+1))</f>
        <v>7</v>
      </c>
      <c r="BV196" s="105">
        <f>IF(BV197&lt;[2]Assumptions!$AB$7,0,IF(BV197=[2]Assumptions!$AB$7,1,BU196+1))</f>
        <v>8</v>
      </c>
      <c r="BW196" s="105">
        <f>IF(BW197&lt;[2]Assumptions!$AB$7,0,IF(BW197=[2]Assumptions!$AB$7,1,BV196+1))</f>
        <v>9</v>
      </c>
      <c r="BX196" s="105">
        <f>IF(BX197&lt;[2]Assumptions!$AB$7,0,IF(BX197=[2]Assumptions!$AB$7,1,BW196+1))</f>
        <v>10</v>
      </c>
      <c r="BY196" s="105">
        <f>IF(BY197&lt;[2]Assumptions!$AB$7,0,IF(BY197=[2]Assumptions!$AB$7,1,BX196+1))</f>
        <v>11</v>
      </c>
      <c r="BZ196" s="105">
        <f>IF(BZ197&lt;[2]Assumptions!$AB$7,0,IF(BZ197=[2]Assumptions!$AB$7,1,BY196+1))</f>
        <v>12</v>
      </c>
      <c r="CA196" s="105">
        <f>IF(CA197&lt;[2]Assumptions!$AB$7,0,IF(CA197=[2]Assumptions!$AB$7,1,BZ196+1))</f>
        <v>13</v>
      </c>
      <c r="CB196" s="105">
        <f>IF(CB197&lt;[2]Assumptions!$AB$7,0,IF(CB197=[2]Assumptions!$AB$7,1,CA196+1))</f>
        <v>14</v>
      </c>
      <c r="CC196" s="105">
        <f>IF(CC197&lt;[2]Assumptions!$AB$7,0,IF(CC197=[2]Assumptions!$AB$7,1,CB196+1))</f>
        <v>15</v>
      </c>
      <c r="CD196" s="105">
        <f>IF(CD197&lt;[2]Assumptions!$AB$7,0,IF(CD197=[2]Assumptions!$AB$7,1,CC196+1))</f>
        <v>16</v>
      </c>
      <c r="CE196" s="105">
        <f>IF(CE197&lt;[2]Assumptions!$AB$7,0,IF(CE197=[2]Assumptions!$AB$7,1,CD196+1))</f>
        <v>17</v>
      </c>
      <c r="CF196" s="105">
        <f>IF(CF197&lt;[2]Assumptions!$AB$7,0,IF(CF197=[2]Assumptions!$AB$7,1,CE196+1))</f>
        <v>18</v>
      </c>
      <c r="CG196" s="105">
        <f>IF(CG197&lt;[2]Assumptions!$AB$7,0,IF(CG197=[2]Assumptions!$AB$7,1,CF196+1))</f>
        <v>19</v>
      </c>
      <c r="CH196" s="105">
        <f>IF(CH197&lt;[2]Assumptions!$AB$7,0,IF(CH197=[2]Assumptions!$AB$7,1,CG196+1))</f>
        <v>20</v>
      </c>
      <c r="CI196" s="105">
        <f>IF(CI197&lt;[2]Assumptions!$AB$7,0,IF(CI197=[2]Assumptions!$AB$7,1,CH196+1))</f>
        <v>21</v>
      </c>
      <c r="CJ196" s="105">
        <f>IF(CJ197&lt;[2]Assumptions!$AB$7,0,IF(CJ197=[2]Assumptions!$AB$7,1,CI196+1))</f>
        <v>22</v>
      </c>
      <c r="CK196" s="105">
        <f>IF(CK197&lt;[2]Assumptions!$AB$7,0,IF(CK197=[2]Assumptions!$AB$7,1,CJ196+1))</f>
        <v>23</v>
      </c>
      <c r="CL196" s="105">
        <f>IF(CL197&lt;[2]Assumptions!$AB$7,0,IF(CL197=[2]Assumptions!$AB$7,1,CK196+1))</f>
        <v>24</v>
      </c>
      <c r="CM196" s="105">
        <f>IF(CM197&lt;[2]Assumptions!$AB$7,0,IF(CM197=[2]Assumptions!$AB$7,1,CL196+1))</f>
        <v>25</v>
      </c>
      <c r="CN196" s="105">
        <f>IF(CN197&lt;[2]Assumptions!$AB$7,0,IF(CN197=[2]Assumptions!$AB$7,1,CM196+1))</f>
        <v>26</v>
      </c>
      <c r="CO196" s="105">
        <f>IF(CO197&lt;[2]Assumptions!$AB$7,0,IF(CO197=[2]Assumptions!$AB$7,1,CN196+1))</f>
        <v>27</v>
      </c>
      <c r="CP196" s="105">
        <f>IF(CP197&lt;[2]Assumptions!$AB$7,0,IF(CP197=[2]Assumptions!$AB$7,1,CO196+1))</f>
        <v>28</v>
      </c>
      <c r="CQ196" s="105">
        <f>IF(CQ197&lt;[2]Assumptions!$AB$7,0,IF(CQ197=[2]Assumptions!$AB$7,1,CP196+1))</f>
        <v>29</v>
      </c>
      <c r="CR196" s="105">
        <f>IF(CR197&lt;[2]Assumptions!$AB$7,0,IF(CR197=[2]Assumptions!$AB$7,1,CQ196+1))</f>
        <v>30</v>
      </c>
      <c r="CS196" s="105">
        <f>IF(CS197&lt;[2]Assumptions!$AB$7,0,IF(CS197=[2]Assumptions!$AB$7,1,CR196+1))</f>
        <v>31</v>
      </c>
      <c r="CT196" s="105">
        <f>IF(CT197&lt;[2]Assumptions!$AB$7,0,IF(CT197=[2]Assumptions!$AB$7,1,CS196+1))</f>
        <v>32</v>
      </c>
      <c r="CU196" s="105">
        <f>IF(CU197&lt;[2]Assumptions!$AB$7,0,IF(CU197=[2]Assumptions!$AB$7,1,CT196+1))</f>
        <v>33</v>
      </c>
      <c r="CV196" s="105">
        <f>IF(CV197&lt;[2]Assumptions!$AB$7,0,IF(CV197=[2]Assumptions!$AB$7,1,CU196+1))</f>
        <v>34</v>
      </c>
      <c r="CW196" s="105">
        <f>IF(CW197&lt;[2]Assumptions!$AB$7,0,IF(CW197=[2]Assumptions!$AB$7,1,CV196+1))</f>
        <v>35</v>
      </c>
      <c r="CX196" s="105">
        <f>IF(CX197&lt;[2]Assumptions!$AB$7,0,IF(CX197=[2]Assumptions!$AB$7,1,CW196+1))</f>
        <v>36</v>
      </c>
      <c r="CY196" s="105">
        <f>IF(CY197&lt;[2]Assumptions!$AB$7,0,IF(CY197=[2]Assumptions!$AB$7,1,CX196+1))</f>
        <v>37</v>
      </c>
      <c r="CZ196" s="105">
        <f>IF(CZ197&lt;[2]Assumptions!$AB$7,0,IF(CZ197=[2]Assumptions!$AB$7,1,CY196+1))</f>
        <v>38</v>
      </c>
      <c r="DA196" s="105">
        <f>IF(DA197&lt;[2]Assumptions!$AB$7,0,IF(DA197=[2]Assumptions!$AB$7,1,CZ196+1))</f>
        <v>39</v>
      </c>
      <c r="DB196" s="105">
        <f>IF(DB197&lt;[2]Assumptions!$AB$7,0,IF(DB197=[2]Assumptions!$AB$7,1,DA196+1))</f>
        <v>40</v>
      </c>
      <c r="DC196" s="105">
        <f>IF(DC197&lt;[2]Assumptions!$AB$7,0,IF(DC197=[2]Assumptions!$AB$7,1,DB196+1))</f>
        <v>41</v>
      </c>
      <c r="DD196" s="105">
        <f>IF(DD197&lt;[2]Assumptions!$AB$7,0,IF(DD197=[2]Assumptions!$AB$7,1,DC196+1))</f>
        <v>42</v>
      </c>
      <c r="DE196" s="105">
        <f>IF(DE197&lt;[2]Assumptions!$AB$7,0,IF(DE197=[2]Assumptions!$AB$7,1,DD196+1))</f>
        <v>43</v>
      </c>
      <c r="DF196" s="105">
        <f>IF(DF197&lt;[2]Assumptions!$AB$7,0,IF(DF197=[2]Assumptions!$AB$7,1,DE196+1))</f>
        <v>44</v>
      </c>
      <c r="DG196" s="105">
        <f>IF(DG197&lt;[2]Assumptions!$AB$7,0,IF(DG197=[2]Assumptions!$AB$7,1,DF196+1))</f>
        <v>45</v>
      </c>
      <c r="DH196" s="105">
        <f>IF(DH197&lt;[2]Assumptions!$AB$7,0,IF(DH197=[2]Assumptions!$AB$7,1,DG196+1))</f>
        <v>46</v>
      </c>
      <c r="DI196" s="105">
        <f>IF(DI197&lt;[2]Assumptions!$AB$7,0,IF(DI197=[2]Assumptions!$AB$7,1,DH196+1))</f>
        <v>47</v>
      </c>
      <c r="DJ196" s="105">
        <f>IF(DJ197&lt;[2]Assumptions!$AB$7,0,IF(DJ197=[2]Assumptions!$AB$7,1,DI196+1))</f>
        <v>48</v>
      </c>
      <c r="DK196" s="105">
        <f>IF(DK197&lt;[2]Assumptions!$AB$7,0,IF(DK197=[2]Assumptions!$AB$7,1,DJ196+1))</f>
        <v>49</v>
      </c>
      <c r="DL196" s="105">
        <f>IF(DL197&lt;[2]Assumptions!$AB$7,0,IF(DL197=[2]Assumptions!$AB$7,1,DK196+1))</f>
        <v>50</v>
      </c>
      <c r="DM196" s="105">
        <f>IF(DM197&lt;[2]Assumptions!$AB$7,0,IF(DM197=[2]Assumptions!$AB$7,1,DL196+1))</f>
        <v>51</v>
      </c>
      <c r="DN196" s="105">
        <f>IF(DN197&lt;[2]Assumptions!$AB$7,0,IF(DN197=[2]Assumptions!$AB$7,1,DM196+1))</f>
        <v>52</v>
      </c>
      <c r="DO196" s="105">
        <f>IF(DO197&lt;[2]Assumptions!$AB$7,0,IF(DO197=[2]Assumptions!$AB$7,1,DN196+1))</f>
        <v>53</v>
      </c>
      <c r="DP196" s="105">
        <f>IF(DP197&lt;[2]Assumptions!$AB$7,0,IF(DP197=[2]Assumptions!$AB$7,1,DO196+1))</f>
        <v>54</v>
      </c>
      <c r="DQ196" s="105">
        <f>IF(DQ197&lt;[2]Assumptions!$AB$7,0,IF(DQ197=[2]Assumptions!$AB$7,1,DP196+1))</f>
        <v>55</v>
      </c>
      <c r="DR196" s="105">
        <f>IF(DR197&lt;[2]Assumptions!$AB$7,0,IF(DR197=[2]Assumptions!$AB$7,1,DQ196+1))</f>
        <v>56</v>
      </c>
      <c r="DS196" s="105">
        <f>IF(DS197&lt;[2]Assumptions!$AB$7,0,IF(DS197=[2]Assumptions!$AB$7,1,DR196+1))</f>
        <v>57</v>
      </c>
      <c r="DT196" s="105">
        <f>IF(DT197&lt;[2]Assumptions!$AB$7,0,IF(DT197=[2]Assumptions!$AB$7,1,DS196+1))</f>
        <v>58</v>
      </c>
      <c r="DU196" s="105">
        <f>IF(DU197&lt;[2]Assumptions!$AB$7,0,IF(DU197=[2]Assumptions!$AB$7,1,DT196+1))</f>
        <v>59</v>
      </c>
      <c r="DV196" s="105">
        <f>IF(DV197&lt;[2]Assumptions!$AB$7,0,IF(DV197=[2]Assumptions!$AB$7,1,DU196+1))</f>
        <v>60</v>
      </c>
      <c r="DW196" s="105">
        <f>IF(DW197&lt;[2]Assumptions!$AB$7,0,IF(DW197=[2]Assumptions!$AB$7,1,DV196+1))</f>
        <v>61</v>
      </c>
      <c r="DX196" s="105">
        <f>IF(DX197&lt;[2]Assumptions!$AB$7,0,IF(DX197=[2]Assumptions!$AB$7,1,DW196+1))</f>
        <v>62</v>
      </c>
      <c r="DY196" s="105">
        <f>IF(DY197&lt;[2]Assumptions!$AB$7,0,IF(DY197=[2]Assumptions!$AB$7,1,DX196+1))</f>
        <v>63</v>
      </c>
      <c r="DZ196" s="105">
        <f>IF(DZ197&lt;[2]Assumptions!$AB$7,0,IF(DZ197=[2]Assumptions!$AB$7,1,DY196+1))</f>
        <v>64</v>
      </c>
      <c r="EA196" s="105">
        <f>IF(EA197&lt;[2]Assumptions!$AB$7,0,IF(EA197=[2]Assumptions!$AB$7,1,DZ196+1))</f>
        <v>65</v>
      </c>
      <c r="EB196" s="105">
        <f>IF(EB197&lt;[2]Assumptions!$AB$7,0,IF(EB197=[2]Assumptions!$AB$7,1,EA196+1))</f>
        <v>66</v>
      </c>
      <c r="EC196" s="105">
        <f>IF(EC197&lt;[2]Assumptions!$AB$7,0,IF(EC197=[2]Assumptions!$AB$7,1,EB196+1))</f>
        <v>67</v>
      </c>
      <c r="ED196" s="105">
        <f>IF(ED197&lt;[2]Assumptions!$AB$7,0,IF(ED197=[2]Assumptions!$AB$7,1,EC196+1))</f>
        <v>68</v>
      </c>
      <c r="EE196" s="105">
        <f>IF(EE197&lt;[2]Assumptions!$AB$7,0,IF(EE197=[2]Assumptions!$AB$7,1,ED196+1))</f>
        <v>69</v>
      </c>
      <c r="EF196" s="105">
        <f>IF(EF197&lt;[2]Assumptions!$AB$7,0,IF(EF197=[2]Assumptions!$AB$7,1,EE196+1))</f>
        <v>70</v>
      </c>
      <c r="EG196" s="105">
        <f>IF(EG197&lt;[2]Assumptions!$AB$7,0,IF(EG197=[2]Assumptions!$AB$7,1,EF196+1))</f>
        <v>71</v>
      </c>
      <c r="EH196" s="105">
        <f>IF(EH197&lt;[2]Assumptions!$AB$7,0,IF(EH197=[2]Assumptions!$AB$7,1,EG196+1))</f>
        <v>72</v>
      </c>
      <c r="EI196" s="105">
        <f>IF(EI197&lt;[2]Assumptions!$AB$7,0,IF(EI197=[2]Assumptions!$AB$7,1,EH196+1))</f>
        <v>73</v>
      </c>
      <c r="EJ196" s="105">
        <f>IF(EJ197&lt;[2]Assumptions!$AB$7,0,IF(EJ197=[2]Assumptions!$AB$7,1,EI196+1))</f>
        <v>74</v>
      </c>
      <c r="EK196" s="105">
        <f>IF(EK197&lt;[2]Assumptions!$AB$7,0,IF(EK197=[2]Assumptions!$AB$7,1,EJ196+1))</f>
        <v>75</v>
      </c>
      <c r="EL196" s="105">
        <f>IF(EL197&lt;[2]Assumptions!$AB$7,0,IF(EL197=[2]Assumptions!$AB$7,1,EK196+1))</f>
        <v>76</v>
      </c>
      <c r="EM196" s="105">
        <f>IF(EM197&lt;[2]Assumptions!$AB$7,0,IF(EM197=[2]Assumptions!$AB$7,1,EL196+1))</f>
        <v>77</v>
      </c>
      <c r="EN196" s="105">
        <f>IF(EN197&lt;[2]Assumptions!$AB$7,0,IF(EN197=[2]Assumptions!$AB$7,1,EM196+1))</f>
        <v>78</v>
      </c>
      <c r="EO196" s="105">
        <f>IF(EO197&lt;[2]Assumptions!$AB$7,0,IF(EO197=[2]Assumptions!$AB$7,1,EN196+1))</f>
        <v>79</v>
      </c>
      <c r="EP196" s="105">
        <f>IF(EP197&lt;[2]Assumptions!$AB$7,0,IF(EP197=[2]Assumptions!$AB$7,1,EO196+1))</f>
        <v>80</v>
      </c>
      <c r="EQ196" s="105">
        <f>IF(EQ197&lt;[2]Assumptions!$AB$7,0,IF(EQ197=[2]Assumptions!$AB$7,1,EP196+1))</f>
        <v>81</v>
      </c>
      <c r="ER196" s="105">
        <f>IF(ER197&lt;[2]Assumptions!$AB$7,0,IF(ER197=[2]Assumptions!$AB$7,1,EQ196+1))</f>
        <v>82</v>
      </c>
      <c r="ES196" s="105">
        <f>IF(ES197&lt;[2]Assumptions!$AB$7,0,IF(ES197=[2]Assumptions!$AB$7,1,ER196+1))</f>
        <v>83</v>
      </c>
      <c r="ET196" s="105">
        <f>IF(ET197&lt;[2]Assumptions!$AB$7,0,IF(ET197=[2]Assumptions!$AB$7,1,ES196+1))</f>
        <v>84</v>
      </c>
      <c r="EU196" s="105">
        <f>IF(EU197&lt;[2]Assumptions!$AB$7,0,IF(EU197=[2]Assumptions!$AB$7,1,ET196+1))</f>
        <v>85</v>
      </c>
      <c r="EV196" s="105">
        <f>IF(EV197&lt;[2]Assumptions!$AB$7,0,IF(EV197=[2]Assumptions!$AB$7,1,EU196+1))</f>
        <v>86</v>
      </c>
      <c r="EW196" s="105">
        <f>IF(EW197&lt;[2]Assumptions!$AB$7,0,IF(EW197=[2]Assumptions!$AB$7,1,EV196+1))</f>
        <v>87</v>
      </c>
      <c r="EX196" s="105">
        <f>IF(EX197&lt;[2]Assumptions!$AB$7,0,IF(EX197=[2]Assumptions!$AB$7,1,EW196+1))</f>
        <v>88</v>
      </c>
      <c r="EY196" s="105">
        <f>IF(EY197&lt;[2]Assumptions!$AB$7,0,IF(EY197=[2]Assumptions!$AB$7,1,EX196+1))</f>
        <v>89</v>
      </c>
      <c r="EZ196" s="105">
        <f>IF(EZ197&lt;[2]Assumptions!$AB$7,0,IF(EZ197=[2]Assumptions!$AB$7,1,EY196+1))</f>
        <v>90</v>
      </c>
      <c r="FA196" s="105">
        <f>IF(FA197&lt;[2]Assumptions!$AB$7,0,IF(FA197=[2]Assumptions!$AB$7,1,EZ196+1))</f>
        <v>91</v>
      </c>
      <c r="FB196" s="105">
        <f>IF(FB197&lt;[2]Assumptions!$AB$7,0,IF(FB197=[2]Assumptions!$AB$7,1,FA196+1))</f>
        <v>92</v>
      </c>
      <c r="FC196" s="105">
        <f>IF(FC197&lt;[2]Assumptions!$AB$7,0,IF(FC197=[2]Assumptions!$AB$7,1,FB196+1))</f>
        <v>93</v>
      </c>
      <c r="FD196" s="105">
        <f>IF(FD197&lt;[2]Assumptions!$AB$7,0,IF(FD197=[2]Assumptions!$AB$7,1,FC196+1))</f>
        <v>94</v>
      </c>
      <c r="FE196" s="105">
        <f>IF(FE197&lt;[2]Assumptions!$AB$7,0,IF(FE197=[2]Assumptions!$AB$7,1,FD196+1))</f>
        <v>95</v>
      </c>
      <c r="FF196" s="105">
        <f>IF(FF197&lt;[2]Assumptions!$AB$7,0,IF(FF197=[2]Assumptions!$AB$7,1,FE196+1))</f>
        <v>96</v>
      </c>
      <c r="FG196" s="105">
        <f>IF(FG197&lt;[2]Assumptions!$AB$7,0,IF(FG197=[2]Assumptions!$AB$7,1,FF196+1))</f>
        <v>97</v>
      </c>
      <c r="FH196" s="105">
        <f>IF(FH197&lt;[2]Assumptions!$AB$7,0,IF(FH197=[2]Assumptions!$AB$7,1,FG196+1))</f>
        <v>98</v>
      </c>
      <c r="FI196" s="105">
        <f>IF(FI197&lt;[2]Assumptions!$AB$7,0,IF(FI197=[2]Assumptions!$AB$7,1,FH196+1))</f>
        <v>99</v>
      </c>
      <c r="FJ196" s="105">
        <f>IF(FJ197&lt;[2]Assumptions!$AB$7,0,IF(FJ197=[2]Assumptions!$AB$7,1,FI196+1))</f>
        <v>100</v>
      </c>
      <c r="FK196" s="105">
        <f>IF(FK197&lt;[2]Assumptions!$AB$7,0,IF(FK197=[2]Assumptions!$AB$7,1,FJ196+1))</f>
        <v>101</v>
      </c>
      <c r="FL196" s="105">
        <f>IF(FL197&lt;[2]Assumptions!$AB$7,0,IF(FL197=[2]Assumptions!$AB$7,1,FK196+1))</f>
        <v>102</v>
      </c>
      <c r="FM196" s="105">
        <f>IF(FM197&lt;[2]Assumptions!$AB$7,0,IF(FM197=[2]Assumptions!$AB$7,1,FL196+1))</f>
        <v>103</v>
      </c>
      <c r="FN196" s="105">
        <f>IF(FN197&lt;[2]Assumptions!$AB$7,0,IF(FN197=[2]Assumptions!$AB$7,1,FM196+1))</f>
        <v>104</v>
      </c>
    </row>
    <row r="197" spans="1:16384">
      <c r="E197" s="107">
        <f t="shared" ref="E197:BP197" si="86">E37</f>
        <v>42278</v>
      </c>
      <c r="F197" s="107">
        <f t="shared" si="86"/>
        <v>42309</v>
      </c>
      <c r="G197" s="107">
        <f t="shared" si="86"/>
        <v>42339</v>
      </c>
      <c r="H197" s="107">
        <f t="shared" si="86"/>
        <v>42370</v>
      </c>
      <c r="I197" s="107">
        <f t="shared" si="86"/>
        <v>42401</v>
      </c>
      <c r="J197" s="107">
        <f t="shared" si="86"/>
        <v>42430</v>
      </c>
      <c r="K197" s="107">
        <f t="shared" si="86"/>
        <v>42461</v>
      </c>
      <c r="L197" s="107">
        <f t="shared" si="86"/>
        <v>42491</v>
      </c>
      <c r="M197" s="107">
        <f t="shared" si="86"/>
        <v>42522</v>
      </c>
      <c r="N197" s="107">
        <f t="shared" si="86"/>
        <v>42552</v>
      </c>
      <c r="O197" s="107">
        <f t="shared" si="86"/>
        <v>42583</v>
      </c>
      <c r="P197" s="107">
        <f t="shared" si="86"/>
        <v>42614</v>
      </c>
      <c r="Q197" s="107">
        <f t="shared" si="86"/>
        <v>42644</v>
      </c>
      <c r="R197" s="107">
        <f t="shared" si="86"/>
        <v>42675</v>
      </c>
      <c r="S197" s="107">
        <f t="shared" si="86"/>
        <v>42705</v>
      </c>
      <c r="T197" s="107">
        <f t="shared" si="86"/>
        <v>42736</v>
      </c>
      <c r="U197" s="107">
        <f t="shared" si="86"/>
        <v>42767</v>
      </c>
      <c r="V197" s="107">
        <f t="shared" si="86"/>
        <v>42795</v>
      </c>
      <c r="W197" s="107">
        <f t="shared" si="86"/>
        <v>42826</v>
      </c>
      <c r="X197" s="107">
        <f t="shared" si="86"/>
        <v>42856</v>
      </c>
      <c r="Y197" s="107">
        <f t="shared" si="86"/>
        <v>42887</v>
      </c>
      <c r="Z197" s="107">
        <f t="shared" si="86"/>
        <v>42917</v>
      </c>
      <c r="AA197" s="107">
        <f t="shared" si="86"/>
        <v>42948</v>
      </c>
      <c r="AB197" s="107">
        <f t="shared" si="86"/>
        <v>42979</v>
      </c>
      <c r="AC197" s="107">
        <f t="shared" si="86"/>
        <v>43009</v>
      </c>
      <c r="AD197" s="107">
        <f t="shared" si="86"/>
        <v>43040</v>
      </c>
      <c r="AE197" s="107">
        <f t="shared" si="86"/>
        <v>43070</v>
      </c>
      <c r="AF197" s="107">
        <f t="shared" si="86"/>
        <v>43101</v>
      </c>
      <c r="AG197" s="107">
        <f t="shared" si="86"/>
        <v>43132</v>
      </c>
      <c r="AH197" s="107">
        <f t="shared" si="86"/>
        <v>43160</v>
      </c>
      <c r="AI197" s="107">
        <f t="shared" si="86"/>
        <v>43191</v>
      </c>
      <c r="AJ197" s="107">
        <f t="shared" si="86"/>
        <v>43221</v>
      </c>
      <c r="AK197" s="107">
        <f t="shared" si="86"/>
        <v>43252</v>
      </c>
      <c r="AL197" s="107">
        <f t="shared" si="86"/>
        <v>43282</v>
      </c>
      <c r="AM197" s="107">
        <f t="shared" si="86"/>
        <v>43313</v>
      </c>
      <c r="AN197" s="107">
        <f t="shared" si="86"/>
        <v>43344</v>
      </c>
      <c r="AO197" s="107">
        <f t="shared" si="86"/>
        <v>43374</v>
      </c>
      <c r="AP197" s="107">
        <f t="shared" si="86"/>
        <v>43405</v>
      </c>
      <c r="AQ197" s="107">
        <f t="shared" si="86"/>
        <v>43435</v>
      </c>
      <c r="AR197" s="107">
        <f t="shared" si="86"/>
        <v>43466</v>
      </c>
      <c r="AS197" s="107">
        <f t="shared" si="86"/>
        <v>43497</v>
      </c>
      <c r="AT197" s="107">
        <f t="shared" si="86"/>
        <v>43525</v>
      </c>
      <c r="AU197" s="107">
        <f t="shared" si="86"/>
        <v>43556</v>
      </c>
      <c r="AV197" s="107">
        <f t="shared" si="86"/>
        <v>43586</v>
      </c>
      <c r="AW197" s="107">
        <f t="shared" si="86"/>
        <v>43617</v>
      </c>
      <c r="AX197" s="107">
        <f t="shared" si="86"/>
        <v>43647</v>
      </c>
      <c r="AY197" s="107">
        <f t="shared" si="86"/>
        <v>43678</v>
      </c>
      <c r="AZ197" s="107">
        <f t="shared" si="86"/>
        <v>43709</v>
      </c>
      <c r="BA197" s="107">
        <f t="shared" si="86"/>
        <v>43739</v>
      </c>
      <c r="BB197" s="107">
        <f t="shared" si="86"/>
        <v>43770</v>
      </c>
      <c r="BC197" s="107">
        <f t="shared" si="86"/>
        <v>43800</v>
      </c>
      <c r="BD197" s="107">
        <f t="shared" si="86"/>
        <v>43831</v>
      </c>
      <c r="BE197" s="107">
        <f t="shared" si="86"/>
        <v>43862</v>
      </c>
      <c r="BF197" s="107">
        <f t="shared" si="86"/>
        <v>43891</v>
      </c>
      <c r="BG197" s="107">
        <f t="shared" si="86"/>
        <v>43922</v>
      </c>
      <c r="BH197" s="107">
        <f t="shared" si="86"/>
        <v>43952</v>
      </c>
      <c r="BI197" s="107">
        <f t="shared" si="86"/>
        <v>43983</v>
      </c>
      <c r="BJ197" s="107">
        <f t="shared" si="86"/>
        <v>44013</v>
      </c>
      <c r="BK197" s="107">
        <f t="shared" si="86"/>
        <v>44044</v>
      </c>
      <c r="BL197" s="107">
        <f t="shared" si="86"/>
        <v>44075</v>
      </c>
      <c r="BM197" s="107">
        <f t="shared" si="86"/>
        <v>44105</v>
      </c>
      <c r="BN197" s="107">
        <f t="shared" si="86"/>
        <v>44136</v>
      </c>
      <c r="BO197" s="107">
        <f t="shared" si="86"/>
        <v>44166</v>
      </c>
      <c r="BP197" s="107">
        <f t="shared" si="86"/>
        <v>44197</v>
      </c>
      <c r="BQ197" s="107">
        <f t="shared" ref="BQ197:EB197" si="87">BQ37</f>
        <v>44228</v>
      </c>
      <c r="BR197" s="107">
        <f t="shared" si="87"/>
        <v>44256</v>
      </c>
      <c r="BS197" s="107">
        <f t="shared" si="87"/>
        <v>44287</v>
      </c>
      <c r="BT197" s="107">
        <f t="shared" si="87"/>
        <v>44317</v>
      </c>
      <c r="BU197" s="107">
        <f t="shared" si="87"/>
        <v>44348</v>
      </c>
      <c r="BV197" s="107">
        <f t="shared" si="87"/>
        <v>44378</v>
      </c>
      <c r="BW197" s="107">
        <f t="shared" si="87"/>
        <v>44409</v>
      </c>
      <c r="BX197" s="107">
        <f t="shared" si="87"/>
        <v>44440</v>
      </c>
      <c r="BY197" s="107">
        <f t="shared" si="87"/>
        <v>44470</v>
      </c>
      <c r="BZ197" s="107">
        <f t="shared" si="87"/>
        <v>44501</v>
      </c>
      <c r="CA197" s="107">
        <f t="shared" si="87"/>
        <v>44531</v>
      </c>
      <c r="CB197" s="107">
        <f t="shared" si="87"/>
        <v>44562</v>
      </c>
      <c r="CC197" s="107">
        <f t="shared" si="87"/>
        <v>44593</v>
      </c>
      <c r="CD197" s="107">
        <f t="shared" si="87"/>
        <v>44621</v>
      </c>
      <c r="CE197" s="107">
        <f t="shared" si="87"/>
        <v>44652</v>
      </c>
      <c r="CF197" s="107">
        <f t="shared" si="87"/>
        <v>44682</v>
      </c>
      <c r="CG197" s="107">
        <f t="shared" si="87"/>
        <v>44713</v>
      </c>
      <c r="CH197" s="107">
        <f t="shared" si="87"/>
        <v>44743</v>
      </c>
      <c r="CI197" s="107">
        <f t="shared" si="87"/>
        <v>44774</v>
      </c>
      <c r="CJ197" s="107">
        <f t="shared" si="87"/>
        <v>44805</v>
      </c>
      <c r="CK197" s="107">
        <f t="shared" si="87"/>
        <v>44835</v>
      </c>
      <c r="CL197" s="107">
        <f t="shared" si="87"/>
        <v>44866</v>
      </c>
      <c r="CM197" s="107">
        <f t="shared" si="87"/>
        <v>44896</v>
      </c>
      <c r="CN197" s="107">
        <f t="shared" si="87"/>
        <v>44927</v>
      </c>
      <c r="CO197" s="107">
        <f t="shared" si="87"/>
        <v>44958</v>
      </c>
      <c r="CP197" s="107">
        <f t="shared" si="87"/>
        <v>44986</v>
      </c>
      <c r="CQ197" s="107">
        <f t="shared" si="87"/>
        <v>45017</v>
      </c>
      <c r="CR197" s="107">
        <f t="shared" si="87"/>
        <v>45047</v>
      </c>
      <c r="CS197" s="107">
        <f t="shared" si="87"/>
        <v>45078</v>
      </c>
      <c r="CT197" s="107">
        <f t="shared" si="87"/>
        <v>45108</v>
      </c>
      <c r="CU197" s="107">
        <f t="shared" si="87"/>
        <v>45139</v>
      </c>
      <c r="CV197" s="107">
        <f t="shared" si="87"/>
        <v>45170</v>
      </c>
      <c r="CW197" s="107">
        <f t="shared" si="87"/>
        <v>45200</v>
      </c>
      <c r="CX197" s="107">
        <f t="shared" si="87"/>
        <v>45231</v>
      </c>
      <c r="CY197" s="107">
        <f t="shared" si="87"/>
        <v>45261</v>
      </c>
      <c r="CZ197" s="107">
        <f t="shared" si="87"/>
        <v>45292</v>
      </c>
      <c r="DA197" s="107">
        <f t="shared" si="87"/>
        <v>45323</v>
      </c>
      <c r="DB197" s="107">
        <f t="shared" si="87"/>
        <v>45352</v>
      </c>
      <c r="DC197" s="107">
        <f t="shared" si="87"/>
        <v>45383</v>
      </c>
      <c r="DD197" s="107">
        <f t="shared" si="87"/>
        <v>45413</v>
      </c>
      <c r="DE197" s="107">
        <f t="shared" si="87"/>
        <v>45444</v>
      </c>
      <c r="DF197" s="107">
        <f t="shared" si="87"/>
        <v>45474</v>
      </c>
      <c r="DG197" s="107">
        <f t="shared" si="87"/>
        <v>45505</v>
      </c>
      <c r="DH197" s="107">
        <f t="shared" si="87"/>
        <v>45536</v>
      </c>
      <c r="DI197" s="107">
        <f t="shared" si="87"/>
        <v>45566</v>
      </c>
      <c r="DJ197" s="107">
        <f t="shared" si="87"/>
        <v>45597</v>
      </c>
      <c r="DK197" s="107">
        <f t="shared" si="87"/>
        <v>45627</v>
      </c>
      <c r="DL197" s="107">
        <f t="shared" si="87"/>
        <v>45658</v>
      </c>
      <c r="DM197" s="107">
        <f t="shared" si="87"/>
        <v>45689</v>
      </c>
      <c r="DN197" s="107">
        <f t="shared" si="87"/>
        <v>45717</v>
      </c>
      <c r="DO197" s="107">
        <f t="shared" si="87"/>
        <v>45748</v>
      </c>
      <c r="DP197" s="107">
        <f t="shared" si="87"/>
        <v>45778</v>
      </c>
      <c r="DQ197" s="107">
        <f t="shared" si="87"/>
        <v>45809</v>
      </c>
      <c r="DR197" s="107">
        <f t="shared" si="87"/>
        <v>45839</v>
      </c>
      <c r="DS197" s="107">
        <f t="shared" si="87"/>
        <v>45870</v>
      </c>
      <c r="DT197" s="107">
        <f t="shared" si="87"/>
        <v>45901</v>
      </c>
      <c r="DU197" s="107">
        <f t="shared" si="87"/>
        <v>45931</v>
      </c>
      <c r="DV197" s="107">
        <f t="shared" si="87"/>
        <v>45962</v>
      </c>
      <c r="DW197" s="107">
        <f t="shared" si="87"/>
        <v>45992</v>
      </c>
      <c r="DX197" s="107">
        <f t="shared" si="87"/>
        <v>46023</v>
      </c>
      <c r="DY197" s="107">
        <f t="shared" si="87"/>
        <v>46054</v>
      </c>
      <c r="DZ197" s="107">
        <f t="shared" si="87"/>
        <v>46082</v>
      </c>
      <c r="EA197" s="107">
        <f t="shared" si="87"/>
        <v>46113</v>
      </c>
      <c r="EB197" s="107">
        <f t="shared" si="87"/>
        <v>46143</v>
      </c>
      <c r="EC197" s="107">
        <f t="shared" ref="EC197:FN197" si="88">EC37</f>
        <v>46174</v>
      </c>
      <c r="ED197" s="107">
        <f t="shared" si="88"/>
        <v>46204</v>
      </c>
      <c r="EE197" s="107">
        <f t="shared" si="88"/>
        <v>46235</v>
      </c>
      <c r="EF197" s="107">
        <f t="shared" si="88"/>
        <v>46266</v>
      </c>
      <c r="EG197" s="107">
        <f t="shared" si="88"/>
        <v>46296</v>
      </c>
      <c r="EH197" s="107">
        <f t="shared" si="88"/>
        <v>46327</v>
      </c>
      <c r="EI197" s="107">
        <f t="shared" si="88"/>
        <v>46357</v>
      </c>
      <c r="EJ197" s="107">
        <f t="shared" si="88"/>
        <v>46388</v>
      </c>
      <c r="EK197" s="107">
        <f t="shared" si="88"/>
        <v>46419</v>
      </c>
      <c r="EL197" s="107">
        <f t="shared" si="88"/>
        <v>46447</v>
      </c>
      <c r="EM197" s="107">
        <f t="shared" si="88"/>
        <v>46478</v>
      </c>
      <c r="EN197" s="107">
        <f t="shared" si="88"/>
        <v>46508</v>
      </c>
      <c r="EO197" s="107">
        <f t="shared" si="88"/>
        <v>46539</v>
      </c>
      <c r="EP197" s="107">
        <f t="shared" si="88"/>
        <v>46569</v>
      </c>
      <c r="EQ197" s="107">
        <f t="shared" si="88"/>
        <v>46600</v>
      </c>
      <c r="ER197" s="107">
        <f t="shared" si="88"/>
        <v>46631</v>
      </c>
      <c r="ES197" s="107">
        <f t="shared" si="88"/>
        <v>46661</v>
      </c>
      <c r="ET197" s="107">
        <f t="shared" si="88"/>
        <v>46692</v>
      </c>
      <c r="EU197" s="107">
        <f t="shared" si="88"/>
        <v>46722</v>
      </c>
      <c r="EV197" s="107">
        <f t="shared" si="88"/>
        <v>46753</v>
      </c>
      <c r="EW197" s="107">
        <f t="shared" si="88"/>
        <v>46784</v>
      </c>
      <c r="EX197" s="107">
        <f t="shared" si="88"/>
        <v>46813</v>
      </c>
      <c r="EY197" s="107">
        <f t="shared" si="88"/>
        <v>46844</v>
      </c>
      <c r="EZ197" s="107">
        <f t="shared" si="88"/>
        <v>46874</v>
      </c>
      <c r="FA197" s="107">
        <f t="shared" si="88"/>
        <v>46905</v>
      </c>
      <c r="FB197" s="107">
        <f t="shared" si="88"/>
        <v>46935</v>
      </c>
      <c r="FC197" s="107">
        <f t="shared" si="88"/>
        <v>46966</v>
      </c>
      <c r="FD197" s="107">
        <f t="shared" si="88"/>
        <v>46997</v>
      </c>
      <c r="FE197" s="107">
        <f t="shared" si="88"/>
        <v>47027</v>
      </c>
      <c r="FF197" s="107">
        <f t="shared" si="88"/>
        <v>47058</v>
      </c>
      <c r="FG197" s="107">
        <f t="shared" si="88"/>
        <v>47088</v>
      </c>
      <c r="FH197" s="107">
        <f t="shared" si="88"/>
        <v>47119</v>
      </c>
      <c r="FI197" s="107">
        <f t="shared" si="88"/>
        <v>47150</v>
      </c>
      <c r="FJ197" s="107">
        <f t="shared" si="88"/>
        <v>47178</v>
      </c>
      <c r="FK197" s="107">
        <f t="shared" si="88"/>
        <v>47209</v>
      </c>
      <c r="FL197" s="107">
        <f t="shared" si="88"/>
        <v>47239</v>
      </c>
      <c r="FM197" s="107">
        <f t="shared" si="88"/>
        <v>47270</v>
      </c>
      <c r="FN197" s="107">
        <f t="shared" si="88"/>
        <v>47300</v>
      </c>
    </row>
    <row r="198" spans="1:16384">
      <c r="B198" s="105" t="s">
        <v>297</v>
      </c>
      <c r="E198" s="139">
        <f>IF(E197='Capital Structure'!$Q$7,'Capital Structure'!$R$14,0)</f>
        <v>0</v>
      </c>
      <c r="F198" s="139">
        <f>IF(F197='Capital Structure'!$Q$7,'Capital Structure'!$R$14,0)</f>
        <v>0</v>
      </c>
      <c r="G198" s="139">
        <f>IF(G197='Capital Structure'!$Q$7,'Capital Structure'!$R$14,0)</f>
        <v>0</v>
      </c>
      <c r="H198" s="139">
        <f>IF(H197='Capital Structure'!$Q$7,'Capital Structure'!$R$14,0)</f>
        <v>0</v>
      </c>
      <c r="I198" s="139">
        <f>IF(I197='Capital Structure'!$Q$7,'Capital Structure'!$R$14,0)</f>
        <v>0</v>
      </c>
      <c r="J198" s="139">
        <f>IF(J197='Capital Structure'!$Q$7,'Capital Structure'!$R$14,0)</f>
        <v>0</v>
      </c>
      <c r="K198" s="139">
        <f>IF(K197='Capital Structure'!$Q$7,'Capital Structure'!$R$14,0)</f>
        <v>0</v>
      </c>
      <c r="L198" s="139">
        <f>IF(L197='Capital Structure'!$Q$7,'Capital Structure'!$R$14,0)</f>
        <v>0</v>
      </c>
      <c r="M198" s="139">
        <f>IF(M197='Capital Structure'!$Q$7,'Capital Structure'!$R$14,0)</f>
        <v>0</v>
      </c>
      <c r="N198" s="139">
        <f>IF(N197='Capital Structure'!$Q$7,'Capital Structure'!$R$14,0)</f>
        <v>0</v>
      </c>
      <c r="O198" s="139">
        <f>IF(O197='Capital Structure'!$Q$7,'Capital Structure'!$R$14,0)</f>
        <v>0</v>
      </c>
      <c r="P198" s="139">
        <f>IF(P197='Capital Structure'!$Q$7,'Capital Structure'!$R$14,0)</f>
        <v>0</v>
      </c>
      <c r="Q198" s="139">
        <f>IF(Q197='Capital Structure'!$Q$7,'Capital Structure'!$R$14,0)</f>
        <v>0</v>
      </c>
      <c r="R198" s="139">
        <f>IF(R197='Capital Structure'!$Q$7,'Capital Structure'!$R$14,0)</f>
        <v>0</v>
      </c>
      <c r="S198" s="139">
        <f>IF(S197='Capital Structure'!$Q$7,'Capital Structure'!$R$14,0)</f>
        <v>0</v>
      </c>
      <c r="T198" s="139">
        <f>IF(T197='Capital Structure'!$Q$7,'Capital Structure'!$R$14,0)</f>
        <v>0</v>
      </c>
      <c r="U198" s="139">
        <f>IF(U197='Capital Structure'!$Q$7,'Capital Structure'!$R$14,0)</f>
        <v>0</v>
      </c>
      <c r="V198" s="139">
        <f>IF(V197='Capital Structure'!$Q$7,'Capital Structure'!$R$14,0)</f>
        <v>0</v>
      </c>
      <c r="W198" s="139">
        <f>IF(W197='Capital Structure'!$Q$7,'Capital Structure'!$R$14,0)</f>
        <v>0</v>
      </c>
      <c r="X198" s="139">
        <f>IF(X197='Capital Structure'!$Q$7,'Capital Structure'!$R$14,0)</f>
        <v>0</v>
      </c>
      <c r="Y198" s="139">
        <f>IF(Y197='Capital Structure'!$Q$7,'Capital Structure'!$R$14,0)</f>
        <v>0</v>
      </c>
      <c r="Z198" s="139">
        <f>IF(Z197='Capital Structure'!$Q$7,'Capital Structure'!$R$14,0)</f>
        <v>0</v>
      </c>
      <c r="AA198" s="139">
        <f>IF(AA197='Capital Structure'!$Q$7,'Capital Structure'!$R$14,0)</f>
        <v>0</v>
      </c>
      <c r="AB198" s="139">
        <f>IF(AB197='Capital Structure'!$Q$7,'Capital Structure'!$R$14,0)</f>
        <v>0</v>
      </c>
      <c r="AC198" s="139">
        <f>IF(AC197='Capital Structure'!$Q$7,'Capital Structure'!$R$14,0)</f>
        <v>0</v>
      </c>
      <c r="AD198" s="139">
        <f>IF(AD197='Capital Structure'!$Q$7,'Capital Structure'!$R$14,0)</f>
        <v>0</v>
      </c>
      <c r="AE198" s="139">
        <f>IF(AE197='Capital Structure'!$Q$7,'Capital Structure'!$R$14,0)</f>
        <v>0</v>
      </c>
      <c r="AF198" s="139">
        <f>IF(AF197='Capital Structure'!$Q$7,'Capital Structure'!$R$14,0)</f>
        <v>0</v>
      </c>
      <c r="AG198" s="139">
        <f>IF(AG197='Capital Structure'!$Q$7,'Capital Structure'!$R$14,0)</f>
        <v>0</v>
      </c>
      <c r="AH198" s="139">
        <f>IF(AH197='Capital Structure'!$Q$7,'Capital Structure'!$R$14,0)</f>
        <v>0</v>
      </c>
      <c r="AI198" s="139">
        <f>IF(AI197='Capital Structure'!$Q$7,'Capital Structure'!$R$14,0)</f>
        <v>0</v>
      </c>
      <c r="AJ198" s="139">
        <f>IF(AJ197='Capital Structure'!$Q$7,'Capital Structure'!$R$14,0)</f>
        <v>0</v>
      </c>
      <c r="AK198" s="139">
        <f>IF(AK197='Capital Structure'!$Q$7,'Capital Structure'!$R$14,0)</f>
        <v>0</v>
      </c>
      <c r="AL198" s="139">
        <f>IF(AL197='Capital Structure'!$Q$7,'Capital Structure'!$R$14,0)</f>
        <v>0</v>
      </c>
      <c r="AM198" s="139">
        <f>IF(AM197='Capital Structure'!$Q$7,'Capital Structure'!$R$14,0)</f>
        <v>0</v>
      </c>
      <c r="AN198" s="139">
        <f>IF(AN197='Capital Structure'!$Q$7,'Capital Structure'!$R$14,0)</f>
        <v>0</v>
      </c>
      <c r="AO198" s="139">
        <f>IF(AO197='Capital Structure'!$Q$7,'Capital Structure'!$R$14,0)</f>
        <v>0</v>
      </c>
      <c r="AP198" s="139">
        <f>IF(AP197='Capital Structure'!$Q$7,'Capital Structure'!$R$14,0)</f>
        <v>0</v>
      </c>
      <c r="AQ198" s="139">
        <f>IF(AQ197='Capital Structure'!$Q$7,'Capital Structure'!$R$14,0)</f>
        <v>0</v>
      </c>
      <c r="AR198" s="139">
        <f>IF(AR197='Capital Structure'!$Q$7,'Capital Structure'!$R$14,0)</f>
        <v>0</v>
      </c>
      <c r="AS198" s="139">
        <f>IF(AS197='Capital Structure'!$Q$7,'Capital Structure'!$R$14,0)</f>
        <v>0</v>
      </c>
      <c r="AT198" s="139">
        <f>IF(AT197='Capital Structure'!$Q$7,'Capital Structure'!$R$14,0)</f>
        <v>0</v>
      </c>
      <c r="AU198" s="139">
        <f>IF(AU197='Capital Structure'!$Q$7,'Capital Structure'!$R$14,0)</f>
        <v>0</v>
      </c>
      <c r="AV198" s="139">
        <f>IF(AV197='Capital Structure'!$Q$7,'Capital Structure'!$R$14,0)</f>
        <v>0</v>
      </c>
      <c r="AW198" s="139">
        <f>IF(AW197='Capital Structure'!$Q$7,'Capital Structure'!$R$14,0)</f>
        <v>0</v>
      </c>
      <c r="AX198" s="139">
        <f>IF(AX197='Capital Structure'!$Q$7,'Capital Structure'!$R$14,0)</f>
        <v>0</v>
      </c>
      <c r="AY198" s="139">
        <f>IF(AY197='Capital Structure'!$Q$7,'Capital Structure'!$R$14,0)</f>
        <v>0</v>
      </c>
      <c r="AZ198" s="139">
        <f>IF(AZ197='Capital Structure'!$Q$7,'Capital Structure'!$R$14,0)</f>
        <v>0</v>
      </c>
      <c r="BA198" s="139">
        <f>IF(BA197='Capital Structure'!$Q$7,'Capital Structure'!$R$14,0)</f>
        <v>0</v>
      </c>
      <c r="BB198" s="139">
        <f>IF(BB197='Capital Structure'!$Q$7,'Capital Structure'!$R$14,0)</f>
        <v>0</v>
      </c>
      <c r="BC198" s="139">
        <f>IF(BC197='Capital Structure'!$Q$7,'Capital Structure'!$R$14,0)</f>
        <v>0</v>
      </c>
      <c r="BD198" s="139">
        <f>IF(BD197='Capital Structure'!$Q$7,'Capital Structure'!$R$14,0)</f>
        <v>0</v>
      </c>
      <c r="BE198" s="139">
        <f>IF(BE197='Capital Structure'!$Q$7,'Capital Structure'!$R$14,0)</f>
        <v>0</v>
      </c>
      <c r="BF198" s="139">
        <f>IF(BF197='Capital Structure'!$Q$7,'Capital Structure'!$R$14,0)</f>
        <v>0</v>
      </c>
      <c r="BG198" s="139">
        <f>IF(BG197='Capital Structure'!$Q$7,'Capital Structure'!$R$14,0)</f>
        <v>0</v>
      </c>
      <c r="BH198" s="139">
        <f>IF(BH197='Capital Structure'!$Q$7,'Capital Structure'!$R$14,0)</f>
        <v>0</v>
      </c>
      <c r="BI198" s="139">
        <f>IF(BI197='Capital Structure'!$Q$7,'Capital Structure'!$R$14,0)</f>
        <v>0</v>
      </c>
      <c r="BJ198" s="139">
        <f>IF(BJ197='Capital Structure'!$Q$7,'Capital Structure'!$R$14,0)</f>
        <v>0</v>
      </c>
      <c r="BK198" s="139">
        <f>IF(BK197='Capital Structure'!$Q$7,'Capital Structure'!$R$14,0)</f>
        <v>0</v>
      </c>
      <c r="BL198" s="139">
        <f>IF(BL197='Capital Structure'!$Q$7,'Capital Structure'!$R$14,0)</f>
        <v>0</v>
      </c>
      <c r="BM198" s="139">
        <f>IF(BM197='Capital Structure'!$Q$7,'Capital Structure'!$R$14,0)</f>
        <v>0</v>
      </c>
      <c r="BN198" s="139">
        <f>IF(BN197='Capital Structure'!$Q$7,'Capital Structure'!$R$14,0)</f>
        <v>0</v>
      </c>
      <c r="BO198" s="139">
        <f>IF(BO197='Capital Structure'!$Q$7,'Capital Structure'!$R$14,0)</f>
        <v>0</v>
      </c>
      <c r="BP198" s="139">
        <f>IF(BP197='Capital Structure'!$Q$7,'Capital Structure'!$R$14,0)</f>
        <v>0</v>
      </c>
      <c r="BQ198" s="139">
        <f>IF(BQ197='Capital Structure'!$Q$7,'Capital Structure'!$R$14,0)</f>
        <v>0</v>
      </c>
      <c r="BR198" s="139">
        <f>IF(BR197='Capital Structure'!$Q$7,'Capital Structure'!$R$14,0)</f>
        <v>0</v>
      </c>
      <c r="BS198" s="139">
        <f>IF(BS197='Capital Structure'!$Q$7,'Capital Structure'!$R$14,0)</f>
        <v>0</v>
      </c>
      <c r="BT198" s="139">
        <f>IF(BT197='Capital Structure'!$Q$7,'Capital Structure'!$R$14,0)</f>
        <v>0</v>
      </c>
      <c r="BU198" s="139">
        <f>IF(BU197='Capital Structure'!$Q$7,'Capital Structure'!$R$14,0)</f>
        <v>0</v>
      </c>
      <c r="BV198" s="139">
        <f>IF(BV197='Capital Structure'!$Q$7,'Capital Structure'!$R$14,0)</f>
        <v>0</v>
      </c>
      <c r="BW198" s="139">
        <f>IF(BW197='Capital Structure'!$Q$7,'Capital Structure'!$R$14,0)</f>
        <v>0</v>
      </c>
      <c r="BX198" s="139">
        <f>IF(BX197='Capital Structure'!$Q$7,'Capital Structure'!$R$14,0)</f>
        <v>0</v>
      </c>
      <c r="BY198" s="139">
        <f>IF(BY197='Capital Structure'!$Q$7,'Capital Structure'!$R$14,0)</f>
        <v>0</v>
      </c>
      <c r="BZ198" s="139">
        <f>IF(BZ197='Capital Structure'!$Q$7,'Capital Structure'!$R$14,0)</f>
        <v>0</v>
      </c>
      <c r="CA198" s="139">
        <f>IF(CA197='Capital Structure'!$Q$7,'Capital Structure'!$R$14,0)</f>
        <v>0</v>
      </c>
      <c r="CB198" s="139">
        <f>IF(CB197='Capital Structure'!$Q$7,'Capital Structure'!$R$14,0)</f>
        <v>0</v>
      </c>
      <c r="CC198" s="139">
        <f>IF(CC197='Capital Structure'!$Q$7,'Capital Structure'!$R$14,0)</f>
        <v>0</v>
      </c>
      <c r="CD198" s="139">
        <f>IF(CD197='Capital Structure'!$Q$7,'Capital Structure'!$R$14,0)</f>
        <v>0</v>
      </c>
      <c r="CE198" s="139">
        <f>IF(CE197='Capital Structure'!$Q$7,'Capital Structure'!$R$14,0)</f>
        <v>0</v>
      </c>
      <c r="CF198" s="139">
        <f>IF(CF197='Capital Structure'!$Q$7,'Capital Structure'!$R$14,0)</f>
        <v>0</v>
      </c>
      <c r="CG198" s="139">
        <f>IF(CG197='Capital Structure'!$Q$7,'Capital Structure'!$R$14,0)</f>
        <v>0</v>
      </c>
      <c r="CH198" s="139">
        <f>IF(CH197='Capital Structure'!$Q$7,'Capital Structure'!$R$14,0)</f>
        <v>0</v>
      </c>
      <c r="CI198" s="139">
        <f>IF(CI197='Capital Structure'!$Q$7,'Capital Structure'!$R$14,0)</f>
        <v>0</v>
      </c>
      <c r="CJ198" s="139">
        <f>IF(CJ197='Capital Structure'!$Q$7,'Capital Structure'!$R$14,0)</f>
        <v>0</v>
      </c>
      <c r="CK198" s="139">
        <f>IF(CK197='Capital Structure'!$Q$7,'Capital Structure'!$R$14,0)</f>
        <v>0</v>
      </c>
      <c r="CL198" s="139">
        <f>IF(CL197='Capital Structure'!$Q$7,'Capital Structure'!$R$14,0)</f>
        <v>0</v>
      </c>
      <c r="CM198" s="139">
        <f>IF(CM197='Capital Structure'!$Q$7,'Capital Structure'!$R$14,0)</f>
        <v>0</v>
      </c>
      <c r="CN198" s="139">
        <f>IF(CN197='Capital Structure'!$Q$7,'Capital Structure'!$R$14,0)</f>
        <v>0</v>
      </c>
      <c r="CO198" s="139">
        <f>IF(CO197='Capital Structure'!$Q$7,'Capital Structure'!$R$14,0)</f>
        <v>0</v>
      </c>
      <c r="CP198" s="139">
        <f>IF(CP197='Capital Structure'!$Q$7,'Capital Structure'!$R$14,0)</f>
        <v>0</v>
      </c>
      <c r="CQ198" s="139">
        <f>IF(CQ197='Capital Structure'!$Q$7,'Capital Structure'!$R$14,0)</f>
        <v>0</v>
      </c>
      <c r="CR198" s="139">
        <f>IF(CR197='Capital Structure'!$Q$7,'Capital Structure'!$R$14,0)</f>
        <v>0</v>
      </c>
      <c r="CS198" s="139">
        <f>IF(CS197='Capital Structure'!$Q$7,'Capital Structure'!$R$14,0)</f>
        <v>0</v>
      </c>
      <c r="CT198" s="139">
        <f>IF(CT197='Capital Structure'!$Q$7,'Capital Structure'!$R$14,0)</f>
        <v>0</v>
      </c>
      <c r="CU198" s="139">
        <f>IF(CU197='Capital Structure'!$Q$7,'Capital Structure'!$R$14,0)</f>
        <v>0</v>
      </c>
      <c r="CV198" s="139">
        <f>IF(CV197='Capital Structure'!$Q$7,'Capital Structure'!$R$14,0)</f>
        <v>0</v>
      </c>
      <c r="CW198" s="139">
        <f>IF(CW197='Capital Structure'!$Q$7,'Capital Structure'!$R$14,0)</f>
        <v>0</v>
      </c>
      <c r="CX198" s="139">
        <f>IF(CX197='Capital Structure'!$Q$7,'Capital Structure'!$R$14,0)</f>
        <v>0</v>
      </c>
      <c r="CY198" s="139">
        <f>IF(CY197='Capital Structure'!$Q$7,'Capital Structure'!$R$14,0)</f>
        <v>0</v>
      </c>
      <c r="CZ198" s="139">
        <f>IF(CZ197='Capital Structure'!$Q$7,'Capital Structure'!$R$14,0)</f>
        <v>0</v>
      </c>
      <c r="DA198" s="139">
        <f>IF(DA197='Capital Structure'!$Q$7,'Capital Structure'!$R$14,0)</f>
        <v>0</v>
      </c>
      <c r="DB198" s="139">
        <f>IF(DB197='Capital Structure'!$Q$7,'Capital Structure'!$R$14,0)</f>
        <v>0</v>
      </c>
      <c r="DC198" s="139">
        <f>IF(DC197='Capital Structure'!$Q$7,'Capital Structure'!$R$14,0)</f>
        <v>0</v>
      </c>
      <c r="DD198" s="139">
        <f>IF(DD197='Capital Structure'!$Q$7,'Capital Structure'!$R$14,0)</f>
        <v>0</v>
      </c>
      <c r="DE198" s="139">
        <f>IF(DE197='Capital Structure'!$Q$7,'Capital Structure'!$R$14,0)</f>
        <v>0</v>
      </c>
      <c r="DF198" s="139">
        <f>IF(DF197='Capital Structure'!$Q$7,'Capital Structure'!$R$14,0)</f>
        <v>0</v>
      </c>
      <c r="DG198" s="139">
        <f>IF(DG197='Capital Structure'!$Q$7,'Capital Structure'!$R$14,0)</f>
        <v>0</v>
      </c>
      <c r="DH198" s="139">
        <f>IF(DH197='Capital Structure'!$Q$7,'Capital Structure'!$R$14,0)</f>
        <v>0</v>
      </c>
      <c r="DI198" s="139">
        <f>IF(DI197='Capital Structure'!$Q$7,'Capital Structure'!$R$14,0)</f>
        <v>0</v>
      </c>
      <c r="DJ198" s="139">
        <f>IF(DJ197='Capital Structure'!$Q$7,'Capital Structure'!$R$14,0)</f>
        <v>0</v>
      </c>
      <c r="DK198" s="139">
        <f>IF(DK197='Capital Structure'!$Q$7,'Capital Structure'!$R$14,0)</f>
        <v>0</v>
      </c>
      <c r="DL198" s="139">
        <f>IF(DL197='Capital Structure'!$Q$7,'Capital Structure'!$R$14,0)</f>
        <v>0</v>
      </c>
      <c r="DM198" s="139">
        <f>IF(DM197='Capital Structure'!$Q$7,'Capital Structure'!$R$14,0)</f>
        <v>0</v>
      </c>
      <c r="DN198" s="139">
        <f>IF(DN197='Capital Structure'!$Q$7,'Capital Structure'!$R$14,0)</f>
        <v>0</v>
      </c>
      <c r="DO198" s="139">
        <f>IF(DO197='Capital Structure'!$Q$7,'Capital Structure'!$R$14,0)</f>
        <v>0</v>
      </c>
      <c r="DP198" s="139">
        <f>IF(DP197='Capital Structure'!$Q$7,'Capital Structure'!$R$14,0)</f>
        <v>0</v>
      </c>
      <c r="DQ198" s="139">
        <f>IF(DQ197='Capital Structure'!$Q$7,'Capital Structure'!$R$14,0)</f>
        <v>0</v>
      </c>
      <c r="DR198" s="139">
        <f>IF(DR197='Capital Structure'!$Q$7,'Capital Structure'!$R$14,0)</f>
        <v>0</v>
      </c>
      <c r="DS198" s="139">
        <f>IF(DS197='Capital Structure'!$Q$7,'Capital Structure'!$R$14,0)</f>
        <v>0</v>
      </c>
      <c r="DT198" s="139">
        <f>IF(DT197='Capital Structure'!$Q$7,'Capital Structure'!$R$14,0)</f>
        <v>0</v>
      </c>
      <c r="DU198" s="139">
        <f>IF(DU197='Capital Structure'!$Q$7,'Capital Structure'!$R$14,0)</f>
        <v>0</v>
      </c>
      <c r="DV198" s="139">
        <f>IF(DV197='Capital Structure'!$Q$7,'Capital Structure'!$R$14,0)</f>
        <v>0</v>
      </c>
      <c r="DW198" s="139">
        <f>IF(DW197='Capital Structure'!$Q$7,'Capital Structure'!$R$14,0)</f>
        <v>0</v>
      </c>
      <c r="DX198" s="139">
        <f>IF(DX197='Capital Structure'!$Q$7,'Capital Structure'!$R$14,0)</f>
        <v>0</v>
      </c>
      <c r="DY198" s="139">
        <f>IF(DY197='Capital Structure'!$Q$7,'Capital Structure'!$R$14,0)</f>
        <v>0</v>
      </c>
      <c r="DZ198" s="139">
        <f>IF(DZ197='Capital Structure'!$Q$7,'Capital Structure'!$R$14,0)</f>
        <v>0</v>
      </c>
      <c r="EA198" s="139">
        <f>IF(EA197='Capital Structure'!$Q$7,'Capital Structure'!$R$14,0)</f>
        <v>0</v>
      </c>
      <c r="EB198" s="139">
        <f>IF(EB197='Capital Structure'!$Q$7,'Capital Structure'!$R$14,0)</f>
        <v>0</v>
      </c>
      <c r="EC198" s="139">
        <f>IF(EC197='Capital Structure'!$Q$7,'Capital Structure'!$R$14,0)</f>
        <v>0</v>
      </c>
      <c r="ED198" s="139">
        <f>IF(ED197='Capital Structure'!$Q$7,'Capital Structure'!$R$14,0)</f>
        <v>0</v>
      </c>
      <c r="EE198" s="139">
        <f>IF(EE197='Capital Structure'!$Q$7,'Capital Structure'!$R$14,0)</f>
        <v>0</v>
      </c>
      <c r="EF198" s="139">
        <f>IF(EF197='Capital Structure'!$Q$7,'Capital Structure'!$R$14,0)</f>
        <v>0</v>
      </c>
      <c r="EG198" s="139">
        <f>IF(EG197='Capital Structure'!$Q$7,'Capital Structure'!$R$14,0)</f>
        <v>0</v>
      </c>
      <c r="EH198" s="139">
        <f>IF(EH197='Capital Structure'!$Q$7,'Capital Structure'!$R$14,0)</f>
        <v>0</v>
      </c>
      <c r="EI198" s="139">
        <f>IF(EI197='Capital Structure'!$Q$7,'Capital Structure'!$R$14,0)</f>
        <v>0</v>
      </c>
      <c r="EJ198" s="139">
        <f>IF(EJ197='Capital Structure'!$Q$7,'Capital Structure'!$R$14,0)</f>
        <v>0</v>
      </c>
      <c r="EK198" s="139">
        <f>IF(EK197='Capital Structure'!$Q$7,'Capital Structure'!$R$14,0)</f>
        <v>0</v>
      </c>
      <c r="EL198" s="139">
        <f>IF(EL197='Capital Structure'!$Q$7,'Capital Structure'!$R$14,0)</f>
        <v>0</v>
      </c>
      <c r="EM198" s="139">
        <f>IF(EM197='Capital Structure'!$Q$7,'Capital Structure'!$R$14,0)</f>
        <v>0</v>
      </c>
      <c r="EN198" s="139">
        <f>IF(EN197='Capital Structure'!$Q$7,'Capital Structure'!$R$14,0)</f>
        <v>0</v>
      </c>
      <c r="EO198" s="139">
        <f>IF(EO197='Capital Structure'!$Q$7,'Capital Structure'!$R$14,0)</f>
        <v>0</v>
      </c>
      <c r="EP198" s="139">
        <f>IF(EP197='Capital Structure'!$Q$7,'Capital Structure'!$R$14,0)</f>
        <v>0</v>
      </c>
      <c r="EQ198" s="139">
        <f>IF(EQ197='Capital Structure'!$Q$7,'Capital Structure'!$R$14,0)</f>
        <v>0</v>
      </c>
      <c r="ER198" s="139">
        <f>IF(ER197='Capital Structure'!$Q$7,'Capital Structure'!$R$14,0)</f>
        <v>0</v>
      </c>
      <c r="ES198" s="139">
        <f>IF(ES197='Capital Structure'!$Q$7,'Capital Structure'!$R$14,0)</f>
        <v>0</v>
      </c>
      <c r="ET198" s="139">
        <f>IF(ET197='Capital Structure'!$Q$7,'Capital Structure'!$R$14,0)</f>
        <v>0</v>
      </c>
      <c r="EU198" s="139">
        <f>IF(EU197='Capital Structure'!$Q$7,'Capital Structure'!$R$14,0)</f>
        <v>0</v>
      </c>
      <c r="EV198" s="139">
        <f>IF(EV197='Capital Structure'!$Q$7,'Capital Structure'!$R$14,0)</f>
        <v>0</v>
      </c>
      <c r="EW198" s="139">
        <f>IF(EW197='Capital Structure'!$Q$7,'Capital Structure'!$R$14,0)</f>
        <v>0</v>
      </c>
      <c r="EX198" s="139">
        <f>IF(EX197='Capital Structure'!$Q$7,'Capital Structure'!$R$14,0)</f>
        <v>0</v>
      </c>
      <c r="EY198" s="139">
        <f>IF(EY197='Capital Structure'!$Q$7,'Capital Structure'!$R$14,0)</f>
        <v>0</v>
      </c>
      <c r="EZ198" s="139">
        <f>IF(EZ197='Capital Structure'!$Q$7,'Capital Structure'!$R$14,0)</f>
        <v>0</v>
      </c>
      <c r="FA198" s="139">
        <f>IF(FA197='Capital Structure'!$Q$7,'Capital Structure'!$R$14,0)</f>
        <v>0</v>
      </c>
      <c r="FB198" s="139">
        <f>IF(FB197='Capital Structure'!$Q$7,'Capital Structure'!$R$14,0)</f>
        <v>0</v>
      </c>
      <c r="FC198" s="139">
        <f>IF(FC197='Capital Structure'!$Q$7,'Capital Structure'!$R$14,0)</f>
        <v>0</v>
      </c>
      <c r="FD198" s="139">
        <f>IF(FD197='Capital Structure'!$Q$7,'Capital Structure'!$R$14,0)</f>
        <v>0</v>
      </c>
      <c r="FE198" s="139">
        <f>IF(FE197='Capital Structure'!$Q$7,'Capital Structure'!$R$14,0)</f>
        <v>0</v>
      </c>
      <c r="FF198" s="139">
        <f>IF(FF197='Capital Structure'!$Q$7,'Capital Structure'!$R$14,0)</f>
        <v>0</v>
      </c>
      <c r="FG198" s="139">
        <f>IF(FG197='Capital Structure'!$Q$7,'Capital Structure'!$R$14,0)</f>
        <v>0</v>
      </c>
      <c r="FH198" s="139">
        <f>IF(FH197='Capital Structure'!$Q$7,'Capital Structure'!$R$14,0)</f>
        <v>0</v>
      </c>
      <c r="FI198" s="139">
        <f>IF(FI197='Capital Structure'!$Q$7,'Capital Structure'!$R$14,0)</f>
        <v>0</v>
      </c>
      <c r="FJ198" s="139">
        <f>IF(FJ197='Capital Structure'!$Q$7,'Capital Structure'!$R$14,0)</f>
        <v>0</v>
      </c>
      <c r="FK198" s="139">
        <f>IF(FK197='Capital Structure'!$Q$7,'Capital Structure'!$R$14,0)</f>
        <v>0</v>
      </c>
      <c r="FL198" s="139">
        <f>IF(FL197='Capital Structure'!$Q$7,'Capital Structure'!$R$14,0)</f>
        <v>0</v>
      </c>
      <c r="FM198" s="139">
        <f>IF(FM197='Capital Structure'!$Q$7,'Capital Structure'!$R$14,0)</f>
        <v>0</v>
      </c>
      <c r="FN198" s="139">
        <f>IF(FN197='Capital Structure'!$Q$7,'Capital Structure'!$R$14,0)</f>
        <v>0</v>
      </c>
    </row>
    <row r="199" spans="1:16384">
      <c r="A199" s="105" t="s">
        <v>299</v>
      </c>
      <c r="B199" s="105" t="s">
        <v>353</v>
      </c>
      <c r="E199" s="139">
        <f>(E201-E202)*'Capital Structure'!$R$16/12</f>
        <v>0</v>
      </c>
      <c r="F199" s="139">
        <f>(F201-F202)*'Capital Structure'!$R$16/12</f>
        <v>0</v>
      </c>
      <c r="G199" s="139">
        <f>(G201-G202)*'Capital Structure'!$R$16/12</f>
        <v>0</v>
      </c>
      <c r="H199" s="139">
        <f>(H201-H202)*'Capital Structure'!$R$16/12</f>
        <v>0</v>
      </c>
      <c r="I199" s="139">
        <f>(I201-I202)*'Capital Structure'!$R$16/12</f>
        <v>0</v>
      </c>
      <c r="J199" s="139">
        <f>(J201-J202)*'Capital Structure'!$R$16/12</f>
        <v>0</v>
      </c>
      <c r="K199" s="139">
        <f>(K201-K202)*'Capital Structure'!$R$16/12</f>
        <v>0</v>
      </c>
      <c r="L199" s="139">
        <f>(L201-L202)*'Capital Structure'!$R$16/12</f>
        <v>0</v>
      </c>
      <c r="M199" s="139">
        <f>(M201-M202)*'Capital Structure'!$R$16/12</f>
        <v>0</v>
      </c>
      <c r="N199" s="139">
        <f>(N201-N202)*'Capital Structure'!$R$16/12</f>
        <v>0</v>
      </c>
      <c r="O199" s="139">
        <f>(O201-O202)*'Capital Structure'!$R$16/12</f>
        <v>0</v>
      </c>
      <c r="P199" s="139">
        <f>(P201-P202)*'Capital Structure'!$R$16/12</f>
        <v>0</v>
      </c>
      <c r="Q199" s="139">
        <f>(Q201-Q202)*'Capital Structure'!$R$16/12</f>
        <v>0</v>
      </c>
      <c r="R199" s="139">
        <f>(R201-R202)*'Capital Structure'!$R$16/12</f>
        <v>0</v>
      </c>
      <c r="S199" s="139">
        <f>(S201-S202)*'Capital Structure'!$R$16/12</f>
        <v>0</v>
      </c>
      <c r="T199" s="139">
        <f>(T201-T202)*'Capital Structure'!$R$16/12</f>
        <v>0</v>
      </c>
      <c r="U199" s="139">
        <f>(U201-U202)*'Capital Structure'!$R$16/12</f>
        <v>0</v>
      </c>
      <c r="V199" s="139">
        <f>(V201-V202)*'Capital Structure'!$R$16/12</f>
        <v>0</v>
      </c>
      <c r="W199" s="139">
        <f>(W201-W202)*'Capital Structure'!$R$16/12</f>
        <v>0</v>
      </c>
      <c r="X199" s="139">
        <f>(X201-X202)*'Capital Structure'!$R$16/12</f>
        <v>0</v>
      </c>
      <c r="Y199" s="139">
        <f>(Y201-Y202)*'Capital Structure'!$R$16/12</f>
        <v>0</v>
      </c>
      <c r="Z199" s="139">
        <f>(Z201-Z202)*'Capital Structure'!$R$16/12</f>
        <v>0</v>
      </c>
      <c r="AA199" s="139">
        <f>(AA201-AA202)*'Capital Structure'!$R$16/12</f>
        <v>0</v>
      </c>
      <c r="AB199" s="139">
        <f>(AB201-AB202)*'Capital Structure'!$R$16/12</f>
        <v>0</v>
      </c>
      <c r="AC199" s="139">
        <f>(AC201-AC202)*'Capital Structure'!$R$16/12</f>
        <v>0</v>
      </c>
      <c r="AD199" s="139">
        <f>(AD201-AD202)*'Capital Structure'!$R$16/12</f>
        <v>0</v>
      </c>
      <c r="AE199" s="139">
        <f>(AE201-AE202)*'Capital Structure'!$R$16/12</f>
        <v>0</v>
      </c>
      <c r="AF199" s="139">
        <f>(AF201-AF202)*'Capital Structure'!$R$16/12</f>
        <v>0</v>
      </c>
      <c r="AG199" s="139">
        <f>(AG201-AG202)*'Capital Structure'!$R$16/12</f>
        <v>0</v>
      </c>
      <c r="AH199" s="139">
        <f>(AH201-AH202)*'Capital Structure'!$R$16/12</f>
        <v>0</v>
      </c>
      <c r="AI199" s="139">
        <f>(AI201-AI202)*'Capital Structure'!$R$16/12</f>
        <v>0</v>
      </c>
      <c r="AJ199" s="139">
        <f>(AJ201-AJ202)*'Capital Structure'!$R$16/12</f>
        <v>0</v>
      </c>
      <c r="AK199" s="139">
        <f>(AK201-AK202)*'Capital Structure'!$R$16/12</f>
        <v>0</v>
      </c>
      <c r="AL199" s="139">
        <f>(AL201-AL202)*'Capital Structure'!$R$16/12</f>
        <v>0</v>
      </c>
      <c r="AM199" s="139">
        <f>(AM201-AM202)*'Capital Structure'!$R$16/12</f>
        <v>0</v>
      </c>
      <c r="AN199" s="139">
        <f>(AN201-AN202)*'Capital Structure'!$R$16/12</f>
        <v>0</v>
      </c>
      <c r="AO199" s="139">
        <f>(AO201-AO202)*'Capital Structure'!$R$16/12</f>
        <v>0</v>
      </c>
      <c r="AP199" s="139">
        <f>(AP201-AP202)*'Capital Structure'!$R$16/12</f>
        <v>0</v>
      </c>
      <c r="AQ199" s="139">
        <f>(AQ201-AQ202)*'Capital Structure'!$R$16/12</f>
        <v>0</v>
      </c>
      <c r="AR199" s="139">
        <f>(AR201-AR202)*'Capital Structure'!$R$16/12</f>
        <v>0</v>
      </c>
      <c r="AS199" s="139">
        <f>(AS201-AS202)*'Capital Structure'!$R$16/12</f>
        <v>0</v>
      </c>
      <c r="AT199" s="139">
        <f>(AT201-AT202)*'Capital Structure'!$R$16/12</f>
        <v>0</v>
      </c>
      <c r="AU199" s="139">
        <f>(AU201-AU202)*'Capital Structure'!$R$16/12</f>
        <v>0</v>
      </c>
      <c r="AV199" s="139">
        <f>(AV201-AV202)*'Capital Structure'!$R$16/12</f>
        <v>0</v>
      </c>
      <c r="AW199" s="139">
        <f>(AW201-AW202)*'Capital Structure'!$R$16/12</f>
        <v>0</v>
      </c>
      <c r="AX199" s="139">
        <f>(AX201-AX202)*'Capital Structure'!$R$16/12</f>
        <v>0</v>
      </c>
      <c r="AY199" s="139">
        <f>(AY201-AY202)*'Capital Structure'!$R$16/12</f>
        <v>0</v>
      </c>
      <c r="AZ199" s="139">
        <f>(AZ201-AZ202)*'Capital Structure'!$R$16/12</f>
        <v>0</v>
      </c>
      <c r="BA199" s="139">
        <f>(BA201-BA202)*'Capital Structure'!$R$16/12</f>
        <v>0</v>
      </c>
      <c r="BB199" s="139">
        <f>(BB201-BB202)*'Capital Structure'!$R$16/12</f>
        <v>0</v>
      </c>
      <c r="BC199" s="139">
        <f>(BC201-BC202)*'Capital Structure'!$R$16/12</f>
        <v>0</v>
      </c>
      <c r="BD199" s="139">
        <f>(BD201-BD202)*'Capital Structure'!$R$16/12</f>
        <v>0</v>
      </c>
      <c r="BE199" s="139">
        <f>(BE201-BE202)*'Capital Structure'!$R$16/12</f>
        <v>0</v>
      </c>
      <c r="BF199" s="139">
        <f>(BF201-BF202)*'Capital Structure'!$R$16/12</f>
        <v>0</v>
      </c>
      <c r="BG199" s="139">
        <f>(BG201-BG202)*'Capital Structure'!$R$16/12</f>
        <v>0</v>
      </c>
      <c r="BH199" s="139">
        <f>(BH201-BH202)*'Capital Structure'!$R$16/12</f>
        <v>0</v>
      </c>
      <c r="BI199" s="139">
        <f>(BI201-BI202)*'Capital Structure'!$R$16/12</f>
        <v>0</v>
      </c>
      <c r="BJ199" s="139">
        <f>(BJ201-BJ202)*'Capital Structure'!$R$16/12</f>
        <v>0</v>
      </c>
      <c r="BK199" s="139">
        <f>(BK201-BK202)*'Capital Structure'!$R$16/12</f>
        <v>0</v>
      </c>
      <c r="BL199" s="139">
        <f>(BL201-BL202)*'Capital Structure'!$R$16/12</f>
        <v>0</v>
      </c>
      <c r="BM199" s="139">
        <f>(BM201-BM202)*'Capital Structure'!$R$16/12</f>
        <v>0</v>
      </c>
      <c r="BN199" s="139">
        <f>(BN201-BN202)*'Capital Structure'!$R$16/12</f>
        <v>0</v>
      </c>
      <c r="BO199" s="139">
        <f>(BO201-BO202)*'Capital Structure'!$R$16/12</f>
        <v>0</v>
      </c>
      <c r="BP199" s="139">
        <f>(BP201-BP202)*'Capital Structure'!$R$16/12</f>
        <v>0</v>
      </c>
      <c r="BQ199" s="139">
        <f>(BQ201-BQ202)*'Capital Structure'!$R$16/12</f>
        <v>0</v>
      </c>
      <c r="BR199" s="139">
        <f>(BR201-BR202)*'Capital Structure'!$R$16/12</f>
        <v>0</v>
      </c>
      <c r="BS199" s="139">
        <f>(BS201-BS202)*'Capital Structure'!$R$16/12</f>
        <v>0</v>
      </c>
      <c r="BT199" s="139">
        <f>(BT201-BT202)*'Capital Structure'!$R$16/12</f>
        <v>0</v>
      </c>
      <c r="BU199" s="139">
        <f>(BU201-BU202)*'Capital Structure'!$R$16/12</f>
        <v>0</v>
      </c>
      <c r="BV199" s="139">
        <f>(BV201-BV202)*'Capital Structure'!$R$16/12</f>
        <v>0</v>
      </c>
      <c r="BW199" s="139">
        <f>(BW201-BW202)*'Capital Structure'!$R$16/12</f>
        <v>0</v>
      </c>
      <c r="BX199" s="139">
        <f>(BX201-BX202)*'Capital Structure'!$R$16/12</f>
        <v>0</v>
      </c>
      <c r="BY199" s="139">
        <f>(BY201-BY202)*'Capital Structure'!$R$16/12</f>
        <v>0</v>
      </c>
      <c r="BZ199" s="139">
        <f>(BZ201-BZ202)*'Capital Structure'!$R$16/12</f>
        <v>0</v>
      </c>
      <c r="CA199" s="139">
        <f>(CA201-CA202)*'Capital Structure'!$R$16/12</f>
        <v>0</v>
      </c>
      <c r="CB199" s="139">
        <f>(CB201-CB202)*'Capital Structure'!$R$16/12</f>
        <v>0</v>
      </c>
      <c r="CC199" s="139">
        <f>(CC201-CC202)*'Capital Structure'!$R$16/12</f>
        <v>0</v>
      </c>
      <c r="CD199" s="139">
        <f>(CD201-CD202)*'Capital Structure'!$R$16/12</f>
        <v>0</v>
      </c>
      <c r="CE199" s="139">
        <f>(CE201-CE202)*'Capital Structure'!$R$16/12</f>
        <v>0</v>
      </c>
      <c r="CF199" s="139">
        <f>(CF201-CF202)*'Capital Structure'!$R$16/12</f>
        <v>0</v>
      </c>
      <c r="CG199" s="139">
        <f>(CG201-CG202)*'Capital Structure'!$R$16/12</f>
        <v>0</v>
      </c>
      <c r="CH199" s="139">
        <f>(CH201-CH202)*'Capital Structure'!$R$16/12</f>
        <v>0</v>
      </c>
      <c r="CI199" s="139">
        <f>(CI201-CI202)*'Capital Structure'!$R$16/12</f>
        <v>0</v>
      </c>
      <c r="CJ199" s="139">
        <f>(CJ201-CJ202)*'Capital Structure'!$R$16/12</f>
        <v>0</v>
      </c>
      <c r="CK199" s="139">
        <f>(CK201-CK202)*'Capital Structure'!$R$16/12</f>
        <v>0</v>
      </c>
      <c r="CL199" s="139">
        <f>(CL201-CL202)*'Capital Structure'!$R$16/12</f>
        <v>0</v>
      </c>
      <c r="CM199" s="139">
        <f>(CM201-CM202)*'Capital Structure'!$R$16/12</f>
        <v>0</v>
      </c>
      <c r="CN199" s="139">
        <f>(CN201-CN202)*'Capital Structure'!$R$16/12</f>
        <v>0</v>
      </c>
      <c r="CO199" s="139">
        <f>(CO201-CO202)*'Capital Structure'!$R$16/12</f>
        <v>0</v>
      </c>
      <c r="CP199" s="139">
        <f>(CP201-CP202)*'Capital Structure'!$R$16/12</f>
        <v>0</v>
      </c>
      <c r="CQ199" s="139">
        <f>(CQ201-CQ202)*'Capital Structure'!$R$16/12</f>
        <v>0</v>
      </c>
      <c r="CR199" s="139">
        <f>(CR201-CR202)*'Capital Structure'!$R$16/12</f>
        <v>0</v>
      </c>
      <c r="CS199" s="139">
        <f>(CS201-CS202)*'Capital Structure'!$R$16/12</f>
        <v>0</v>
      </c>
      <c r="CT199" s="139">
        <f>(CT201-CT202)*'Capital Structure'!$R$16/12</f>
        <v>0</v>
      </c>
      <c r="CU199" s="139">
        <f>(CU201-CU202)*'Capital Structure'!$R$16/12</f>
        <v>0</v>
      </c>
      <c r="CV199" s="139">
        <f>(CV201-CV202)*'Capital Structure'!$R$16/12</f>
        <v>0</v>
      </c>
      <c r="CW199" s="139">
        <f>(CW201-CW202)*'Capital Structure'!$R$16/12</f>
        <v>0</v>
      </c>
      <c r="CX199" s="139">
        <f>(CX201-CX202)*'Capital Structure'!$R$16/12</f>
        <v>0</v>
      </c>
      <c r="CY199" s="139">
        <f>(CY201-CY202)*'Capital Structure'!$R$16/12</f>
        <v>0</v>
      </c>
      <c r="CZ199" s="139">
        <f>(CZ201-CZ202)*'Capital Structure'!$R$16/12</f>
        <v>0</v>
      </c>
      <c r="DA199" s="139">
        <f>(DA201-DA202)*'Capital Structure'!$R$16/12</f>
        <v>0</v>
      </c>
      <c r="DB199" s="139">
        <f>(DB201-DB202)*'Capital Structure'!$R$16/12</f>
        <v>0</v>
      </c>
      <c r="DC199" s="139">
        <f>(DC201-DC202)*'Capital Structure'!$R$16/12</f>
        <v>0</v>
      </c>
      <c r="DD199" s="139">
        <f>(DD201-DD202)*'Capital Structure'!$R$16/12</f>
        <v>0</v>
      </c>
      <c r="DE199" s="139">
        <f>(DE201-DE202)*'Capital Structure'!$R$16/12</f>
        <v>0</v>
      </c>
      <c r="DF199" s="139">
        <f>(DF201-DF202)*'Capital Structure'!$R$16/12</f>
        <v>0</v>
      </c>
      <c r="DG199" s="139">
        <f>(DG201-DG202)*'Capital Structure'!$R$16/12</f>
        <v>0</v>
      </c>
      <c r="DH199" s="139">
        <f>(DH201-DH202)*'Capital Structure'!$R$16/12</f>
        <v>0</v>
      </c>
      <c r="DI199" s="139">
        <f>(DI201-DI202)*'Capital Structure'!$R$16/12</f>
        <v>0</v>
      </c>
      <c r="DJ199" s="139">
        <f>(DJ201-DJ202)*'Capital Structure'!$R$16/12</f>
        <v>0</v>
      </c>
      <c r="DK199" s="139">
        <f>(DK201-DK202)*'Capital Structure'!$R$16/12</f>
        <v>0</v>
      </c>
      <c r="DL199" s="139">
        <f>(DL201-DL202)*'Capital Structure'!$R$16/12</f>
        <v>0</v>
      </c>
      <c r="DM199" s="139">
        <f>(DM201-DM202)*'Capital Structure'!$R$16/12</f>
        <v>0</v>
      </c>
      <c r="DN199" s="139">
        <f>(DN201-DN202)*'Capital Structure'!$R$16/12</f>
        <v>0</v>
      </c>
      <c r="DO199" s="139">
        <f>(DO201-DO202)*'Capital Structure'!$R$16/12</f>
        <v>0</v>
      </c>
      <c r="DP199" s="139">
        <f>(DP201-DP202)*'Capital Structure'!$R$16/12</f>
        <v>0</v>
      </c>
      <c r="DQ199" s="139">
        <f>(DQ201-DQ202)*'Capital Structure'!$R$16/12</f>
        <v>0</v>
      </c>
      <c r="DR199" s="139">
        <f>(DR201-DR202)*'Capital Structure'!$R$16/12</f>
        <v>0</v>
      </c>
      <c r="DS199" s="139">
        <f>(DS201-DS202)*'Capital Structure'!$R$16/12</f>
        <v>0</v>
      </c>
      <c r="DT199" s="139">
        <f>(DT201-DT202)*'Capital Structure'!$R$16/12</f>
        <v>0</v>
      </c>
      <c r="DU199" s="139">
        <f>(DU201-DU202)*'Capital Structure'!$R$16/12</f>
        <v>0</v>
      </c>
      <c r="DV199" s="139">
        <f>(DV201-DV202)*'Capital Structure'!$R$16/12</f>
        <v>0</v>
      </c>
      <c r="DW199" s="139">
        <f>(DW201-DW202)*'Capital Structure'!$R$16/12</f>
        <v>0</v>
      </c>
      <c r="DX199" s="139">
        <f>(DX201-DX202)*'Capital Structure'!$R$16/12</f>
        <v>0</v>
      </c>
      <c r="DY199" s="139">
        <f>(DY201-DY202)*'Capital Structure'!$R$16/12</f>
        <v>0</v>
      </c>
      <c r="DZ199" s="139">
        <f>(DZ201-DZ202)*'Capital Structure'!$R$16/12</f>
        <v>0</v>
      </c>
      <c r="EA199" s="139">
        <f>(EA201-EA202)*'Capital Structure'!$R$16/12</f>
        <v>0</v>
      </c>
      <c r="EB199" s="139">
        <f>(EB201-EB202)*'Capital Structure'!$R$16/12</f>
        <v>0</v>
      </c>
      <c r="EC199" s="139">
        <f>(EC201-EC202)*'Capital Structure'!$R$16/12</f>
        <v>0</v>
      </c>
      <c r="ED199" s="139">
        <f>(ED201-ED202)*'Capital Structure'!$R$16/12</f>
        <v>0</v>
      </c>
      <c r="EE199" s="139">
        <f>(EE201-EE202)*'Capital Structure'!$R$16/12</f>
        <v>0</v>
      </c>
      <c r="EF199" s="139">
        <f>(EF201-EF202)*'Capital Structure'!$R$16/12</f>
        <v>0</v>
      </c>
      <c r="EG199" s="139">
        <f>(EG201-EG202)*'Capital Structure'!$R$16/12</f>
        <v>0</v>
      </c>
      <c r="EH199" s="139">
        <f>(EH201-EH202)*'Capital Structure'!$R$16/12</f>
        <v>0</v>
      </c>
      <c r="EI199" s="139">
        <f>(EI201-EI202)*'Capital Structure'!$R$16/12</f>
        <v>0</v>
      </c>
      <c r="EJ199" s="139">
        <f>(EJ201-EJ202)*'Capital Structure'!$R$16/12</f>
        <v>0</v>
      </c>
      <c r="EK199" s="139">
        <f>(EK201-EK202)*'Capital Structure'!$R$16/12</f>
        <v>0</v>
      </c>
      <c r="EL199" s="139">
        <f>(EL201-EL202)*'Capital Structure'!$R$16/12</f>
        <v>0</v>
      </c>
      <c r="EM199" s="139">
        <f>(EM201-EM202)*'Capital Structure'!$R$16/12</f>
        <v>0</v>
      </c>
      <c r="EN199" s="139">
        <f>(EN201-EN202)*'Capital Structure'!$R$16/12</f>
        <v>0</v>
      </c>
      <c r="EO199" s="139">
        <f>(EO201-EO202)*'Capital Structure'!$R$16/12</f>
        <v>0</v>
      </c>
      <c r="EP199" s="139">
        <f>(EP201-EP202)*'Capital Structure'!$R$16/12</f>
        <v>0</v>
      </c>
      <c r="EQ199" s="139">
        <f>(EQ201-EQ202)*'Capital Structure'!$R$16/12</f>
        <v>0</v>
      </c>
      <c r="ER199" s="139">
        <f>(ER201-ER202)*'Capital Structure'!$R$16/12</f>
        <v>0</v>
      </c>
      <c r="ES199" s="139">
        <f>(ES201-ES202)*'Capital Structure'!$R$16/12</f>
        <v>0</v>
      </c>
      <c r="ET199" s="139">
        <f>(ET201-ET202)*'Capital Structure'!$R$16/12</f>
        <v>0</v>
      </c>
      <c r="EU199" s="139">
        <f>(EU201-EU202)*'Capital Structure'!$R$16/12</f>
        <v>0</v>
      </c>
      <c r="EV199" s="139">
        <f>(EV201-EV202)*'Capital Structure'!$R$16/12</f>
        <v>0</v>
      </c>
      <c r="EW199" s="139">
        <f>(EW201-EW202)*'Capital Structure'!$R$16/12</f>
        <v>0</v>
      </c>
      <c r="EX199" s="139">
        <f>(EX201-EX202)*'Capital Structure'!$R$16/12</f>
        <v>0</v>
      </c>
      <c r="EY199" s="139">
        <f>(EY201-EY202)*'Capital Structure'!$R$16/12</f>
        <v>0</v>
      </c>
      <c r="EZ199" s="139">
        <f>(EZ201-EZ202)*'Capital Structure'!$R$16/12</f>
        <v>0</v>
      </c>
      <c r="FA199" s="139">
        <f>(FA201-FA202)*'Capital Structure'!$R$16/12</f>
        <v>0</v>
      </c>
      <c r="FB199" s="139">
        <f>(FB201-FB202)*'Capital Structure'!$R$16/12</f>
        <v>0</v>
      </c>
      <c r="FC199" s="139">
        <f>(FC201-FC202)*'Capital Structure'!$R$16/12</f>
        <v>0</v>
      </c>
      <c r="FD199" s="139">
        <f>(FD201-FD202)*'Capital Structure'!$R$16/12</f>
        <v>0</v>
      </c>
      <c r="FE199" s="139">
        <f>(FE201-FE202)*'Capital Structure'!$R$16/12</f>
        <v>0</v>
      </c>
      <c r="FF199" s="139">
        <f>(FF201-FF202)*'Capital Structure'!$R$16/12</f>
        <v>0</v>
      </c>
      <c r="FG199" s="139">
        <f>(FG201-FG202)*'Capital Structure'!$R$16/12</f>
        <v>0</v>
      </c>
      <c r="FH199" s="139">
        <f>(FH201-FH202)*'Capital Structure'!$R$16/12</f>
        <v>0</v>
      </c>
      <c r="FI199" s="139">
        <f>(FI201-FI202)*'Capital Structure'!$R$16/12</f>
        <v>0</v>
      </c>
      <c r="FJ199" s="139">
        <f>(FJ201-FJ202)*'Capital Structure'!$R$16/12</f>
        <v>0</v>
      </c>
      <c r="FK199" s="139">
        <f>(FK201-FK202)*'Capital Structure'!$R$16/12</f>
        <v>0</v>
      </c>
      <c r="FL199" s="139">
        <f>(FL201-FL202)*'Capital Structure'!$R$16/12</f>
        <v>0</v>
      </c>
      <c r="FM199" s="139">
        <f>(FM201-FM202)*'Capital Structure'!$R$16/12</f>
        <v>0</v>
      </c>
      <c r="FN199" s="139">
        <f>(FN201-FN202)*'Capital Structure'!$R$16/12</f>
        <v>0</v>
      </c>
    </row>
    <row r="200" spans="1:16384">
      <c r="B200" s="139" t="s">
        <v>354</v>
      </c>
      <c r="E200" s="139">
        <f>IFERROR(VLOOKUP(E197,'Capital Structure'!$R$22:$S$24,2,FALSE),0)</f>
        <v>0</v>
      </c>
      <c r="F200" s="139">
        <f>IFERROR(VLOOKUP(F197,'Capital Structure'!$R$22:$S$24,2,FALSE),0)</f>
        <v>0</v>
      </c>
      <c r="G200" s="139">
        <f>IFERROR(VLOOKUP(G197,'Capital Structure'!$R$22:$S$24,2,FALSE),0)</f>
        <v>0</v>
      </c>
      <c r="H200" s="139">
        <f>IFERROR(VLOOKUP(H197,'Capital Structure'!$R$22:$S$24,2,FALSE),0)</f>
        <v>0</v>
      </c>
      <c r="I200" s="139">
        <f>IFERROR(VLOOKUP(I197,'Capital Structure'!$R$22:$S$24,2,FALSE),0)</f>
        <v>0</v>
      </c>
      <c r="J200" s="139">
        <f>IFERROR(VLOOKUP(J197,'Capital Structure'!$R$22:$S$24,2,FALSE),0)</f>
        <v>0</v>
      </c>
      <c r="K200" s="139">
        <f>IFERROR(VLOOKUP(K197,'Capital Structure'!$R$22:$S$24,2,FALSE),0)</f>
        <v>0</v>
      </c>
      <c r="L200" s="139">
        <f>IFERROR(VLOOKUP(L197,'Capital Structure'!$R$22:$S$24,2,FALSE),0)</f>
        <v>0</v>
      </c>
      <c r="M200" s="139">
        <f>IFERROR(VLOOKUP(M197,'Capital Structure'!$R$22:$S$24,2,FALSE),0)</f>
        <v>0</v>
      </c>
      <c r="N200" s="139">
        <f>IFERROR(VLOOKUP(N197,'Capital Structure'!$R$22:$S$24,2,FALSE),0)</f>
        <v>0</v>
      </c>
      <c r="O200" s="139">
        <f>IFERROR(VLOOKUP(O197,'Capital Structure'!$R$22:$S$24,2,FALSE),0)</f>
        <v>0</v>
      </c>
      <c r="P200" s="139">
        <f>IFERROR(VLOOKUP(P197,'Capital Structure'!$R$22:$S$24,2,FALSE),0)</f>
        <v>0</v>
      </c>
      <c r="Q200" s="139">
        <f>IFERROR(VLOOKUP(Q197,'Capital Structure'!$R$22:$S$24,2,FALSE),0)</f>
        <v>0</v>
      </c>
      <c r="R200" s="139">
        <f>IFERROR(VLOOKUP(R197,'Capital Structure'!$R$22:$S$24,2,FALSE),0)</f>
        <v>0</v>
      </c>
      <c r="S200" s="139">
        <f>IFERROR(VLOOKUP(S197,'Capital Structure'!$R$22:$S$24,2,FALSE),0)</f>
        <v>0</v>
      </c>
      <c r="T200" s="139">
        <f>IFERROR(VLOOKUP(T197,'Capital Structure'!$R$22:$S$24,2,FALSE),0)</f>
        <v>0</v>
      </c>
      <c r="U200" s="139">
        <f>IFERROR(VLOOKUP(U197,'Capital Structure'!$R$22:$S$24,2,FALSE),0)</f>
        <v>0</v>
      </c>
      <c r="V200" s="139">
        <f>IFERROR(VLOOKUP(V197,'Capital Structure'!$R$22:$S$24,2,FALSE),0)</f>
        <v>0</v>
      </c>
      <c r="W200" s="139">
        <f>IFERROR(VLOOKUP(W197,'Capital Structure'!$R$22:$S$24,2,FALSE),0)</f>
        <v>0</v>
      </c>
      <c r="X200" s="139">
        <f>IFERROR(VLOOKUP(X197,'Capital Structure'!$R$22:$S$24,2,FALSE),0)</f>
        <v>0</v>
      </c>
      <c r="Y200" s="139">
        <f>IFERROR(VLOOKUP(Y197,'Capital Structure'!$R$22:$S$24,2,FALSE),0)</f>
        <v>0</v>
      </c>
      <c r="Z200" s="139">
        <f>IFERROR(VLOOKUP(Z197,'Capital Structure'!$R$22:$S$24,2,FALSE),0)</f>
        <v>0</v>
      </c>
      <c r="AA200" s="139">
        <f>IFERROR(VLOOKUP(AA197,'Capital Structure'!$R$22:$S$24,2,FALSE),0)</f>
        <v>0</v>
      </c>
      <c r="AB200" s="139">
        <f>IFERROR(VLOOKUP(AB197,'Capital Structure'!$R$22:$S$24,2,FALSE),0)</f>
        <v>0</v>
      </c>
      <c r="AC200" s="139">
        <f>IFERROR(VLOOKUP(AC197,'Capital Structure'!$R$22:$S$24,2,FALSE),0)</f>
        <v>0</v>
      </c>
      <c r="AD200" s="139">
        <f>IFERROR(VLOOKUP(AD197,'Capital Structure'!$R$22:$S$24,2,FALSE),0)</f>
        <v>0</v>
      </c>
      <c r="AE200" s="139">
        <f>IFERROR(VLOOKUP(AE197,'Capital Structure'!$R$22:$S$24,2,FALSE),0)</f>
        <v>0</v>
      </c>
      <c r="AF200" s="139">
        <f>IFERROR(VLOOKUP(AF197,'Capital Structure'!$R$22:$S$24,2,FALSE),0)</f>
        <v>0</v>
      </c>
      <c r="AG200" s="139">
        <f>IFERROR(VLOOKUP(AG197,'Capital Structure'!$R$22:$S$24,2,FALSE),0)</f>
        <v>0</v>
      </c>
      <c r="AH200" s="139">
        <f>IFERROR(VLOOKUP(AH197,'Capital Structure'!$R$22:$S$24,2,FALSE),0)</f>
        <v>0</v>
      </c>
      <c r="AI200" s="139">
        <f>IFERROR(VLOOKUP(AI197,'Capital Structure'!$R$22:$S$24,2,FALSE),0)</f>
        <v>0</v>
      </c>
      <c r="AJ200" s="139">
        <f>IFERROR(VLOOKUP(AJ197,'Capital Structure'!$R$22:$S$24,2,FALSE),0)</f>
        <v>0</v>
      </c>
      <c r="AK200" s="139">
        <f>IFERROR(VLOOKUP(AK197,'Capital Structure'!$R$22:$S$24,2,FALSE),0)</f>
        <v>0</v>
      </c>
      <c r="AL200" s="139">
        <f>IFERROR(VLOOKUP(AL197,'Capital Structure'!$R$22:$S$24,2,FALSE),0)</f>
        <v>0</v>
      </c>
      <c r="AM200" s="139">
        <f>IFERROR(VLOOKUP(AM197,'Capital Structure'!$R$22:$S$24,2,FALSE),0)</f>
        <v>0</v>
      </c>
      <c r="AN200" s="139">
        <f>IFERROR(VLOOKUP(AN197,'Capital Structure'!$R$22:$S$24,2,FALSE),0)</f>
        <v>0</v>
      </c>
      <c r="AO200" s="139">
        <f>IFERROR(VLOOKUP(AO197,'Capital Structure'!$R$22:$S$24,2,FALSE),0)</f>
        <v>0</v>
      </c>
      <c r="AP200" s="139">
        <f>IFERROR(VLOOKUP(AP197,'Capital Structure'!$R$22:$S$24,2,FALSE),0)</f>
        <v>0</v>
      </c>
      <c r="AQ200" s="139">
        <f>IFERROR(VLOOKUP(AQ197,'Capital Structure'!$R$22:$S$24,2,FALSE),0)</f>
        <v>0</v>
      </c>
      <c r="AR200" s="139">
        <f>IFERROR(VLOOKUP(AR197,'Capital Structure'!$R$22:$S$24,2,FALSE),0)</f>
        <v>0</v>
      </c>
      <c r="AS200" s="139">
        <f>IFERROR(VLOOKUP(AS197,'Capital Structure'!$R$22:$S$24,2,FALSE),0)</f>
        <v>0</v>
      </c>
      <c r="AT200" s="139">
        <f>IFERROR(VLOOKUP(AT197,'Capital Structure'!$R$22:$S$24,2,FALSE),0)</f>
        <v>0</v>
      </c>
      <c r="AU200" s="139">
        <f>IFERROR(VLOOKUP(AU197,'Capital Structure'!$R$22:$S$24,2,FALSE),0)</f>
        <v>0</v>
      </c>
      <c r="AV200" s="139">
        <f>IFERROR(VLOOKUP(AV197,'Capital Structure'!$R$22:$S$24,2,FALSE),0)</f>
        <v>0</v>
      </c>
      <c r="AW200" s="139">
        <f>IFERROR(VLOOKUP(AW197,'Capital Structure'!$R$22:$S$24,2,FALSE),0)</f>
        <v>0</v>
      </c>
      <c r="AX200" s="139">
        <f>IFERROR(VLOOKUP(AX197,'Capital Structure'!$R$22:$S$24,2,FALSE),0)</f>
        <v>0</v>
      </c>
      <c r="AY200" s="139">
        <f>IFERROR(VLOOKUP(AY197,'Capital Structure'!$R$22:$S$24,2,FALSE),0)</f>
        <v>0</v>
      </c>
      <c r="AZ200" s="139">
        <f>IFERROR(VLOOKUP(AZ197,'Capital Structure'!$R$22:$S$24,2,FALSE),0)</f>
        <v>0</v>
      </c>
      <c r="BA200" s="139">
        <f>IFERROR(VLOOKUP(BA197,'Capital Structure'!$R$22:$S$24,2,FALSE),0)</f>
        <v>0</v>
      </c>
      <c r="BB200" s="139">
        <f>IFERROR(VLOOKUP(BB197,'Capital Structure'!$R$22:$S$24,2,FALSE),0)</f>
        <v>0</v>
      </c>
      <c r="BC200" s="139">
        <f>IFERROR(VLOOKUP(BC197,'Capital Structure'!$R$22:$S$24,2,FALSE),0)</f>
        <v>0</v>
      </c>
      <c r="BD200" s="139">
        <f>IFERROR(VLOOKUP(BD197,'Capital Structure'!$R$22:$S$24,2,FALSE),0)</f>
        <v>0</v>
      </c>
      <c r="BE200" s="139">
        <f>IFERROR(VLOOKUP(BE197,'Capital Structure'!$R$22:$S$24,2,FALSE),0)</f>
        <v>0</v>
      </c>
      <c r="BF200" s="139">
        <f>IFERROR(VLOOKUP(BF197,'Capital Structure'!$R$22:$S$24,2,FALSE),0)</f>
        <v>0</v>
      </c>
      <c r="BG200" s="139">
        <f>IFERROR(VLOOKUP(BG197,'Capital Structure'!$R$22:$S$24,2,FALSE),0)</f>
        <v>0</v>
      </c>
      <c r="BH200" s="139">
        <f>IFERROR(VLOOKUP(BH197,'Capital Structure'!$R$22:$S$24,2,FALSE),0)</f>
        <v>0</v>
      </c>
      <c r="BI200" s="139">
        <f>IFERROR(VLOOKUP(BI197,'Capital Structure'!$R$22:$S$24,2,FALSE),0)</f>
        <v>0</v>
      </c>
      <c r="BJ200" s="139">
        <f>IFERROR(VLOOKUP(BJ197,'Capital Structure'!$R$22:$S$24,2,FALSE),0)</f>
        <v>0</v>
      </c>
      <c r="BK200" s="139">
        <f>IFERROR(VLOOKUP(BK197,'Capital Structure'!$R$22:$S$24,2,FALSE),0)</f>
        <v>0</v>
      </c>
      <c r="BL200" s="139">
        <f>IFERROR(VLOOKUP(BL197,'Capital Structure'!$R$22:$S$24,2,FALSE),0)</f>
        <v>0</v>
      </c>
      <c r="BM200" s="139">
        <f>IFERROR(VLOOKUP(BM197,'Capital Structure'!$R$22:$S$24,2,FALSE),0)</f>
        <v>0</v>
      </c>
      <c r="BN200" s="139">
        <f>IFERROR(VLOOKUP(BN197,'Capital Structure'!$R$22:$S$24,2,FALSE),0)</f>
        <v>0</v>
      </c>
      <c r="BO200" s="139">
        <f>IFERROR(VLOOKUP(BO197,'Capital Structure'!$R$22:$S$24,2,FALSE),0)</f>
        <v>0</v>
      </c>
      <c r="BP200" s="139">
        <f>IFERROR(VLOOKUP(BP197,'Capital Structure'!$R$22:$S$24,2,FALSE),0)</f>
        <v>0</v>
      </c>
      <c r="BQ200" s="139">
        <f>IFERROR(VLOOKUP(BQ197,'Capital Structure'!$R$22:$S$24,2,FALSE),0)</f>
        <v>0</v>
      </c>
      <c r="BR200" s="139">
        <f>IFERROR(VLOOKUP(BR197,'Capital Structure'!$R$22:$S$24,2,FALSE),0)</f>
        <v>0</v>
      </c>
      <c r="BS200" s="139">
        <f>IFERROR(VLOOKUP(BS197,'Capital Structure'!$R$22:$S$24,2,FALSE),0)</f>
        <v>0</v>
      </c>
      <c r="BT200" s="139">
        <f>IFERROR(VLOOKUP(BT197,'Capital Structure'!$R$22:$S$24,2,FALSE),0)</f>
        <v>0</v>
      </c>
      <c r="BU200" s="139">
        <f>IFERROR(VLOOKUP(BU197,'Capital Structure'!$R$22:$S$24,2,FALSE),0)</f>
        <v>0</v>
      </c>
      <c r="BV200" s="139">
        <f>IFERROR(VLOOKUP(BV197,'Capital Structure'!$R$22:$S$24,2,FALSE),0)</f>
        <v>0</v>
      </c>
      <c r="BW200" s="139">
        <f>IFERROR(VLOOKUP(BW197,'Capital Structure'!$R$22:$S$24,2,FALSE),0)</f>
        <v>0</v>
      </c>
      <c r="BX200" s="139">
        <f>IFERROR(VLOOKUP(BX197,'Capital Structure'!$R$22:$S$24,2,FALSE),0)</f>
        <v>0</v>
      </c>
      <c r="BY200" s="139">
        <f>IFERROR(VLOOKUP(BY197,'Capital Structure'!$R$22:$S$24,2,FALSE),0)</f>
        <v>0</v>
      </c>
      <c r="BZ200" s="139">
        <f>IFERROR(VLOOKUP(BZ197,'Capital Structure'!$R$22:$S$24,2,FALSE),0)</f>
        <v>0</v>
      </c>
      <c r="CA200" s="139">
        <f>IFERROR(VLOOKUP(CA197,'Capital Structure'!$R$22:$S$24,2,FALSE),0)</f>
        <v>0</v>
      </c>
      <c r="CB200" s="139">
        <f>IFERROR(VLOOKUP(CB197,'Capital Structure'!$R$22:$S$24,2,FALSE),0)</f>
        <v>0</v>
      </c>
      <c r="CC200" s="139">
        <f>IFERROR(VLOOKUP(CC197,'Capital Structure'!$R$22:$S$24,2,FALSE),0)</f>
        <v>0</v>
      </c>
      <c r="CD200" s="139">
        <f>IFERROR(VLOOKUP(CD197,'Capital Structure'!$R$22:$S$24,2,FALSE),0)</f>
        <v>0</v>
      </c>
      <c r="CE200" s="139">
        <f>IFERROR(VLOOKUP(CE197,'Capital Structure'!$R$22:$S$24,2,FALSE),0)</f>
        <v>0</v>
      </c>
      <c r="CF200" s="139">
        <f>IFERROR(VLOOKUP(CF197,'Capital Structure'!$R$22:$S$24,2,FALSE),0)</f>
        <v>0</v>
      </c>
      <c r="CG200" s="139">
        <f>IFERROR(VLOOKUP(CG197,'Capital Structure'!$R$22:$S$24,2,FALSE),0)</f>
        <v>0</v>
      </c>
      <c r="CH200" s="139">
        <f>IFERROR(VLOOKUP(CH197,'Capital Structure'!$R$22:$S$24,2,FALSE),0)</f>
        <v>0</v>
      </c>
      <c r="CI200" s="139">
        <f>IFERROR(VLOOKUP(CI197,'Capital Structure'!$R$22:$S$24,2,FALSE),0)</f>
        <v>0</v>
      </c>
      <c r="CJ200" s="139">
        <f>IFERROR(VLOOKUP(CJ197,'Capital Structure'!$R$22:$S$24,2,FALSE),0)</f>
        <v>0</v>
      </c>
      <c r="CK200" s="139">
        <f>IFERROR(VLOOKUP(CK197,'Capital Structure'!$R$22:$S$24,2,FALSE),0)</f>
        <v>0</v>
      </c>
      <c r="CL200" s="139">
        <f>IFERROR(VLOOKUP(CL197,'Capital Structure'!$R$22:$S$24,2,FALSE),0)</f>
        <v>0</v>
      </c>
      <c r="CM200" s="139">
        <f>IFERROR(VLOOKUP(CM197,'Capital Structure'!$R$22:$S$24,2,FALSE),0)</f>
        <v>0</v>
      </c>
      <c r="CN200" s="139">
        <f>IFERROR(VLOOKUP(CN197,'Capital Structure'!$R$22:$S$24,2,FALSE),0)</f>
        <v>0</v>
      </c>
      <c r="CO200" s="139">
        <f>IFERROR(VLOOKUP(CO197,'Capital Structure'!$R$22:$S$24,2,FALSE),0)</f>
        <v>0</v>
      </c>
      <c r="CP200" s="139">
        <f>IFERROR(VLOOKUP(CP197,'Capital Structure'!$R$22:$S$24,2,FALSE),0)</f>
        <v>0</v>
      </c>
      <c r="CQ200" s="139">
        <f>IFERROR(VLOOKUP(CQ197,'Capital Structure'!$R$22:$S$24,2,FALSE),0)</f>
        <v>0</v>
      </c>
      <c r="CR200" s="139">
        <f>IFERROR(VLOOKUP(CR197,'Capital Structure'!$R$22:$S$24,2,FALSE),0)</f>
        <v>0</v>
      </c>
      <c r="CS200" s="139">
        <f>IFERROR(VLOOKUP(CS197,'Capital Structure'!$R$22:$S$24,2,FALSE),0)</f>
        <v>0</v>
      </c>
      <c r="CT200" s="139">
        <f>IFERROR(VLOOKUP(CT197,'Capital Structure'!$R$22:$S$24,2,FALSE),0)</f>
        <v>0</v>
      </c>
      <c r="CU200" s="139">
        <f>IFERROR(VLOOKUP(CU197,'Capital Structure'!$R$22:$S$24,2,FALSE),0)</f>
        <v>0</v>
      </c>
      <c r="CV200" s="139">
        <f>IFERROR(VLOOKUP(CV197,'Capital Structure'!$R$22:$S$24,2,FALSE),0)</f>
        <v>0</v>
      </c>
      <c r="CW200" s="139">
        <f>IFERROR(VLOOKUP(CW197,'Capital Structure'!$R$22:$S$24,2,FALSE),0)</f>
        <v>0</v>
      </c>
      <c r="CX200" s="139">
        <f>IFERROR(VLOOKUP(CX197,'Capital Structure'!$R$22:$S$24,2,FALSE),0)</f>
        <v>0</v>
      </c>
      <c r="CY200" s="139">
        <f>IFERROR(VLOOKUP(CY197,'Capital Structure'!$R$22:$S$24,2,FALSE),0)</f>
        <v>0</v>
      </c>
      <c r="CZ200" s="139">
        <f>IFERROR(VLOOKUP(CZ197,'Capital Structure'!$R$22:$S$24,2,FALSE),0)</f>
        <v>0</v>
      </c>
      <c r="DA200" s="139">
        <f>IFERROR(VLOOKUP(DA197,'Capital Structure'!$R$22:$S$24,2,FALSE),0)</f>
        <v>0</v>
      </c>
      <c r="DB200" s="139">
        <f>IFERROR(VLOOKUP(DB197,'Capital Structure'!$R$22:$S$24,2,FALSE),0)</f>
        <v>0</v>
      </c>
      <c r="DC200" s="139">
        <f>IFERROR(VLOOKUP(DC197,'Capital Structure'!$R$22:$S$24,2,FALSE),0)</f>
        <v>0</v>
      </c>
      <c r="DD200" s="139">
        <f>IFERROR(VLOOKUP(DD197,'Capital Structure'!$R$22:$S$24,2,FALSE),0)</f>
        <v>0</v>
      </c>
      <c r="DE200" s="139">
        <f>IFERROR(VLOOKUP(DE197,'Capital Structure'!$R$22:$S$24,2,FALSE),0)</f>
        <v>0</v>
      </c>
      <c r="DF200" s="139">
        <f>IFERROR(VLOOKUP(DF197,'Capital Structure'!$R$22:$S$24,2,FALSE),0)</f>
        <v>0</v>
      </c>
      <c r="DG200" s="139">
        <f>IFERROR(VLOOKUP(DG197,'Capital Structure'!$R$22:$S$24,2,FALSE),0)</f>
        <v>0</v>
      </c>
      <c r="DH200" s="139">
        <f>IFERROR(VLOOKUP(DH197,'Capital Structure'!$R$22:$S$24,2,FALSE),0)</f>
        <v>0</v>
      </c>
      <c r="DI200" s="139">
        <f>IFERROR(VLOOKUP(DI197,'Capital Structure'!$R$22:$S$24,2,FALSE),0)</f>
        <v>0</v>
      </c>
      <c r="DJ200" s="139">
        <f>IFERROR(VLOOKUP(DJ197,'Capital Structure'!$R$22:$S$24,2,FALSE),0)</f>
        <v>0</v>
      </c>
      <c r="DK200" s="139">
        <f>IFERROR(VLOOKUP(DK197,'Capital Structure'!$R$22:$S$24,2,FALSE),0)</f>
        <v>0</v>
      </c>
      <c r="DL200" s="139">
        <f>IFERROR(VLOOKUP(DL197,'Capital Structure'!$R$22:$S$24,2,FALSE),0)</f>
        <v>0</v>
      </c>
      <c r="DM200" s="139">
        <f>IFERROR(VLOOKUP(DM197,'Capital Structure'!$R$22:$S$24,2,FALSE),0)</f>
        <v>0</v>
      </c>
      <c r="DN200" s="139">
        <f>IFERROR(VLOOKUP(DN197,'Capital Structure'!$R$22:$S$24,2,FALSE),0)</f>
        <v>0</v>
      </c>
      <c r="DO200" s="139">
        <f>IFERROR(VLOOKUP(DO197,'Capital Structure'!$R$22:$S$24,2,FALSE),0)</f>
        <v>0</v>
      </c>
      <c r="DP200" s="139">
        <f>IFERROR(VLOOKUP(DP197,'Capital Structure'!$R$22:$S$24,2,FALSE),0)</f>
        <v>0</v>
      </c>
      <c r="DQ200" s="139">
        <f>IFERROR(VLOOKUP(DQ197,'Capital Structure'!$R$22:$S$24,2,FALSE),0)</f>
        <v>0</v>
      </c>
      <c r="DR200" s="139">
        <f>IFERROR(VLOOKUP(DR197,'Capital Structure'!$R$22:$S$24,2,FALSE),0)</f>
        <v>0</v>
      </c>
      <c r="DS200" s="139">
        <f>IFERROR(VLOOKUP(DS197,'Capital Structure'!$R$22:$S$24,2,FALSE),0)</f>
        <v>0</v>
      </c>
      <c r="DT200" s="139">
        <f>IFERROR(VLOOKUP(DT197,'Capital Structure'!$R$22:$S$24,2,FALSE),0)</f>
        <v>0</v>
      </c>
      <c r="DU200" s="139">
        <f>IFERROR(VLOOKUP(DU197,'Capital Structure'!$R$22:$S$24,2,FALSE),0)</f>
        <v>0</v>
      </c>
      <c r="DV200" s="139">
        <f>IFERROR(VLOOKUP(DV197,'Capital Structure'!$R$22:$S$24,2,FALSE),0)</f>
        <v>0</v>
      </c>
      <c r="DW200" s="139">
        <f>IFERROR(VLOOKUP(DW197,'Capital Structure'!$R$22:$S$24,2,FALSE),0)</f>
        <v>0</v>
      </c>
      <c r="DX200" s="139">
        <f>IFERROR(VLOOKUP(DX197,'Capital Structure'!$R$22:$S$24,2,FALSE),0)</f>
        <v>0</v>
      </c>
      <c r="DY200" s="139">
        <f>IFERROR(VLOOKUP(DY197,'Capital Structure'!$R$22:$S$24,2,FALSE),0)</f>
        <v>0</v>
      </c>
      <c r="DZ200" s="139">
        <f>IFERROR(VLOOKUP(DZ197,'Capital Structure'!$R$22:$S$24,2,FALSE),0)</f>
        <v>0</v>
      </c>
      <c r="EA200" s="139">
        <f>IFERROR(VLOOKUP(EA197,'Capital Structure'!$R$22:$S$24,2,FALSE),0)</f>
        <v>0</v>
      </c>
      <c r="EB200" s="139">
        <f>IFERROR(VLOOKUP(EB197,'Capital Structure'!$R$22:$S$24,2,FALSE),0)</f>
        <v>0</v>
      </c>
      <c r="EC200" s="139">
        <f>IFERROR(VLOOKUP(EC197,'Capital Structure'!$R$22:$S$24,2,FALSE),0)</f>
        <v>0</v>
      </c>
      <c r="ED200" s="139">
        <f>IFERROR(VLOOKUP(ED197,'Capital Structure'!$R$22:$S$24,2,FALSE),0)</f>
        <v>0</v>
      </c>
      <c r="EE200" s="139">
        <f>IFERROR(VLOOKUP(EE197,'Capital Structure'!$R$22:$S$24,2,FALSE),0)</f>
        <v>0</v>
      </c>
      <c r="EF200" s="139">
        <f>IFERROR(VLOOKUP(EF197,'Capital Structure'!$R$22:$S$24,2,FALSE),0)</f>
        <v>0</v>
      </c>
      <c r="EG200" s="139">
        <f>IFERROR(VLOOKUP(EG197,'Capital Structure'!$R$22:$S$24,2,FALSE),0)</f>
        <v>0</v>
      </c>
      <c r="EH200" s="139">
        <f>IFERROR(VLOOKUP(EH197,'Capital Structure'!$R$22:$S$24,2,FALSE),0)</f>
        <v>0</v>
      </c>
      <c r="EI200" s="139">
        <f>IFERROR(VLOOKUP(EI197,'Capital Structure'!$R$22:$S$24,2,FALSE),0)</f>
        <v>0</v>
      </c>
      <c r="EJ200" s="139">
        <f>IFERROR(VLOOKUP(EJ197,'Capital Structure'!$R$22:$S$24,2,FALSE),0)</f>
        <v>0</v>
      </c>
      <c r="EK200" s="139">
        <f>IFERROR(VLOOKUP(EK197,'Capital Structure'!$R$22:$S$24,2,FALSE),0)</f>
        <v>0</v>
      </c>
      <c r="EL200" s="139">
        <f>IFERROR(VLOOKUP(EL197,'Capital Structure'!$R$22:$S$24,2,FALSE),0)</f>
        <v>0</v>
      </c>
      <c r="EM200" s="139">
        <f>IFERROR(VLOOKUP(EM197,'Capital Structure'!$R$22:$S$24,2,FALSE),0)</f>
        <v>0</v>
      </c>
      <c r="EN200" s="139">
        <f>IFERROR(VLOOKUP(EN197,'Capital Structure'!$R$22:$S$24,2,FALSE),0)</f>
        <v>0</v>
      </c>
      <c r="EO200" s="139">
        <f>IFERROR(VLOOKUP(EO197,'Capital Structure'!$R$22:$S$24,2,FALSE),0)</f>
        <v>0</v>
      </c>
      <c r="EP200" s="139">
        <f>IFERROR(VLOOKUP(EP197,'Capital Structure'!$R$22:$S$24,2,FALSE),0)</f>
        <v>0</v>
      </c>
      <c r="EQ200" s="139">
        <f>IFERROR(VLOOKUP(EQ197,'Capital Structure'!$R$22:$S$24,2,FALSE),0)</f>
        <v>0</v>
      </c>
      <c r="ER200" s="139">
        <f>IFERROR(VLOOKUP(ER197,'Capital Structure'!$R$22:$S$24,2,FALSE),0)</f>
        <v>0</v>
      </c>
      <c r="ES200" s="139">
        <f>IFERROR(VLOOKUP(ES197,'Capital Structure'!$R$22:$S$24,2,FALSE),0)</f>
        <v>0</v>
      </c>
      <c r="ET200" s="139">
        <f>IFERROR(VLOOKUP(ET197,'Capital Structure'!$R$22:$S$24,2,FALSE),0)</f>
        <v>0</v>
      </c>
      <c r="EU200" s="139">
        <f>IFERROR(VLOOKUP(EU197,'Capital Structure'!$R$22:$S$24,2,FALSE),0)</f>
        <v>0</v>
      </c>
      <c r="EV200" s="139">
        <f>IFERROR(VLOOKUP(EV197,'Capital Structure'!$R$22:$S$24,2,FALSE),0)</f>
        <v>0</v>
      </c>
      <c r="EW200" s="139">
        <f>IFERROR(VLOOKUP(EW197,'Capital Structure'!$R$22:$S$24,2,FALSE),0)</f>
        <v>0</v>
      </c>
      <c r="EX200" s="139">
        <f>IFERROR(VLOOKUP(EX197,'Capital Structure'!$R$22:$S$24,2,FALSE),0)</f>
        <v>0</v>
      </c>
      <c r="EY200" s="139">
        <f>IFERROR(VLOOKUP(EY197,'Capital Structure'!$R$22:$S$24,2,FALSE),0)</f>
        <v>0</v>
      </c>
      <c r="EZ200" s="139">
        <f>IFERROR(VLOOKUP(EZ197,'Capital Structure'!$R$22:$S$24,2,FALSE),0)</f>
        <v>0</v>
      </c>
      <c r="FA200" s="139">
        <f>IFERROR(VLOOKUP(FA197,'Capital Structure'!$R$22:$S$24,2,FALSE),0)</f>
        <v>0</v>
      </c>
      <c r="FB200" s="139">
        <f>IFERROR(VLOOKUP(FB197,'Capital Structure'!$R$22:$S$24,2,FALSE),0)</f>
        <v>0</v>
      </c>
      <c r="FC200" s="139">
        <f>IFERROR(VLOOKUP(FC197,'Capital Structure'!$R$22:$S$24,2,FALSE),0)</f>
        <v>0</v>
      </c>
      <c r="FD200" s="139">
        <f>IFERROR(VLOOKUP(FD197,'Capital Structure'!$R$22:$S$24,2,FALSE),0)</f>
        <v>0</v>
      </c>
      <c r="FE200" s="139">
        <f>IFERROR(VLOOKUP(FE197,'Capital Structure'!$R$22:$S$24,2,FALSE),0)</f>
        <v>0</v>
      </c>
      <c r="FF200" s="139">
        <f>IFERROR(VLOOKUP(FF197,'Capital Structure'!$R$22:$S$24,2,FALSE),0)</f>
        <v>0</v>
      </c>
      <c r="FG200" s="139">
        <f>IFERROR(VLOOKUP(FG197,'Capital Structure'!$R$22:$S$24,2,FALSE),0)</f>
        <v>0</v>
      </c>
      <c r="FH200" s="139">
        <f>IFERROR(VLOOKUP(FH197,'Capital Structure'!$R$22:$S$24,2,FALSE),0)</f>
        <v>0</v>
      </c>
      <c r="FI200" s="139">
        <f>IFERROR(VLOOKUP(FI197,'Capital Structure'!$R$22:$S$24,2,FALSE),0)</f>
        <v>0</v>
      </c>
      <c r="FJ200" s="139">
        <f>IFERROR(VLOOKUP(FJ197,'Capital Structure'!$R$22:$S$24,2,FALSE),0)</f>
        <v>0</v>
      </c>
      <c r="FK200" s="139">
        <f>IFERROR(VLOOKUP(FK197,'Capital Structure'!$R$22:$S$24,2,FALSE),0)</f>
        <v>0</v>
      </c>
      <c r="FL200" s="139">
        <f>IFERROR(VLOOKUP(FL197,'Capital Structure'!$R$22:$S$24,2,FALSE),0)</f>
        <v>0</v>
      </c>
      <c r="FM200" s="139">
        <f>IFERROR(VLOOKUP(FM197,'Capital Structure'!$R$22:$S$24,2,FALSE),0)</f>
        <v>0</v>
      </c>
      <c r="FN200" s="139">
        <f>IFERROR(VLOOKUP(FN197,'Capital Structure'!$R$22:$S$24,2,FALSE),0)</f>
        <v>0</v>
      </c>
    </row>
    <row r="201" spans="1:16384" s="139" customFormat="1">
      <c r="B201" s="139" t="s">
        <v>355</v>
      </c>
      <c r="E201" s="139">
        <f>SUM($E$198:E198)-SUM($E$200:E200)+SUM($D$199:D199)-SUM($D$202:D202)</f>
        <v>0</v>
      </c>
      <c r="F201" s="139">
        <f>SUM($E$198:F198)-SUM($E$200:F200)+SUM($D$199:E199)-SUM($D$202:E202)</f>
        <v>0</v>
      </c>
      <c r="G201" s="139">
        <f>SUM($E$198:G198)-SUM($E$200:G200)+SUM($D$199:F199)-SUM($D$202:F202)</f>
        <v>0</v>
      </c>
      <c r="H201" s="139">
        <f>SUM($E$198:H198)-SUM($E$200:H200)+SUM($D$199:G199)-SUM($D$202:G202)</f>
        <v>0</v>
      </c>
      <c r="I201" s="139">
        <f>SUM($E$198:I198)-SUM($E$200:I200)+SUM($D$199:H199)-SUM($D$202:H202)</f>
        <v>0</v>
      </c>
      <c r="J201" s="139">
        <f>SUM($E$198:J198)-SUM($E$200:J200)+SUM($D$199:I199)-SUM($D$202:I202)</f>
        <v>0</v>
      </c>
      <c r="K201" s="139">
        <f>SUM($E$198:K198)-SUM($E$200:K200)+SUM($D$199:J199)-SUM($D$202:J202)</f>
        <v>0</v>
      </c>
      <c r="L201" s="139">
        <f>SUM($E$198:L198)-SUM($E$200:L200)+SUM($D$199:K199)-SUM($D$202:K202)</f>
        <v>0</v>
      </c>
      <c r="M201" s="139">
        <f>SUM($E$198:M198)-SUM($E$200:M200)+SUM($D$199:L199)-SUM($D$202:L202)</f>
        <v>0</v>
      </c>
      <c r="N201" s="139">
        <f>SUM($E$198:N198)-SUM($E$200:N200)+SUM($D$199:M199)-SUM($D$202:M202)</f>
        <v>0</v>
      </c>
      <c r="O201" s="139">
        <f>SUM($E$198:O198)-SUM($E$200:O200)+SUM($D$199:N199)-SUM($D$202:N202)</f>
        <v>0</v>
      </c>
      <c r="P201" s="139">
        <f>SUM($E$198:P198)-SUM($E$200:P200)+SUM($D$199:O199)-SUM($D$202:O202)</f>
        <v>0</v>
      </c>
      <c r="Q201" s="139">
        <f>SUM($E$198:Q198)-SUM($E$200:Q200)+SUM($D$199:P199)-SUM($D$202:P202)</f>
        <v>0</v>
      </c>
      <c r="R201" s="139">
        <f>SUM($E$198:R198)-SUM($E$200:R200)+SUM($D$199:Q199)-SUM($D$202:Q202)</f>
        <v>0</v>
      </c>
      <c r="S201" s="139">
        <f>SUM($E$198:S198)-SUM($E$200:S200)+SUM($D$199:R199)-SUM($D$202:R202)</f>
        <v>0</v>
      </c>
      <c r="T201" s="139">
        <f>SUM($E$198:T198)-SUM($E$200:T200)+SUM($D$199:S199)-SUM($D$202:S202)</f>
        <v>0</v>
      </c>
      <c r="U201" s="139">
        <f>SUM($E$198:U198)-SUM($E$200:U200)+SUM($D$199:T199)-SUM($D$202:T202)</f>
        <v>0</v>
      </c>
      <c r="V201" s="139">
        <f>SUM($E$198:V198)-SUM($E$200:V200)+SUM($D$199:U199)-SUM($D$202:U202)</f>
        <v>0</v>
      </c>
      <c r="W201" s="139">
        <f>SUM($E$198:W198)-SUM($E$200:W200)+SUM($D$199:V199)-SUM($D$202:V202)</f>
        <v>0</v>
      </c>
      <c r="X201" s="139">
        <f>SUM($E$198:X198)-SUM($E$200:X200)+SUM($D$199:W199)-SUM($D$202:W202)</f>
        <v>0</v>
      </c>
      <c r="Y201" s="139">
        <f>SUM($E$198:Y198)-SUM($E$200:Y200)+SUM($D$199:X199)-SUM($D$202:X202)</f>
        <v>0</v>
      </c>
      <c r="Z201" s="139">
        <f>SUM($E$198:Z198)-SUM($E$200:Z200)+SUM($D$199:Y199)-SUM($D$202:Y202)</f>
        <v>0</v>
      </c>
      <c r="AA201" s="139">
        <f>SUM($E$198:AA198)-SUM($E$200:AA200)+SUM($D$199:Z199)-SUM($D$202:Z202)</f>
        <v>0</v>
      </c>
      <c r="AB201" s="139">
        <f>SUM($E$198:AB198)-SUM($E$200:AB200)+SUM($D$199:AA199)-SUM($D$202:AA202)</f>
        <v>0</v>
      </c>
      <c r="AC201" s="139">
        <f>SUM($E$198:AC198)-SUM($E$200:AC200)+SUM($D$199:AB199)-SUM($D$202:AB202)</f>
        <v>0</v>
      </c>
      <c r="AD201" s="139">
        <f>SUM($E$198:AD198)-SUM($E$200:AD200)+SUM($D$199:AC199)-SUM($D$202:AC202)</f>
        <v>0</v>
      </c>
      <c r="AE201" s="139">
        <f>SUM($E$198:AE198)-SUM($E$200:AE200)+SUM($D$199:AD199)-SUM($D$202:AD202)</f>
        <v>0</v>
      </c>
      <c r="AF201" s="139">
        <f>SUM($E$198:AF198)-SUM($E$200:AF200)+SUM($D$199:AE199)-SUM($D$202:AE202)</f>
        <v>0</v>
      </c>
      <c r="AG201" s="139">
        <f>SUM($E$198:AG198)-SUM($E$200:AG200)+SUM($D$199:AF199)-SUM($D$202:AF202)</f>
        <v>0</v>
      </c>
      <c r="AH201" s="139">
        <f>SUM($E$198:AH198)-SUM($E$200:AH200)+SUM($D$199:AG199)-SUM($D$202:AG202)</f>
        <v>0</v>
      </c>
      <c r="AI201" s="139">
        <f>SUM($E$198:AI198)-SUM($E$200:AI200)+SUM($D$199:AH199)-SUM($D$202:AH202)</f>
        <v>0</v>
      </c>
      <c r="AJ201" s="139">
        <f>SUM($E$198:AJ198)-SUM($E$200:AJ200)+SUM($D$199:AI199)-SUM($D$202:AI202)</f>
        <v>0</v>
      </c>
      <c r="AK201" s="139">
        <f>SUM($E$198:AK198)-SUM($E$200:AK200)+SUM($D$199:AJ199)-SUM($D$202:AJ202)</f>
        <v>0</v>
      </c>
      <c r="AL201" s="139">
        <f>SUM($E$198:AL198)-SUM($E$200:AL200)+SUM($D$199:AK199)-SUM($D$202:AK202)</f>
        <v>0</v>
      </c>
      <c r="AM201" s="139">
        <f>SUM($E$198:AM198)-SUM($E$200:AM200)+SUM($D$199:AL199)-SUM($D$202:AL202)</f>
        <v>0</v>
      </c>
      <c r="AN201" s="139">
        <f>SUM($E$198:AN198)-SUM($E$200:AN200)+SUM($D$199:AM199)-SUM($D$202:AM202)</f>
        <v>0</v>
      </c>
      <c r="AO201" s="139">
        <f>SUM($E$198:AO198)-SUM($E$200:AO200)+SUM($D$199:AN199)-SUM($D$202:AN202)</f>
        <v>0</v>
      </c>
      <c r="AP201" s="139">
        <f>SUM($E$198:AP198)-SUM($E$200:AP200)+SUM($D$199:AO199)-SUM($D$202:AO202)</f>
        <v>0</v>
      </c>
      <c r="AQ201" s="139">
        <f>SUM($E$198:AQ198)-SUM($E$200:AQ200)+SUM($D$199:AP199)-SUM($D$202:AP202)</f>
        <v>0</v>
      </c>
      <c r="AR201" s="139">
        <f>SUM($E$198:AR198)-SUM($E$200:AR200)+SUM($D$199:AQ199)-SUM($D$202:AQ202)</f>
        <v>0</v>
      </c>
      <c r="AS201" s="139">
        <f>SUM($E$198:AS198)-SUM($E$200:AS200)+SUM($D$199:AR199)-SUM($D$202:AR202)</f>
        <v>0</v>
      </c>
      <c r="AT201" s="139">
        <f>SUM($E$198:AT198)-SUM($E$200:AT200)+SUM($D$199:AS199)-SUM($D$202:AS202)</f>
        <v>0</v>
      </c>
      <c r="AU201" s="139">
        <f>SUM($E$198:AU198)-SUM($E$200:AU200)+SUM($D$199:AT199)-SUM($D$202:AT202)</f>
        <v>0</v>
      </c>
      <c r="AV201" s="139">
        <f>SUM($E$198:AV198)-SUM($E$200:AV200)+SUM($D$199:AU199)-SUM($D$202:AU202)</f>
        <v>0</v>
      </c>
      <c r="AW201" s="139">
        <f>SUM($E$198:AW198)-SUM($E$200:AW200)+SUM($D$199:AV199)-SUM($D$202:AV202)</f>
        <v>0</v>
      </c>
      <c r="AX201" s="139">
        <f>SUM($E$198:AX198)-SUM($E$200:AX200)+SUM($D$199:AW199)-SUM($D$202:AW202)</f>
        <v>0</v>
      </c>
      <c r="AY201" s="139">
        <f>SUM($E$198:AY198)-SUM($E$200:AY200)+SUM($D$199:AX199)-SUM($D$202:AX202)</f>
        <v>0</v>
      </c>
      <c r="AZ201" s="139">
        <f>SUM($E$198:AZ198)-SUM($E$200:AZ200)+SUM($D$199:AY199)-SUM($D$202:AY202)</f>
        <v>0</v>
      </c>
      <c r="BA201" s="139">
        <f>SUM($E$198:BA198)-SUM($E$200:BA200)+SUM($D$199:AZ199)-SUM($D$202:AZ202)</f>
        <v>0</v>
      </c>
      <c r="BB201" s="139">
        <f>SUM($E$198:BB198)-SUM($E$200:BB200)+SUM($D$199:BA199)-SUM($D$202:BA202)</f>
        <v>0</v>
      </c>
      <c r="BC201" s="139">
        <f>SUM($E$198:BC198)-SUM($E$200:BC200)+SUM($D$199:BB199)-SUM($D$202:BB202)</f>
        <v>0</v>
      </c>
      <c r="BD201" s="139">
        <f>SUM($E$198:BD198)-SUM($E$200:BD200)+SUM($D$199:BC199)-SUM($D$202:BC202)</f>
        <v>0</v>
      </c>
      <c r="BE201" s="139">
        <f>SUM($E$198:BE198)-SUM($E$200:BE200)+SUM($D$199:BD199)-SUM($D$202:BD202)</f>
        <v>0</v>
      </c>
      <c r="BF201" s="139">
        <f>SUM($E$198:BF198)-SUM($E$200:BF200)+SUM($D$199:BE199)-SUM($D$202:BE202)</f>
        <v>0</v>
      </c>
      <c r="BG201" s="139">
        <f>SUM($E$198:BG198)-SUM($E$200:BG200)+SUM($D$199:BF199)-SUM($D$202:BF202)</f>
        <v>0</v>
      </c>
      <c r="BH201" s="139">
        <f>SUM($E$198:BH198)-SUM($E$200:BH200)+SUM($D$199:BG199)-SUM($D$202:BG202)</f>
        <v>0</v>
      </c>
      <c r="BI201" s="139">
        <f>SUM($E$198:BI198)-SUM($E$200:BI200)+SUM($D$199:BH199)-SUM($D$202:BH202)</f>
        <v>0</v>
      </c>
      <c r="BJ201" s="139">
        <f>SUM($E$198:BJ198)-SUM($E$200:BJ200)+SUM($D$199:BI199)-SUM($D$202:BI202)</f>
        <v>0</v>
      </c>
      <c r="BK201" s="139">
        <f>SUM($E$198:BK198)-SUM($E$200:BK200)+SUM($D$199:BJ199)-SUM($D$202:BJ202)</f>
        <v>0</v>
      </c>
      <c r="BL201" s="139">
        <f>SUM($E$198:BL198)-SUM($E$200:BL200)+SUM($D$199:BK199)-SUM($D$202:BK202)</f>
        <v>0</v>
      </c>
      <c r="BM201" s="139">
        <f>SUM($E$198:BM198)-SUM($E$200:BM200)+SUM($D$199:BL199)-SUM($D$202:BL202)</f>
        <v>0</v>
      </c>
      <c r="BN201" s="139">
        <f>SUM($E$198:BN198)-SUM($E$200:BN200)+SUM($D$199:BM199)-SUM($D$202:BM202)</f>
        <v>0</v>
      </c>
      <c r="BO201" s="139">
        <f>SUM($E$198:BO198)-SUM($E$200:BO200)+SUM($D$199:BN199)-SUM($D$202:BN202)</f>
        <v>0</v>
      </c>
      <c r="BP201" s="139">
        <f>SUM($E$198:BP198)-SUM($E$200:BP200)+SUM($D$199:BO199)-SUM($D$202:BO202)</f>
        <v>0</v>
      </c>
      <c r="BQ201" s="139">
        <f>SUM($E$198:BQ198)-SUM($E$200:BQ200)+SUM($D$199:BP199)-SUM($D$202:BP202)</f>
        <v>0</v>
      </c>
      <c r="BR201" s="139">
        <f>SUM($E$198:BR198)-SUM($E$200:BR200)+SUM($D$199:BQ199)-SUM($D$202:BQ202)</f>
        <v>0</v>
      </c>
      <c r="BS201" s="139">
        <f>SUM($E$198:BS198)-SUM($E$200:BS200)+SUM($D$199:BR199)-SUM($D$202:BR202)</f>
        <v>0</v>
      </c>
      <c r="BT201" s="139">
        <f>SUM($E$198:BT198)-SUM($E$200:BT200)+SUM($D$199:BS199)-SUM($D$202:BS202)</f>
        <v>0</v>
      </c>
      <c r="BU201" s="139">
        <f>SUM($E$198:BU198)-SUM($E$200:BU200)+SUM($D$199:BT199)-SUM($D$202:BT202)</f>
        <v>0</v>
      </c>
      <c r="BV201" s="139">
        <f>SUM($E$198:BV198)-SUM($E$200:BV200)+SUM($D$199:BU199)-SUM($D$202:BU202)</f>
        <v>0</v>
      </c>
      <c r="BW201" s="139">
        <f>SUM($E$198:BW198)-SUM($E$200:BW200)+SUM($D$199:BV199)-SUM($D$202:BV202)</f>
        <v>0</v>
      </c>
      <c r="BX201" s="139">
        <f>SUM($E$198:BX198)-SUM($E$200:BX200)+SUM($D$199:BW199)-SUM($D$202:BW202)</f>
        <v>0</v>
      </c>
      <c r="BY201" s="139">
        <f>SUM($E$198:BY198)-SUM($E$200:BY200)+SUM($D$199:BX199)-SUM($D$202:BX202)</f>
        <v>0</v>
      </c>
      <c r="BZ201" s="139">
        <f>SUM($E$198:BZ198)-SUM($E$200:BZ200)+SUM($D$199:BY199)-SUM($D$202:BY202)</f>
        <v>0</v>
      </c>
      <c r="CA201" s="139">
        <f>SUM($E$198:CA198)-SUM($E$200:CA200)+SUM($D$199:BZ199)-SUM($D$202:BZ202)</f>
        <v>0</v>
      </c>
      <c r="CB201" s="139">
        <f>SUM($E$198:CB198)-SUM($E$200:CB200)+SUM($D$199:CA199)-SUM($D$202:CA202)</f>
        <v>0</v>
      </c>
      <c r="CC201" s="139">
        <f>SUM($E$198:CC198)-SUM($E$200:CC200)+SUM($D$199:CB199)-SUM($D$202:CB202)</f>
        <v>0</v>
      </c>
      <c r="CD201" s="139">
        <f>SUM($E$198:CD198)-SUM($E$200:CD200)+SUM($D$199:CC199)-SUM($D$202:CC202)</f>
        <v>0</v>
      </c>
      <c r="CE201" s="139">
        <f>SUM($E$198:CE198)-SUM($E$200:CE200)+SUM($D$199:CD199)-SUM($D$202:CD202)</f>
        <v>0</v>
      </c>
      <c r="CF201" s="139">
        <f>SUM($E$198:CF198)-SUM($E$200:CF200)+SUM($D$199:CE199)-SUM($D$202:CE202)</f>
        <v>0</v>
      </c>
      <c r="CG201" s="139">
        <f>SUM($E$198:CG198)-SUM($E$200:CG200)+SUM($D$199:CF199)-SUM($D$202:CF202)</f>
        <v>0</v>
      </c>
      <c r="CH201" s="139">
        <f>SUM($E$198:CH198)-SUM($E$200:CH200)+SUM($D$199:CG199)-SUM($D$202:CG202)</f>
        <v>0</v>
      </c>
      <c r="CI201" s="139">
        <f>SUM($E$198:CI198)-SUM($E$200:CI200)+SUM($D$199:CH199)-SUM($D$202:CH202)</f>
        <v>0</v>
      </c>
      <c r="CJ201" s="139">
        <f>SUM($E$198:CJ198)-SUM($E$200:CJ200)+SUM($D$199:CI199)-SUM($D$202:CI202)</f>
        <v>0</v>
      </c>
      <c r="CK201" s="139">
        <f>SUM($E$198:CK198)-SUM($E$200:CK200)+SUM($D$199:CJ199)-SUM($D$202:CJ202)</f>
        <v>0</v>
      </c>
      <c r="CL201" s="139">
        <f>SUM($E$198:CL198)-SUM($E$200:CL200)+SUM($D$199:CK199)-SUM($D$202:CK202)</f>
        <v>0</v>
      </c>
      <c r="CM201" s="139">
        <f>SUM($E$198:CM198)-SUM($E$200:CM200)+SUM($D$199:CL199)-SUM($D$202:CL202)</f>
        <v>0</v>
      </c>
      <c r="CN201" s="139">
        <f>SUM($E$198:CN198)-SUM($E$200:CN200)+SUM($D$199:CM199)-SUM($D$202:CM202)</f>
        <v>0</v>
      </c>
      <c r="CO201" s="139">
        <f>SUM($E$198:CO198)-SUM($E$200:CO200)+SUM($D$199:CN199)-SUM($D$202:CN202)</f>
        <v>0</v>
      </c>
      <c r="CP201" s="139">
        <f>SUM($E$198:CP198)-SUM($E$200:CP200)+SUM($D$199:CO199)-SUM($D$202:CO202)</f>
        <v>0</v>
      </c>
      <c r="CQ201" s="139">
        <f>SUM($E$198:CQ198)-SUM($E$200:CQ200)+SUM($D$199:CP199)-SUM($D$202:CP202)</f>
        <v>0</v>
      </c>
      <c r="CR201" s="139">
        <f>SUM($E$198:CR198)-SUM($E$200:CR200)+SUM($D$199:CQ199)-SUM($D$202:CQ202)</f>
        <v>0</v>
      </c>
      <c r="CS201" s="139">
        <f>SUM($E$198:CS198)-SUM($E$200:CS200)+SUM($D$199:CR199)-SUM($D$202:CR202)</f>
        <v>0</v>
      </c>
      <c r="CT201" s="139">
        <f>SUM($E$198:CT198)-SUM($E$200:CT200)+SUM($D$199:CS199)-SUM($D$202:CS202)</f>
        <v>0</v>
      </c>
      <c r="CU201" s="139">
        <f>SUM($E$198:CU198)-SUM($E$200:CU200)+SUM($D$199:CT199)-SUM($D$202:CT202)</f>
        <v>0</v>
      </c>
      <c r="CV201" s="139">
        <f>SUM($E$198:CV198)-SUM($E$200:CV200)+SUM($D$199:CU199)-SUM($D$202:CU202)</f>
        <v>0</v>
      </c>
      <c r="CW201" s="139">
        <f>SUM($E$198:CW198)-SUM($E$200:CW200)+SUM($D$199:CV199)-SUM($D$202:CV202)</f>
        <v>0</v>
      </c>
      <c r="CX201" s="139">
        <f>SUM($E$198:CX198)-SUM($E$200:CX200)+SUM($D$199:CW199)-SUM($D$202:CW202)</f>
        <v>0</v>
      </c>
      <c r="CY201" s="139">
        <f>SUM($E$198:CY198)-SUM($E$200:CY200)+SUM($D$199:CX199)-SUM($D$202:CX202)</f>
        <v>0</v>
      </c>
      <c r="CZ201" s="139">
        <f>SUM($E$198:CZ198)-SUM($E$200:CZ200)+SUM($D$199:CY199)-SUM($D$202:CY202)</f>
        <v>0</v>
      </c>
      <c r="DA201" s="139">
        <f>SUM($E$198:DA198)-SUM($E$200:DA200)+SUM($D$199:CZ199)-SUM($D$202:CZ202)</f>
        <v>0</v>
      </c>
      <c r="DB201" s="139">
        <f>SUM($E$198:DB198)-SUM($E$200:DB200)+SUM($D$199:DA199)-SUM($D$202:DA202)</f>
        <v>0</v>
      </c>
      <c r="DC201" s="139">
        <f>SUM($E$198:DC198)-SUM($E$200:DC200)+SUM($D$199:DB199)-SUM($D$202:DB202)</f>
        <v>0</v>
      </c>
      <c r="DD201" s="139">
        <f>SUM($E$198:DD198)-SUM($E$200:DD200)+SUM($D$199:DC199)-SUM($D$202:DC202)</f>
        <v>0</v>
      </c>
      <c r="DE201" s="139">
        <f>SUM($E$198:DE198)-SUM($E$200:DE200)+SUM($D$199:DD199)-SUM($D$202:DD202)</f>
        <v>0</v>
      </c>
      <c r="DF201" s="139">
        <f>SUM($E$198:DF198)-SUM($E$200:DF200)+SUM($D$199:DE199)-SUM($D$202:DE202)</f>
        <v>0</v>
      </c>
      <c r="DG201" s="139">
        <f>SUM($E$198:DG198)-SUM($E$200:DG200)+SUM($D$199:DF199)-SUM($D$202:DF202)</f>
        <v>0</v>
      </c>
      <c r="DH201" s="139">
        <f>SUM($E$198:DH198)-SUM($E$200:DH200)+SUM($D$199:DG199)-SUM($D$202:DG202)</f>
        <v>0</v>
      </c>
      <c r="DI201" s="139">
        <f>SUM($E$198:DI198)-SUM($E$200:DI200)+SUM($D$199:DH199)-SUM($D$202:DH202)</f>
        <v>0</v>
      </c>
      <c r="DJ201" s="139">
        <f>SUM($E$198:DJ198)-SUM($E$200:DJ200)+SUM($D$199:DI199)-SUM($D$202:DI202)</f>
        <v>0</v>
      </c>
      <c r="DK201" s="139">
        <f>SUM($E$198:DK198)-SUM($E$200:DK200)+SUM($D$199:DJ199)-SUM($D$202:DJ202)</f>
        <v>0</v>
      </c>
      <c r="DL201" s="139">
        <f>SUM($E$198:DL198)-SUM($E$200:DL200)+SUM($D$199:DK199)-SUM($D$202:DK202)</f>
        <v>0</v>
      </c>
      <c r="DM201" s="139">
        <f>SUM($E$198:DM198)-SUM($E$200:DM200)+SUM($D$199:DL199)-SUM($D$202:DL202)</f>
        <v>0</v>
      </c>
      <c r="DN201" s="139">
        <f>SUM($E$198:DN198)-SUM($E$200:DN200)+SUM($D$199:DM199)-SUM($D$202:DM202)</f>
        <v>0</v>
      </c>
      <c r="DO201" s="139">
        <f>SUM($E$198:DO198)-SUM($E$200:DO200)+SUM($D$199:DN199)-SUM($D$202:DN202)</f>
        <v>0</v>
      </c>
      <c r="DP201" s="139">
        <f>SUM($E$198:DP198)-SUM($E$200:DP200)+SUM($D$199:DO199)-SUM($D$202:DO202)</f>
        <v>0</v>
      </c>
      <c r="DQ201" s="139">
        <f>SUM($E$198:DQ198)-SUM($E$200:DQ200)+SUM($D$199:DP199)-SUM($D$202:DP202)</f>
        <v>0</v>
      </c>
      <c r="DR201" s="139">
        <f>SUM($E$198:DR198)-SUM($E$200:DR200)+SUM($D$199:DQ199)-SUM($D$202:DQ202)</f>
        <v>0</v>
      </c>
      <c r="DS201" s="139">
        <f>SUM($E$198:DS198)-SUM($E$200:DS200)+SUM($D$199:DR199)-SUM($D$202:DR202)</f>
        <v>0</v>
      </c>
      <c r="DT201" s="139">
        <f>SUM($E$198:DT198)-SUM($E$200:DT200)+SUM($D$199:DS199)-SUM($D$202:DS202)</f>
        <v>0</v>
      </c>
      <c r="DU201" s="139">
        <f>SUM($E$198:DU198)-SUM($E$200:DU200)+SUM($D$199:DT199)-SUM($D$202:DT202)</f>
        <v>0</v>
      </c>
      <c r="DV201" s="139">
        <f>SUM($E$198:DV198)-SUM($E$200:DV200)+SUM($D$199:DU199)-SUM($D$202:DU202)</f>
        <v>0</v>
      </c>
      <c r="DW201" s="139">
        <f>SUM($E$198:DW198)-SUM($E$200:DW200)+SUM($D$199:DV199)-SUM($D$202:DV202)</f>
        <v>0</v>
      </c>
      <c r="DX201" s="139">
        <f>SUM($E$198:DX198)-SUM($E$200:DX200)+SUM($D$199:DW199)-SUM($D$202:DW202)</f>
        <v>0</v>
      </c>
      <c r="DY201" s="139">
        <f>SUM($E$198:DY198)-SUM($E$200:DY200)+SUM($D$199:DX199)-SUM($D$202:DX202)</f>
        <v>0</v>
      </c>
      <c r="DZ201" s="139">
        <f>SUM($E$198:DZ198)-SUM($E$200:DZ200)+SUM($D$199:DY199)-SUM($D$202:DY202)</f>
        <v>0</v>
      </c>
      <c r="EA201" s="139">
        <f>SUM($E$198:EA198)-SUM($E$200:EA200)+SUM($D$199:DZ199)-SUM($D$202:DZ202)</f>
        <v>0</v>
      </c>
      <c r="EB201" s="139">
        <f>SUM($E$198:EB198)-SUM($E$200:EB200)+SUM($D$199:EA199)-SUM($D$202:EA202)</f>
        <v>0</v>
      </c>
      <c r="EC201" s="139">
        <f>SUM($E$198:EC198)-SUM($E$200:EC200)+SUM($D$199:EB199)-SUM($D$202:EB202)</f>
        <v>0</v>
      </c>
      <c r="ED201" s="139">
        <f>SUM($E$198:ED198)-SUM($E$200:ED200)+SUM($D$199:EC199)-SUM($D$202:EC202)</f>
        <v>0</v>
      </c>
      <c r="EE201" s="139">
        <f>SUM($E$198:EE198)-SUM($E$200:EE200)+SUM($D$199:ED199)-SUM($D$202:ED202)</f>
        <v>0</v>
      </c>
      <c r="EF201" s="139">
        <f>SUM($E$198:EF198)-SUM($E$200:EF200)+SUM($D$199:EE199)-SUM($D$202:EE202)</f>
        <v>0</v>
      </c>
      <c r="EG201" s="139">
        <f>SUM($E$198:EG198)-SUM($E$200:EG200)+SUM($D$199:EF199)-SUM($D$202:EF202)</f>
        <v>0</v>
      </c>
      <c r="EH201" s="139">
        <f>SUM($E$198:EH198)-SUM($E$200:EH200)+SUM($D$199:EG199)-SUM($D$202:EG202)</f>
        <v>0</v>
      </c>
      <c r="EI201" s="139">
        <f>SUM($E$198:EI198)-SUM($E$200:EI200)+SUM($D$199:EH199)-SUM($D$202:EH202)</f>
        <v>0</v>
      </c>
      <c r="EJ201" s="139">
        <f>SUM($E$198:EJ198)-SUM($E$200:EJ200)+SUM($D$199:EI199)-SUM($D$202:EI202)</f>
        <v>0</v>
      </c>
      <c r="EK201" s="139">
        <f>SUM($E$198:EK198)-SUM($E$200:EK200)+SUM($D$199:EJ199)-SUM($D$202:EJ202)</f>
        <v>0</v>
      </c>
      <c r="EL201" s="139">
        <f>SUM($E$198:EL198)-SUM($E$200:EL200)+SUM($D$199:EK199)-SUM($D$202:EK202)</f>
        <v>0</v>
      </c>
      <c r="EM201" s="139">
        <f>SUM($E$198:EM198)-SUM($E$200:EM200)+SUM($D$199:EL199)-SUM($D$202:EL202)</f>
        <v>0</v>
      </c>
      <c r="EN201" s="139">
        <f>SUM($E$198:EN198)-SUM($E$200:EN200)+SUM($D$199:EM199)-SUM($D$202:EM202)</f>
        <v>0</v>
      </c>
      <c r="EO201" s="139">
        <f>SUM($E$198:EO198)-SUM($E$200:EO200)+SUM($D$199:EN199)-SUM($D$202:EN202)</f>
        <v>0</v>
      </c>
      <c r="EP201" s="139">
        <f>SUM($E$198:EP198)-SUM($E$200:EP200)+SUM($D$199:EO199)-SUM($D$202:EO202)</f>
        <v>0</v>
      </c>
      <c r="EQ201" s="139">
        <f>SUM($E$198:EQ198)-SUM($E$200:EQ200)+SUM($D$199:EP199)-SUM($D$202:EP202)</f>
        <v>0</v>
      </c>
      <c r="ER201" s="139">
        <f>SUM($E$198:ER198)-SUM($E$200:ER200)+SUM($D$199:EQ199)-SUM($D$202:EQ202)</f>
        <v>0</v>
      </c>
      <c r="ES201" s="139">
        <f>SUM($E$198:ES198)-SUM($E$200:ES200)+SUM($D$199:ER199)-SUM($D$202:ER202)</f>
        <v>0</v>
      </c>
      <c r="ET201" s="139">
        <f>SUM($E$198:ET198)-SUM($E$200:ET200)+SUM($D$199:ES199)-SUM($D$202:ES202)</f>
        <v>0</v>
      </c>
      <c r="EU201" s="139">
        <f>SUM($E$198:EU198)-SUM($E$200:EU200)+SUM($D$199:ET199)-SUM($D$202:ET202)</f>
        <v>0</v>
      </c>
      <c r="EV201" s="139">
        <f>SUM($E$198:EV198)-SUM($E$200:EV200)+SUM($D$199:EU199)-SUM($D$202:EU202)</f>
        <v>0</v>
      </c>
      <c r="EW201" s="139">
        <f>SUM($E$198:EW198)-SUM($E$200:EW200)+SUM($D$199:EV199)-SUM($D$202:EV202)</f>
        <v>0</v>
      </c>
      <c r="EX201" s="139">
        <f>SUM($E$198:EX198)-SUM($E$200:EX200)+SUM($D$199:EW199)-SUM($D$202:EW202)</f>
        <v>0</v>
      </c>
      <c r="EY201" s="139">
        <f>SUM($E$198:EY198)-SUM($E$200:EY200)+SUM($D$199:EX199)-SUM($D$202:EX202)</f>
        <v>0</v>
      </c>
      <c r="EZ201" s="139">
        <f>SUM($E$198:EZ198)-SUM($E$200:EZ200)+SUM($D$199:EY199)-SUM($D$202:EY202)</f>
        <v>0</v>
      </c>
      <c r="FA201" s="139">
        <f>SUM($E$198:FA198)-SUM($E$200:FA200)+SUM($D$199:EZ199)-SUM($D$202:EZ202)</f>
        <v>0</v>
      </c>
      <c r="FB201" s="139">
        <f>SUM($E$198:FB198)-SUM($E$200:FB200)+SUM($D$199:FA199)-SUM($D$202:FA202)</f>
        <v>0</v>
      </c>
      <c r="FC201" s="139">
        <f>SUM($E$198:FC198)-SUM($E$200:FC200)+SUM($D$199:FB199)-SUM($D$202:FB202)</f>
        <v>0</v>
      </c>
      <c r="FD201" s="139">
        <f>SUM($E$198:FD198)-SUM($E$200:FD200)+SUM($D$199:FC199)-SUM($D$202:FC202)</f>
        <v>0</v>
      </c>
      <c r="FE201" s="139">
        <f>SUM($E$198:FE198)-SUM($E$200:FE200)+SUM($D$199:FD199)-SUM($D$202:FD202)</f>
        <v>0</v>
      </c>
      <c r="FF201" s="139">
        <f>SUM($E$198:FF198)-SUM($E$200:FF200)+SUM($D$199:FE199)-SUM($D$202:FE202)</f>
        <v>0</v>
      </c>
      <c r="FG201" s="139">
        <f>SUM($E$198:FG198)-SUM($E$200:FG200)+SUM($D$199:FF199)-SUM($D$202:FF202)</f>
        <v>0</v>
      </c>
      <c r="FH201" s="139">
        <f>SUM($E$198:FH198)-SUM($E$200:FH200)+SUM($D$199:FG199)-SUM($D$202:FG202)</f>
        <v>0</v>
      </c>
      <c r="FI201" s="139">
        <f>SUM($E$198:FI198)-SUM($E$200:FI200)+SUM($D$199:FH199)-SUM($D$202:FH202)</f>
        <v>0</v>
      </c>
      <c r="FJ201" s="139">
        <f>SUM($E$198:FJ198)-SUM($E$200:FJ200)+SUM($D$199:FI199)-SUM($D$202:FI202)</f>
        <v>0</v>
      </c>
      <c r="FK201" s="139">
        <f>SUM($E$198:FK198)-SUM($E$200:FK200)+SUM($D$199:FJ199)-SUM($D$202:FJ202)</f>
        <v>0</v>
      </c>
      <c r="FL201" s="139">
        <f>SUM($E$198:FL198)-SUM($E$200:FL200)+SUM($D$199:FK199)-SUM($D$202:FK202)</f>
        <v>0</v>
      </c>
      <c r="FM201" s="139">
        <f>SUM($E$198:FM198)-SUM($E$200:FM200)+SUM($D$199:FL199)-SUM($D$202:FL202)</f>
        <v>0</v>
      </c>
      <c r="FN201" s="139">
        <f>SUM($E$198:FN198)-SUM($E$200:FN200)+SUM($D$199:FM199)-SUM($D$202:FM202)</f>
        <v>0</v>
      </c>
    </row>
    <row r="202" spans="1:16384">
      <c r="B202" s="139" t="s">
        <v>361</v>
      </c>
      <c r="E202" s="155">
        <f>IF(E197='Capital Structure'!$R$7,(E201-E200),0)</f>
        <v>0</v>
      </c>
      <c r="F202" s="155">
        <f>IF(F197='Capital Structure'!$R$7,(F201-F200),0)</f>
        <v>0</v>
      </c>
      <c r="G202" s="155">
        <f>IF(G197='Capital Structure'!$R$7,(G201-G200),0)</f>
        <v>0</v>
      </c>
      <c r="H202" s="155">
        <f>IF(H197='Capital Structure'!$R$7,(H201-H200),0)</f>
        <v>0</v>
      </c>
      <c r="I202" s="155">
        <f>IF(I197='Capital Structure'!$R$7,(I201-I200),0)</f>
        <v>0</v>
      </c>
      <c r="J202" s="155">
        <f>IF(J197='Capital Structure'!$R$7,(J201-J200),0)</f>
        <v>0</v>
      </c>
      <c r="K202" s="155">
        <f>IF(K197='Capital Structure'!$R$7,(K201-K200),0)</f>
        <v>0</v>
      </c>
      <c r="L202" s="155">
        <f>IF(L197='Capital Structure'!$R$7,(L201-L200),0)</f>
        <v>0</v>
      </c>
      <c r="M202" s="155">
        <f>IF(M197='Capital Structure'!$R$7,(M201-M200),0)</f>
        <v>0</v>
      </c>
      <c r="N202" s="155">
        <f>IF(N197='Capital Structure'!$R$7,(N201-N200),0)</f>
        <v>0</v>
      </c>
      <c r="O202" s="155">
        <f>IF(O197='Capital Structure'!$R$7,(O201-O200),0)</f>
        <v>0</v>
      </c>
      <c r="P202" s="155">
        <f>IF(P197='Capital Structure'!$R$7,(P201-P200),0)</f>
        <v>0</v>
      </c>
      <c r="Q202" s="155">
        <f>IF(Q197='Capital Structure'!$R$7,(Q201-Q200),0)</f>
        <v>0</v>
      </c>
      <c r="R202" s="155">
        <f>IF(R197='Capital Structure'!$R$7,(R201-R200),0)</f>
        <v>0</v>
      </c>
      <c r="S202" s="155">
        <f>IF(S197='Capital Structure'!$R$7,(S201-S200),0)</f>
        <v>0</v>
      </c>
      <c r="T202" s="155">
        <f>IF(T197='Capital Structure'!$R$7,(T201-T200),0)</f>
        <v>0</v>
      </c>
      <c r="U202" s="155">
        <f>IF(U197='Capital Structure'!$R$7,(U201-U200),0)</f>
        <v>0</v>
      </c>
      <c r="V202" s="155">
        <f>IF(V197='Capital Structure'!$R$7,(V201-V200),0)</f>
        <v>0</v>
      </c>
      <c r="W202" s="155">
        <f>IF(W197='Capital Structure'!$R$7,(W201-W200),0)</f>
        <v>0</v>
      </c>
      <c r="X202" s="155">
        <f>IF(X197='Capital Structure'!$R$7,(X201-X200),0)</f>
        <v>0</v>
      </c>
      <c r="Y202" s="155">
        <f>IF(Y197='Capital Structure'!$R$7,(Y201-Y200),0)</f>
        <v>0</v>
      </c>
      <c r="Z202" s="155">
        <f>IF(Z197='Capital Structure'!$R$7,(Z201-Z200),0)</f>
        <v>0</v>
      </c>
      <c r="AA202" s="155">
        <f>IF(AA197='Capital Structure'!$R$7,(AA201-AA200),0)</f>
        <v>0</v>
      </c>
      <c r="AB202" s="155">
        <f>IF(AB197='Capital Structure'!$R$7,(AB201-AB200),0)</f>
        <v>0</v>
      </c>
      <c r="AC202" s="155">
        <f>IF(AC197='Capital Structure'!$R$7,(AC201-AC200),0)</f>
        <v>0</v>
      </c>
      <c r="AD202" s="155">
        <f>IF(AD197='Capital Structure'!$R$7,(AD201-AD200),0)</f>
        <v>0</v>
      </c>
      <c r="AE202" s="155">
        <f>IF(AE197='Capital Structure'!$R$7,(AE201-AE200),0)</f>
        <v>0</v>
      </c>
      <c r="AF202" s="155">
        <f>IF(AF197='Capital Structure'!$R$7,(AF201-AF200),0)</f>
        <v>0</v>
      </c>
      <c r="AG202" s="155">
        <f>IF(AG197='Capital Structure'!$R$7,(AG201-AG200),0)</f>
        <v>0</v>
      </c>
      <c r="AH202" s="155">
        <f>IF(AH197='Capital Structure'!$R$7,(AH201-AH200),0)</f>
        <v>0</v>
      </c>
      <c r="AI202" s="155">
        <f>IF(AI197='Capital Structure'!$R$7,(AI201-AI200),0)</f>
        <v>0</v>
      </c>
      <c r="AJ202" s="155">
        <f>IF(AJ197='Capital Structure'!$R$7,(AJ201-AJ200),0)</f>
        <v>0</v>
      </c>
      <c r="AK202" s="155">
        <f>IF(AK197='Capital Structure'!$R$7,(AK201-AK200),0)</f>
        <v>0</v>
      </c>
      <c r="AL202" s="155">
        <f>IF(AL197='Capital Structure'!$R$7,(AL201-AL200),0)</f>
        <v>0</v>
      </c>
      <c r="AM202" s="155">
        <f>IF(AM197='Capital Structure'!$R$7,(AM201-AM200),0)</f>
        <v>0</v>
      </c>
      <c r="AN202" s="155">
        <f>IF(AN197='Capital Structure'!$R$7,(AN201-AN200),0)</f>
        <v>0</v>
      </c>
      <c r="AO202" s="155">
        <f>IF(AO197='Capital Structure'!$R$7,(AO201-AO200),0)</f>
        <v>0</v>
      </c>
      <c r="AP202" s="155">
        <f>IF(AP197='Capital Structure'!$R$7,(AP201-AP200),0)</f>
        <v>0</v>
      </c>
      <c r="AQ202" s="155">
        <f>IF(AQ197='Capital Structure'!$R$7,(AQ201-AQ200),0)</f>
        <v>0</v>
      </c>
      <c r="AR202" s="155">
        <f>IF(AR197='Capital Structure'!$R$7,(AR201-AR200),0)</f>
        <v>0</v>
      </c>
      <c r="AS202" s="155">
        <f>IF(AS197='Capital Structure'!$R$7,(AS201-AS200),0)</f>
        <v>0</v>
      </c>
      <c r="AT202" s="155">
        <f>IF(AT197='Capital Structure'!$R$7,(AT201-AT200),0)</f>
        <v>0</v>
      </c>
      <c r="AU202" s="155">
        <f>IF(AU197='Capital Structure'!$R$7,(AU201-AU200),0)</f>
        <v>0</v>
      </c>
      <c r="AV202" s="155">
        <f>IF(AV197='Capital Structure'!$R$7,(AV201-AV200),0)</f>
        <v>0</v>
      </c>
      <c r="AW202" s="155">
        <f>IF(AW197='Capital Structure'!$R$7,(AW201-AW200),0)</f>
        <v>0</v>
      </c>
      <c r="AX202" s="155">
        <f>IF(AX197='Capital Structure'!$R$7,(AX201-AX200),0)</f>
        <v>0</v>
      </c>
      <c r="AY202" s="155">
        <f>IF(AY197='Capital Structure'!$R$7,(AY201-AY200),0)</f>
        <v>0</v>
      </c>
      <c r="AZ202" s="155">
        <f>IF(AZ197='Capital Structure'!$R$7,(AZ201-AZ200),0)</f>
        <v>0</v>
      </c>
      <c r="BA202" s="155">
        <f>IF(BA197='Capital Structure'!$R$7,(BA201-BA200),0)</f>
        <v>0</v>
      </c>
      <c r="BB202" s="155">
        <f>IF(BB197='Capital Structure'!$R$7,(BB201-BB200),0)</f>
        <v>0</v>
      </c>
      <c r="BC202" s="155">
        <f>IF(BC197='Capital Structure'!$R$7,(BC201-BC200),0)</f>
        <v>0</v>
      </c>
      <c r="BD202" s="155">
        <f>IF(BD197='Capital Structure'!$R$7,(BD201-BD200),0)</f>
        <v>0</v>
      </c>
      <c r="BE202" s="155">
        <f>IF(BE197='Capital Structure'!$R$7,(BE201-BE200),0)</f>
        <v>0</v>
      </c>
      <c r="BF202" s="155">
        <f>IF(BF197='Capital Structure'!$R$7,(BF201-BF200),0)</f>
        <v>0</v>
      </c>
      <c r="BG202" s="155">
        <f>IF(BG197='Capital Structure'!$R$7,(BG201-BG200),0)</f>
        <v>0</v>
      </c>
      <c r="BH202" s="155">
        <f>IF(BH197='Capital Structure'!$R$7,(BH201-BH200),0)</f>
        <v>0</v>
      </c>
      <c r="BI202" s="155">
        <f>IF(BI197='Capital Structure'!$R$7,(BI201-BI200),0)</f>
        <v>0</v>
      </c>
      <c r="BJ202" s="155">
        <f>IF(BJ197='Capital Structure'!$R$7,(BJ201-BJ200),0)</f>
        <v>0</v>
      </c>
      <c r="BK202" s="155">
        <f>IF(BK197='Capital Structure'!$R$7,(BK201-BK200),0)</f>
        <v>0</v>
      </c>
      <c r="BL202" s="155">
        <f>IF(BL197='Capital Structure'!$R$7,(BL201-BL200),0)</f>
        <v>0</v>
      </c>
      <c r="BM202" s="155">
        <f>IF(BM197='Capital Structure'!$R$7,(BM201-BM200),0)</f>
        <v>0</v>
      </c>
      <c r="BN202" s="155">
        <f>IF(BN197='Capital Structure'!$R$7,(BN201-BN200),0)</f>
        <v>0</v>
      </c>
      <c r="BO202" s="155">
        <f>IF(BO197='Capital Structure'!$R$7,(BO201-BO200),0)</f>
        <v>0</v>
      </c>
      <c r="BP202" s="155">
        <f>IF(BP197='Capital Structure'!$R$7,(BP201-BP200),0)</f>
        <v>0</v>
      </c>
      <c r="BQ202" s="155">
        <f>IF(BQ197='Capital Structure'!$R$7,(BQ201-BQ200),0)</f>
        <v>0</v>
      </c>
      <c r="BR202" s="155">
        <f>IF(BR197='Capital Structure'!$R$7,(BR201-BR200),0)</f>
        <v>0</v>
      </c>
      <c r="BS202" s="155">
        <f>IF(BS197='Capital Structure'!$R$7,(BS201-BS200),0)</f>
        <v>0</v>
      </c>
      <c r="BT202" s="155">
        <f>IF(BT197='Capital Structure'!$R$7,(BT201-BT200),0)</f>
        <v>0</v>
      </c>
      <c r="BU202" s="155">
        <f>IF(BU197='Capital Structure'!$R$7,(BU201-BU200),0)</f>
        <v>0</v>
      </c>
      <c r="BV202" s="155">
        <f>IF(BV197='Capital Structure'!$R$7,(BV201-BV200),0)</f>
        <v>0</v>
      </c>
      <c r="BW202" s="155">
        <f>IF(BW197='Capital Structure'!$R$7,(BW201-BW200),0)</f>
        <v>0</v>
      </c>
      <c r="BX202" s="155">
        <f>IF(BX197='Capital Structure'!$R$7,(BX201-BX200),0)</f>
        <v>0</v>
      </c>
      <c r="BY202" s="155">
        <f>IF(BY197='Capital Structure'!$R$7,(BY201-BY200),0)</f>
        <v>0</v>
      </c>
      <c r="BZ202" s="155">
        <f>IF(BZ197='Capital Structure'!$R$7,(BZ201-BZ200),0)</f>
        <v>0</v>
      </c>
      <c r="CA202" s="155">
        <f>IF(CA197='Capital Structure'!$R$7,(CA201-CA200),0)</f>
        <v>0</v>
      </c>
      <c r="CB202" s="155">
        <f>IF(CB197='Capital Structure'!$R$7,(CB201-CB200),0)</f>
        <v>0</v>
      </c>
      <c r="CC202" s="155">
        <f>IF(CC197='Capital Structure'!$R$7,(CC201-CC200),0)</f>
        <v>0</v>
      </c>
      <c r="CD202" s="155">
        <f>IF(CD197='Capital Structure'!$R$7,(CD201-CD200),0)</f>
        <v>0</v>
      </c>
      <c r="CE202" s="155">
        <f>IF(CE197='Capital Structure'!$R$7,(CE201-CE200),0)</f>
        <v>0</v>
      </c>
      <c r="CF202" s="155">
        <f>IF(CF197='Capital Structure'!$R$7,(CF201-CF200),0)</f>
        <v>0</v>
      </c>
      <c r="CG202" s="155">
        <f>IF(CG197='Capital Structure'!$R$7,(CG201-CG200),0)</f>
        <v>0</v>
      </c>
      <c r="CH202" s="155">
        <f>IF(CH197='Capital Structure'!$R$7,(CH201-CH200),0)</f>
        <v>0</v>
      </c>
      <c r="CI202" s="155">
        <f>IF(CI197='Capital Structure'!$R$7,(CI201-CI200),0)</f>
        <v>0</v>
      </c>
      <c r="CJ202" s="155">
        <f>IF(CJ197='Capital Structure'!$R$7,(CJ201-CJ200),0)</f>
        <v>0</v>
      </c>
      <c r="CK202" s="155">
        <f>IF(CK197='Capital Structure'!$R$7,(CK201-CK200),0)</f>
        <v>0</v>
      </c>
      <c r="CL202" s="155">
        <f>IF(CL197='Capital Structure'!$R$7,(CL201-CL200),0)</f>
        <v>0</v>
      </c>
      <c r="CM202" s="155">
        <f>IF(CM197='Capital Structure'!$R$7,(CM201-CM200),0)</f>
        <v>0</v>
      </c>
      <c r="CN202" s="155">
        <f>IF(CN197='Capital Structure'!$R$7,(CN201-CN200),0)</f>
        <v>0</v>
      </c>
      <c r="CO202" s="155">
        <f>IF(CO197='Capital Structure'!$R$7,(CO201-CO200),0)</f>
        <v>0</v>
      </c>
      <c r="CP202" s="155">
        <f>IF(CP197='Capital Structure'!$R$7,(CP201-CP200),0)</f>
        <v>0</v>
      </c>
      <c r="CQ202" s="155">
        <f>IF(CQ197='Capital Structure'!$R$7,(CQ201-CQ200),0)</f>
        <v>0</v>
      </c>
      <c r="CR202" s="155">
        <f>IF(CR197='Capital Structure'!$R$7,(CR201-CR200),0)</f>
        <v>0</v>
      </c>
      <c r="CS202" s="155">
        <f>IF(CS197='Capital Structure'!$R$7,(CS201-CS200),0)</f>
        <v>0</v>
      </c>
      <c r="CT202" s="155">
        <f>IF(CT197='Capital Structure'!$R$7,(CT201-CT200),0)</f>
        <v>0</v>
      </c>
      <c r="CU202" s="155">
        <f>IF(CU197='Capital Structure'!$R$7,(CU201-CU200),0)</f>
        <v>0</v>
      </c>
      <c r="CV202" s="155">
        <f>IF(CV197='Capital Structure'!$R$7,(CV201-CV200),0)</f>
        <v>0</v>
      </c>
      <c r="CW202" s="155">
        <f>IF(CW197='Capital Structure'!$R$7,(CW201-CW200),0)</f>
        <v>0</v>
      </c>
      <c r="CX202" s="155">
        <f>IF(CX197='Capital Structure'!$R$7,(CX201-CX200),0)</f>
        <v>0</v>
      </c>
      <c r="CY202" s="155">
        <f>IF(CY197='Capital Structure'!$R$7,(CY201-CY200),0)</f>
        <v>0</v>
      </c>
      <c r="CZ202" s="155">
        <f>IF(CZ197='Capital Structure'!$R$7,(CZ201-CZ200),0)</f>
        <v>0</v>
      </c>
      <c r="DA202" s="155">
        <f>IF(DA197='Capital Structure'!$R$7,(DA201-DA200),0)</f>
        <v>0</v>
      </c>
      <c r="DB202" s="155">
        <f>IF(DB197='Capital Structure'!$R$7,(DB201-DB200),0)</f>
        <v>0</v>
      </c>
      <c r="DC202" s="155">
        <f>IF(DC197='Capital Structure'!$R$7,(DC201-DC200),0)</f>
        <v>0</v>
      </c>
      <c r="DD202" s="155">
        <f>IF(DD197='Capital Structure'!$R$7,(DD201-DD200),0)</f>
        <v>0</v>
      </c>
      <c r="DE202" s="155">
        <f>IF(DE197='Capital Structure'!$R$7,(DE201-DE200),0)</f>
        <v>0</v>
      </c>
      <c r="DF202" s="155">
        <f>IF(DF197='Capital Structure'!$R$7,(DF201-DF200),0)</f>
        <v>0</v>
      </c>
      <c r="DG202" s="155">
        <f>IF(DG197='Capital Structure'!$R$7,(DG201-DG200),0)</f>
        <v>0</v>
      </c>
      <c r="DH202" s="155">
        <f>IF(DH197='Capital Structure'!$R$7,(DH201-DH200),0)</f>
        <v>0</v>
      </c>
      <c r="DI202" s="155">
        <f>IF(DI197='Capital Structure'!$R$7,(DI201-DI200),0)</f>
        <v>0</v>
      </c>
      <c r="DJ202" s="155">
        <f>IF(DJ197='Capital Structure'!$R$7,(DJ201-DJ200),0)</f>
        <v>0</v>
      </c>
      <c r="DK202" s="155">
        <f>IF(DK197='Capital Structure'!$R$7,(DK201-DK200),0)</f>
        <v>0</v>
      </c>
      <c r="DL202" s="155">
        <f>IF(DL197='Capital Structure'!$R$7,(DL201-DL200),0)</f>
        <v>0</v>
      </c>
      <c r="DM202" s="155">
        <f>IF(DM197='Capital Structure'!$R$7,(DM201-DM200),0)</f>
        <v>0</v>
      </c>
      <c r="DN202" s="155">
        <f>IF(DN197='Capital Structure'!$R$7,(DN201-DN200),0)</f>
        <v>0</v>
      </c>
      <c r="DO202" s="155">
        <f>IF(DO197='Capital Structure'!$R$7,(DO201-DO200),0)</f>
        <v>0</v>
      </c>
      <c r="DP202" s="155">
        <f>IF(DP197='Capital Structure'!$R$7,(DP201-DP200),0)</f>
        <v>0</v>
      </c>
      <c r="DQ202" s="155">
        <f>IF(DQ197='Capital Structure'!$R$7,(DQ201-DQ200),0)</f>
        <v>0</v>
      </c>
      <c r="DR202" s="155">
        <f>IF(DR197='Capital Structure'!$R$7,(DR201-DR200),0)</f>
        <v>0</v>
      </c>
      <c r="DS202" s="155">
        <f>IF(DS197='Capital Structure'!$R$7,(DS201-DS200),0)</f>
        <v>0</v>
      </c>
      <c r="DT202" s="155">
        <f>IF(DT197='Capital Structure'!$R$7,(DT201-DT200),0)</f>
        <v>0</v>
      </c>
      <c r="DU202" s="155">
        <f>IF(DU197='Capital Structure'!$R$7,(DU201-DU200),0)</f>
        <v>0</v>
      </c>
      <c r="DV202" s="155">
        <f>IF(DV197='Capital Structure'!$R$7,(DV201-DV200),0)</f>
        <v>0</v>
      </c>
      <c r="DW202" s="155">
        <f>IF(DW197='Capital Structure'!$R$7,(DW201-DW200),0)</f>
        <v>0</v>
      </c>
      <c r="DX202" s="155">
        <f>IF(DX197='Capital Structure'!$R$7,(DX201-DX200),0)</f>
        <v>0</v>
      </c>
      <c r="DY202" s="155">
        <f>IF(DY197='Capital Structure'!$R$7,(DY201-DY200),0)</f>
        <v>0</v>
      </c>
      <c r="DZ202" s="155">
        <f>IF(DZ197='Capital Structure'!$R$7,(DZ201-DZ200),0)</f>
        <v>0</v>
      </c>
      <c r="EA202" s="155">
        <f>IF(EA197='Capital Structure'!$R$7,(EA201-EA200),0)</f>
        <v>0</v>
      </c>
      <c r="EB202" s="155">
        <f>IF(EB197='Capital Structure'!$R$7,(EB201-EB200),0)</f>
        <v>0</v>
      </c>
      <c r="EC202" s="155">
        <f>IF(EC197='Capital Structure'!$R$7,(EC201-EC200),0)</f>
        <v>0</v>
      </c>
      <c r="ED202" s="155">
        <f>IF(ED197='Capital Structure'!$R$7,(ED201-ED200),0)</f>
        <v>0</v>
      </c>
      <c r="EE202" s="155">
        <f>IF(EE197='Capital Structure'!$R$7,(EE201-EE200),0)</f>
        <v>0</v>
      </c>
      <c r="EF202" s="155">
        <f>IF(EF197='Capital Structure'!$R$7,(EF201-EF200),0)</f>
        <v>0</v>
      </c>
      <c r="EG202" s="155">
        <f>IF(EG197='Capital Structure'!$R$7,(EG201-EG200),0)</f>
        <v>0</v>
      </c>
      <c r="EH202" s="155">
        <f>IF(EH197='Capital Structure'!$R$7,(EH201-EH200),0)</f>
        <v>0</v>
      </c>
      <c r="EI202" s="155">
        <f>IF(EI197='Capital Structure'!$R$7,(EI201-EI200),0)</f>
        <v>0</v>
      </c>
      <c r="EJ202" s="155">
        <f>IF(EJ197='Capital Structure'!$R$7,(EJ201-EJ200),0)</f>
        <v>0</v>
      </c>
      <c r="EK202" s="155">
        <f>IF(EK197='Capital Structure'!$R$7,(EK201-EK200),0)</f>
        <v>0</v>
      </c>
      <c r="EL202" s="155">
        <f>IF(EL197='Capital Structure'!$R$7,(EL201-EL200),0)</f>
        <v>0</v>
      </c>
      <c r="EM202" s="155">
        <f>IF(EM197='Capital Structure'!$R$7,(EM201-EM200),0)</f>
        <v>0</v>
      </c>
      <c r="EN202" s="155">
        <f>IF(EN197='Capital Structure'!$R$7,(EN201-EN200),0)</f>
        <v>0</v>
      </c>
      <c r="EO202" s="155">
        <f>IF(EO197='Capital Structure'!$R$7,(EO201-EO200),0)</f>
        <v>0</v>
      </c>
      <c r="EP202" s="155">
        <f>IF(EP197='Capital Structure'!$R$7,(EP201-EP200),0)</f>
        <v>0</v>
      </c>
      <c r="EQ202" s="155">
        <f>IF(EQ197='Capital Structure'!$R$7,(EQ201-EQ200),0)</f>
        <v>0</v>
      </c>
      <c r="ER202" s="155">
        <f>IF(ER197='Capital Structure'!$R$7,(ER201-ER200),0)</f>
        <v>0</v>
      </c>
      <c r="ES202" s="155">
        <f>IF(ES197='Capital Structure'!$R$7,(ES201-ES200),0)</f>
        <v>0</v>
      </c>
      <c r="ET202" s="155">
        <f>IF(ET197='Capital Structure'!$R$7,(ET201-ET200),0)</f>
        <v>0</v>
      </c>
      <c r="EU202" s="155">
        <f>IF(EU197='Capital Structure'!$R$7,(EU201-EU200),0)</f>
        <v>0</v>
      </c>
      <c r="EV202" s="155">
        <f>IF(EV197='Capital Structure'!$R$7,(EV201-EV200),0)</f>
        <v>0</v>
      </c>
      <c r="EW202" s="155">
        <f>IF(EW197='Capital Structure'!$R$7,(EW201-EW200),0)</f>
        <v>0</v>
      </c>
      <c r="EX202" s="155">
        <f>IF(EX197='Capital Structure'!$R$7,(EX201-EX200),0)</f>
        <v>0</v>
      </c>
      <c r="EY202" s="155">
        <f>IF(EY197='Capital Structure'!$R$7,(EY201-EY200),0)</f>
        <v>0</v>
      </c>
      <c r="EZ202" s="155">
        <f>IF(EZ197='Capital Structure'!$R$7,(EZ201-EZ200),0)</f>
        <v>0</v>
      </c>
      <c r="FA202" s="155">
        <f>IF(FA197='Capital Structure'!$R$7,(FA201-FA200),0)</f>
        <v>0</v>
      </c>
      <c r="FB202" s="155">
        <f>IF(FB197='Capital Structure'!$R$7,(FB201-FB200),0)</f>
        <v>0</v>
      </c>
      <c r="FC202" s="155">
        <f>IF(FC197='Capital Structure'!$R$7,(FC201-FC200),0)</f>
        <v>0</v>
      </c>
      <c r="FD202" s="155">
        <f>IF(FD197='Capital Structure'!$R$7,(FD201-FD200),0)</f>
        <v>0</v>
      </c>
      <c r="FE202" s="155">
        <f>IF(FE197='Capital Structure'!$R$7,(FE201-FE200),0)</f>
        <v>0</v>
      </c>
      <c r="FF202" s="155">
        <f>IF(FF197='Capital Structure'!$R$7,(FF201-FF200),0)</f>
        <v>0</v>
      </c>
      <c r="FG202" s="155">
        <f>IF(FG197='Capital Structure'!$R$7,(FG201-FG200),0)</f>
        <v>0</v>
      </c>
      <c r="FH202" s="155">
        <f>IF(FH197='Capital Structure'!$R$7,(FH201-FH200),0)</f>
        <v>0</v>
      </c>
      <c r="FI202" s="155">
        <f>IF(FI197='Capital Structure'!$R$7,(FI201-FI200),0)</f>
        <v>0</v>
      </c>
      <c r="FJ202" s="155">
        <f>IF(FJ197='Capital Structure'!$R$7,(FJ201-FJ200),0)</f>
        <v>0</v>
      </c>
      <c r="FK202" s="155">
        <f>IF(FK197='Capital Structure'!$R$7,(FK201-FK200),0)</f>
        <v>0</v>
      </c>
      <c r="FL202" s="155">
        <f>IF(FL197='Capital Structure'!$R$7,(FL201-FL200),0)</f>
        <v>0</v>
      </c>
      <c r="FM202" s="155">
        <f>IF(FM197='Capital Structure'!$R$7,(FM201-FM200),0)</f>
        <v>0</v>
      </c>
      <c r="FN202" s="155">
        <f>IF(FN197='Capital Structure'!$R$7,(FN201-FN200),0)</f>
        <v>0</v>
      </c>
    </row>
    <row r="203" spans="1:16384">
      <c r="B203" s="146" t="s">
        <v>330</v>
      </c>
      <c r="E203" s="139">
        <f t="shared" ref="E203:BP203" si="89">E198-E200-E202</f>
        <v>0</v>
      </c>
      <c r="F203" s="139">
        <f t="shared" si="89"/>
        <v>0</v>
      </c>
      <c r="G203" s="139">
        <f t="shared" si="89"/>
        <v>0</v>
      </c>
      <c r="H203" s="139">
        <f t="shared" si="89"/>
        <v>0</v>
      </c>
      <c r="I203" s="139">
        <f t="shared" si="89"/>
        <v>0</v>
      </c>
      <c r="J203" s="139">
        <f t="shared" si="89"/>
        <v>0</v>
      </c>
      <c r="K203" s="139">
        <f t="shared" si="89"/>
        <v>0</v>
      </c>
      <c r="L203" s="139">
        <f t="shared" si="89"/>
        <v>0</v>
      </c>
      <c r="M203" s="139">
        <f t="shared" si="89"/>
        <v>0</v>
      </c>
      <c r="N203" s="139">
        <f t="shared" si="89"/>
        <v>0</v>
      </c>
      <c r="O203" s="139">
        <f t="shared" si="89"/>
        <v>0</v>
      </c>
      <c r="P203" s="139">
        <f t="shared" si="89"/>
        <v>0</v>
      </c>
      <c r="Q203" s="139">
        <f t="shared" si="89"/>
        <v>0</v>
      </c>
      <c r="R203" s="139">
        <f t="shared" si="89"/>
        <v>0</v>
      </c>
      <c r="S203" s="139">
        <f t="shared" si="89"/>
        <v>0</v>
      </c>
      <c r="T203" s="139">
        <f t="shared" si="89"/>
        <v>0</v>
      </c>
      <c r="U203" s="139">
        <f t="shared" si="89"/>
        <v>0</v>
      </c>
      <c r="V203" s="139">
        <f t="shared" si="89"/>
        <v>0</v>
      </c>
      <c r="W203" s="139">
        <f t="shared" si="89"/>
        <v>0</v>
      </c>
      <c r="X203" s="139">
        <f t="shared" si="89"/>
        <v>0</v>
      </c>
      <c r="Y203" s="139">
        <f t="shared" si="89"/>
        <v>0</v>
      </c>
      <c r="Z203" s="139">
        <f t="shared" si="89"/>
        <v>0</v>
      </c>
      <c r="AA203" s="139">
        <f t="shared" si="89"/>
        <v>0</v>
      </c>
      <c r="AB203" s="139">
        <f t="shared" si="89"/>
        <v>0</v>
      </c>
      <c r="AC203" s="139">
        <f t="shared" si="89"/>
        <v>0</v>
      </c>
      <c r="AD203" s="139">
        <f t="shared" si="89"/>
        <v>0</v>
      </c>
      <c r="AE203" s="139">
        <f t="shared" si="89"/>
        <v>0</v>
      </c>
      <c r="AF203" s="139">
        <f t="shared" si="89"/>
        <v>0</v>
      </c>
      <c r="AG203" s="139">
        <f t="shared" si="89"/>
        <v>0</v>
      </c>
      <c r="AH203" s="139">
        <f t="shared" si="89"/>
        <v>0</v>
      </c>
      <c r="AI203" s="139">
        <f t="shared" si="89"/>
        <v>0</v>
      </c>
      <c r="AJ203" s="139">
        <f t="shared" si="89"/>
        <v>0</v>
      </c>
      <c r="AK203" s="139">
        <f t="shared" si="89"/>
        <v>0</v>
      </c>
      <c r="AL203" s="139">
        <f t="shared" si="89"/>
        <v>0</v>
      </c>
      <c r="AM203" s="139">
        <f t="shared" si="89"/>
        <v>0</v>
      </c>
      <c r="AN203" s="139">
        <f t="shared" si="89"/>
        <v>0</v>
      </c>
      <c r="AO203" s="139">
        <f t="shared" si="89"/>
        <v>0</v>
      </c>
      <c r="AP203" s="139">
        <f t="shared" si="89"/>
        <v>0</v>
      </c>
      <c r="AQ203" s="139">
        <f t="shared" si="89"/>
        <v>0</v>
      </c>
      <c r="AR203" s="139">
        <f t="shared" si="89"/>
        <v>0</v>
      </c>
      <c r="AS203" s="139">
        <f t="shared" si="89"/>
        <v>0</v>
      </c>
      <c r="AT203" s="139">
        <f t="shared" si="89"/>
        <v>0</v>
      </c>
      <c r="AU203" s="139">
        <f t="shared" si="89"/>
        <v>0</v>
      </c>
      <c r="AV203" s="139">
        <f t="shared" si="89"/>
        <v>0</v>
      </c>
      <c r="AW203" s="139">
        <f t="shared" si="89"/>
        <v>0</v>
      </c>
      <c r="AX203" s="139">
        <f t="shared" si="89"/>
        <v>0</v>
      </c>
      <c r="AY203" s="139">
        <f t="shared" si="89"/>
        <v>0</v>
      </c>
      <c r="AZ203" s="139">
        <f t="shared" si="89"/>
        <v>0</v>
      </c>
      <c r="BA203" s="139">
        <f t="shared" si="89"/>
        <v>0</v>
      </c>
      <c r="BB203" s="139">
        <f t="shared" si="89"/>
        <v>0</v>
      </c>
      <c r="BC203" s="139">
        <f t="shared" si="89"/>
        <v>0</v>
      </c>
      <c r="BD203" s="139">
        <f t="shared" si="89"/>
        <v>0</v>
      </c>
      <c r="BE203" s="139">
        <f t="shared" si="89"/>
        <v>0</v>
      </c>
      <c r="BF203" s="139">
        <f t="shared" si="89"/>
        <v>0</v>
      </c>
      <c r="BG203" s="139">
        <f t="shared" si="89"/>
        <v>0</v>
      </c>
      <c r="BH203" s="139">
        <f t="shared" si="89"/>
        <v>0</v>
      </c>
      <c r="BI203" s="139">
        <f t="shared" si="89"/>
        <v>0</v>
      </c>
      <c r="BJ203" s="139">
        <f t="shared" si="89"/>
        <v>0</v>
      </c>
      <c r="BK203" s="139">
        <f t="shared" si="89"/>
        <v>0</v>
      </c>
      <c r="BL203" s="139">
        <f t="shared" si="89"/>
        <v>0</v>
      </c>
      <c r="BM203" s="139">
        <f t="shared" si="89"/>
        <v>0</v>
      </c>
      <c r="BN203" s="139">
        <f t="shared" si="89"/>
        <v>0</v>
      </c>
      <c r="BO203" s="139">
        <f t="shared" si="89"/>
        <v>0</v>
      </c>
      <c r="BP203" s="139">
        <f t="shared" si="89"/>
        <v>0</v>
      </c>
      <c r="BQ203" s="139">
        <f t="shared" ref="BQ203:EB203" si="90">BQ198-BQ200-BQ202</f>
        <v>0</v>
      </c>
      <c r="BR203" s="139">
        <f t="shared" si="90"/>
        <v>0</v>
      </c>
      <c r="BS203" s="139">
        <f t="shared" si="90"/>
        <v>0</v>
      </c>
      <c r="BT203" s="139">
        <f t="shared" si="90"/>
        <v>0</v>
      </c>
      <c r="BU203" s="139">
        <f t="shared" si="90"/>
        <v>0</v>
      </c>
      <c r="BV203" s="139">
        <f t="shared" si="90"/>
        <v>0</v>
      </c>
      <c r="BW203" s="139">
        <f t="shared" si="90"/>
        <v>0</v>
      </c>
      <c r="BX203" s="139">
        <f t="shared" si="90"/>
        <v>0</v>
      </c>
      <c r="BY203" s="139">
        <f t="shared" si="90"/>
        <v>0</v>
      </c>
      <c r="BZ203" s="139">
        <f t="shared" si="90"/>
        <v>0</v>
      </c>
      <c r="CA203" s="139">
        <f t="shared" si="90"/>
        <v>0</v>
      </c>
      <c r="CB203" s="139">
        <f t="shared" si="90"/>
        <v>0</v>
      </c>
      <c r="CC203" s="139">
        <f t="shared" si="90"/>
        <v>0</v>
      </c>
      <c r="CD203" s="139">
        <f t="shared" si="90"/>
        <v>0</v>
      </c>
      <c r="CE203" s="139">
        <f t="shared" si="90"/>
        <v>0</v>
      </c>
      <c r="CF203" s="139">
        <f t="shared" si="90"/>
        <v>0</v>
      </c>
      <c r="CG203" s="139">
        <f t="shared" si="90"/>
        <v>0</v>
      </c>
      <c r="CH203" s="139">
        <f t="shared" si="90"/>
        <v>0</v>
      </c>
      <c r="CI203" s="139">
        <f t="shared" si="90"/>
        <v>0</v>
      </c>
      <c r="CJ203" s="139">
        <f t="shared" si="90"/>
        <v>0</v>
      </c>
      <c r="CK203" s="139">
        <f t="shared" si="90"/>
        <v>0</v>
      </c>
      <c r="CL203" s="139">
        <f t="shared" si="90"/>
        <v>0</v>
      </c>
      <c r="CM203" s="139">
        <f t="shared" si="90"/>
        <v>0</v>
      </c>
      <c r="CN203" s="139">
        <f t="shared" si="90"/>
        <v>0</v>
      </c>
      <c r="CO203" s="139">
        <f t="shared" si="90"/>
        <v>0</v>
      </c>
      <c r="CP203" s="139">
        <f t="shared" si="90"/>
        <v>0</v>
      </c>
      <c r="CQ203" s="139">
        <f t="shared" si="90"/>
        <v>0</v>
      </c>
      <c r="CR203" s="139">
        <f t="shared" si="90"/>
        <v>0</v>
      </c>
      <c r="CS203" s="139">
        <f t="shared" si="90"/>
        <v>0</v>
      </c>
      <c r="CT203" s="139">
        <f t="shared" si="90"/>
        <v>0</v>
      </c>
      <c r="CU203" s="139">
        <f t="shared" si="90"/>
        <v>0</v>
      </c>
      <c r="CV203" s="139">
        <f t="shared" si="90"/>
        <v>0</v>
      </c>
      <c r="CW203" s="139">
        <f t="shared" si="90"/>
        <v>0</v>
      </c>
      <c r="CX203" s="139">
        <f t="shared" si="90"/>
        <v>0</v>
      </c>
      <c r="CY203" s="139">
        <f t="shared" si="90"/>
        <v>0</v>
      </c>
      <c r="CZ203" s="139">
        <f t="shared" si="90"/>
        <v>0</v>
      </c>
      <c r="DA203" s="139">
        <f t="shared" si="90"/>
        <v>0</v>
      </c>
      <c r="DB203" s="139">
        <f t="shared" si="90"/>
        <v>0</v>
      </c>
      <c r="DC203" s="139">
        <f t="shared" si="90"/>
        <v>0</v>
      </c>
      <c r="DD203" s="139">
        <f t="shared" si="90"/>
        <v>0</v>
      </c>
      <c r="DE203" s="139">
        <f t="shared" si="90"/>
        <v>0</v>
      </c>
      <c r="DF203" s="139">
        <f t="shared" si="90"/>
        <v>0</v>
      </c>
      <c r="DG203" s="139">
        <f t="shared" si="90"/>
        <v>0</v>
      </c>
      <c r="DH203" s="139">
        <f t="shared" si="90"/>
        <v>0</v>
      </c>
      <c r="DI203" s="139">
        <f t="shared" si="90"/>
        <v>0</v>
      </c>
      <c r="DJ203" s="139">
        <f t="shared" si="90"/>
        <v>0</v>
      </c>
      <c r="DK203" s="139">
        <f t="shared" si="90"/>
        <v>0</v>
      </c>
      <c r="DL203" s="139">
        <f t="shared" si="90"/>
        <v>0</v>
      </c>
      <c r="DM203" s="139">
        <f t="shared" si="90"/>
        <v>0</v>
      </c>
      <c r="DN203" s="139">
        <f t="shared" si="90"/>
        <v>0</v>
      </c>
      <c r="DO203" s="139">
        <f t="shared" si="90"/>
        <v>0</v>
      </c>
      <c r="DP203" s="139">
        <f t="shared" si="90"/>
        <v>0</v>
      </c>
      <c r="DQ203" s="139">
        <f t="shared" si="90"/>
        <v>0</v>
      </c>
      <c r="DR203" s="139">
        <f t="shared" si="90"/>
        <v>0</v>
      </c>
      <c r="DS203" s="139">
        <f t="shared" si="90"/>
        <v>0</v>
      </c>
      <c r="DT203" s="139">
        <f t="shared" si="90"/>
        <v>0</v>
      </c>
      <c r="DU203" s="139">
        <f t="shared" si="90"/>
        <v>0</v>
      </c>
      <c r="DV203" s="139">
        <f t="shared" si="90"/>
        <v>0</v>
      </c>
      <c r="DW203" s="139">
        <f t="shared" si="90"/>
        <v>0</v>
      </c>
      <c r="DX203" s="139">
        <f t="shared" si="90"/>
        <v>0</v>
      </c>
      <c r="DY203" s="139">
        <f t="shared" si="90"/>
        <v>0</v>
      </c>
      <c r="DZ203" s="139">
        <f t="shared" si="90"/>
        <v>0</v>
      </c>
      <c r="EA203" s="139">
        <f t="shared" si="90"/>
        <v>0</v>
      </c>
      <c r="EB203" s="139">
        <f t="shared" si="90"/>
        <v>0</v>
      </c>
      <c r="EC203" s="139">
        <f t="shared" ref="EC203:FN203" si="91">EC198-EC200-EC202</f>
        <v>0</v>
      </c>
      <c r="ED203" s="139">
        <f t="shared" si="91"/>
        <v>0</v>
      </c>
      <c r="EE203" s="139">
        <f t="shared" si="91"/>
        <v>0</v>
      </c>
      <c r="EF203" s="139">
        <f t="shared" si="91"/>
        <v>0</v>
      </c>
      <c r="EG203" s="139">
        <f t="shared" si="91"/>
        <v>0</v>
      </c>
      <c r="EH203" s="139">
        <f t="shared" si="91"/>
        <v>0</v>
      </c>
      <c r="EI203" s="139">
        <f t="shared" si="91"/>
        <v>0</v>
      </c>
      <c r="EJ203" s="139">
        <f t="shared" si="91"/>
        <v>0</v>
      </c>
      <c r="EK203" s="139">
        <f t="shared" si="91"/>
        <v>0</v>
      </c>
      <c r="EL203" s="139">
        <f t="shared" si="91"/>
        <v>0</v>
      </c>
      <c r="EM203" s="139">
        <f t="shared" si="91"/>
        <v>0</v>
      </c>
      <c r="EN203" s="139">
        <f t="shared" si="91"/>
        <v>0</v>
      </c>
      <c r="EO203" s="139">
        <f t="shared" si="91"/>
        <v>0</v>
      </c>
      <c r="EP203" s="139">
        <f t="shared" si="91"/>
        <v>0</v>
      </c>
      <c r="EQ203" s="139">
        <f t="shared" si="91"/>
        <v>0</v>
      </c>
      <c r="ER203" s="139">
        <f t="shared" si="91"/>
        <v>0</v>
      </c>
      <c r="ES203" s="139">
        <f t="shared" si="91"/>
        <v>0</v>
      </c>
      <c r="ET203" s="139">
        <f t="shared" si="91"/>
        <v>0</v>
      </c>
      <c r="EU203" s="139">
        <f t="shared" si="91"/>
        <v>0</v>
      </c>
      <c r="EV203" s="139">
        <f t="shared" si="91"/>
        <v>0</v>
      </c>
      <c r="EW203" s="139">
        <f t="shared" si="91"/>
        <v>0</v>
      </c>
      <c r="EX203" s="139">
        <f t="shared" si="91"/>
        <v>0</v>
      </c>
      <c r="EY203" s="139">
        <f t="shared" si="91"/>
        <v>0</v>
      </c>
      <c r="EZ203" s="139">
        <f t="shared" si="91"/>
        <v>0</v>
      </c>
      <c r="FA203" s="139">
        <f t="shared" si="91"/>
        <v>0</v>
      </c>
      <c r="FB203" s="139">
        <f t="shared" si="91"/>
        <v>0</v>
      </c>
      <c r="FC203" s="139">
        <f t="shared" si="91"/>
        <v>0</v>
      </c>
      <c r="FD203" s="139">
        <f t="shared" si="91"/>
        <v>0</v>
      </c>
      <c r="FE203" s="139">
        <f t="shared" si="91"/>
        <v>0</v>
      </c>
      <c r="FF203" s="139">
        <f t="shared" si="91"/>
        <v>0</v>
      </c>
      <c r="FG203" s="139">
        <f t="shared" si="91"/>
        <v>0</v>
      </c>
      <c r="FH203" s="139">
        <f t="shared" si="91"/>
        <v>0</v>
      </c>
      <c r="FI203" s="139">
        <f t="shared" si="91"/>
        <v>0</v>
      </c>
      <c r="FJ203" s="139">
        <f t="shared" si="91"/>
        <v>0</v>
      </c>
      <c r="FK203" s="139">
        <f t="shared" si="91"/>
        <v>0</v>
      </c>
      <c r="FL203" s="139">
        <f t="shared" si="91"/>
        <v>0</v>
      </c>
      <c r="FM203" s="139">
        <f t="shared" si="91"/>
        <v>0</v>
      </c>
      <c r="FN203" s="139">
        <f t="shared" si="91"/>
        <v>0</v>
      </c>
    </row>
    <row r="204" spans="1:16384"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  <c r="BR204" s="139"/>
      <c r="BS204" s="139"/>
      <c r="BT204" s="139"/>
      <c r="BU204" s="139"/>
      <c r="BV204" s="139"/>
      <c r="BW204" s="139"/>
      <c r="BX204" s="139"/>
      <c r="BY204" s="139"/>
      <c r="BZ204" s="139"/>
      <c r="CA204" s="139"/>
      <c r="CB204" s="139"/>
      <c r="CC204" s="139"/>
      <c r="CD204" s="139"/>
      <c r="CE204" s="139"/>
      <c r="CF204" s="139"/>
      <c r="CG204" s="139"/>
      <c r="CH204" s="139"/>
      <c r="CI204" s="139"/>
      <c r="CJ204" s="139"/>
      <c r="CK204" s="139"/>
      <c r="CL204" s="139"/>
      <c r="CM204" s="139"/>
      <c r="CN204" s="139"/>
      <c r="CO204" s="139"/>
      <c r="CP204" s="139"/>
      <c r="CQ204" s="139"/>
      <c r="CR204" s="139"/>
      <c r="CS204" s="139"/>
      <c r="CT204" s="139"/>
      <c r="CU204" s="139"/>
      <c r="CV204" s="139"/>
      <c r="CW204" s="139"/>
      <c r="CX204" s="139"/>
      <c r="CY204" s="139"/>
      <c r="CZ204" s="139"/>
      <c r="DA204" s="139"/>
      <c r="DB204" s="139"/>
      <c r="DC204" s="139"/>
      <c r="DD204" s="139"/>
      <c r="DE204" s="139"/>
      <c r="DF204" s="139"/>
      <c r="DG204" s="139"/>
      <c r="DH204" s="139"/>
      <c r="DI204" s="139"/>
      <c r="DJ204" s="139"/>
      <c r="DK204" s="139"/>
      <c r="DL204" s="139"/>
      <c r="DM204" s="139"/>
      <c r="DN204" s="139"/>
      <c r="DO204" s="139"/>
      <c r="DP204" s="139"/>
      <c r="DQ204" s="139"/>
      <c r="DR204" s="139"/>
      <c r="DS204" s="139"/>
      <c r="DT204" s="139"/>
      <c r="DU204" s="139"/>
      <c r="DV204" s="139"/>
      <c r="DW204" s="139"/>
      <c r="DX204" s="139"/>
      <c r="DY204" s="139"/>
      <c r="DZ204" s="139"/>
      <c r="EA204" s="139"/>
      <c r="EB204" s="139"/>
      <c r="EC204" s="139"/>
      <c r="ED204" s="139"/>
      <c r="EE204" s="139"/>
      <c r="EF204" s="139"/>
      <c r="EG204" s="139"/>
      <c r="EH204" s="139"/>
      <c r="EI204" s="139"/>
      <c r="EJ204" s="139"/>
      <c r="EK204" s="139"/>
      <c r="EL204" s="139"/>
      <c r="EM204" s="139"/>
      <c r="EN204" s="139"/>
      <c r="EO204" s="139"/>
      <c r="EP204" s="139"/>
      <c r="EQ204" s="139"/>
      <c r="ER204" s="139"/>
      <c r="ES204" s="139"/>
      <c r="ET204" s="139"/>
      <c r="EU204" s="139"/>
      <c r="EV204" s="139"/>
      <c r="EW204" s="139"/>
      <c r="EX204" s="139"/>
      <c r="EY204" s="139"/>
      <c r="EZ204" s="139"/>
      <c r="FA204" s="139"/>
      <c r="FB204" s="139"/>
      <c r="FC204" s="139"/>
      <c r="FD204" s="139"/>
      <c r="FE204" s="139"/>
      <c r="FF204" s="139"/>
      <c r="FG204" s="139"/>
      <c r="FH204" s="139"/>
      <c r="FI204" s="139"/>
      <c r="FJ204" s="139"/>
      <c r="FK204" s="139"/>
      <c r="FL204" s="139"/>
      <c r="FM204" s="139"/>
      <c r="FN204" s="139"/>
    </row>
    <row r="205" spans="1:16384">
      <c r="A205" s="105" t="s">
        <v>298</v>
      </c>
      <c r="B205" s="139" t="s">
        <v>356</v>
      </c>
      <c r="E205" s="139">
        <f>(SUM($E$198:E198)-SUM($E$207:E207))*'Capital Structure'!$R$16/12</f>
        <v>0</v>
      </c>
      <c r="F205" s="139">
        <f>(SUM($E$198:F198)-SUM($E$207:F207))*'Capital Structure'!$R$16/12</f>
        <v>0</v>
      </c>
      <c r="G205" s="139">
        <f>(SUM($E$198:G198)-SUM($E$207:G207))*'Capital Structure'!$R$16/12</f>
        <v>0</v>
      </c>
      <c r="H205" s="139">
        <f>(SUM($E$198:H198)-SUM($E$207:H207))*'Capital Structure'!$R$16/12</f>
        <v>0</v>
      </c>
      <c r="I205" s="139">
        <f>(SUM($E$198:I198)-SUM($E$207:I207))*'Capital Structure'!$R$16/12</f>
        <v>0</v>
      </c>
      <c r="J205" s="139">
        <f>(SUM($E$198:J198)-SUM($E$207:J207))*'Capital Structure'!$R$16/12</f>
        <v>0</v>
      </c>
      <c r="K205" s="139">
        <f>(SUM($E$198:K198)-SUM($E$207:K207))*'Capital Structure'!$R$16/12</f>
        <v>0</v>
      </c>
      <c r="L205" s="139">
        <f>(SUM($E$198:L198)-SUM($E$207:L207))*'Capital Structure'!$R$16/12</f>
        <v>0</v>
      </c>
      <c r="M205" s="139">
        <f>(SUM($E$198:M198)-SUM($E$207:M207))*'Capital Structure'!$R$16/12</f>
        <v>0</v>
      </c>
      <c r="N205" s="139">
        <f>(SUM($E$198:N198)-SUM($E$207:N207))*'Capital Structure'!$R$16/12</f>
        <v>0</v>
      </c>
      <c r="O205" s="139">
        <f>(SUM($E$198:O198)-SUM($E$207:O207))*'Capital Structure'!$R$16/12</f>
        <v>0</v>
      </c>
      <c r="P205" s="139">
        <f>(SUM($E$198:P198)-SUM($E$207:P207))*'Capital Structure'!$R$16/12</f>
        <v>0</v>
      </c>
      <c r="Q205" s="139">
        <f>(SUM($E$198:Q198)-SUM($E$207:Q207))*'Capital Structure'!$R$16/12</f>
        <v>0</v>
      </c>
      <c r="R205" s="139">
        <f>(SUM($E$198:R198)-SUM($E$207:R207))*'Capital Structure'!$R$16/12</f>
        <v>0</v>
      </c>
      <c r="S205" s="139">
        <f>(SUM($E$198:S198)-SUM($E$207:S207))*'Capital Structure'!$R$16/12</f>
        <v>0</v>
      </c>
      <c r="T205" s="139">
        <f>(SUM($E$198:T198)-SUM($E$207:T207))*'Capital Structure'!$R$16/12</f>
        <v>0</v>
      </c>
      <c r="U205" s="139">
        <f>(SUM($E$198:U198)-SUM($E$207:U207))*'Capital Structure'!$R$16/12</f>
        <v>0</v>
      </c>
      <c r="V205" s="139">
        <f>(SUM($E$198:V198)-SUM($E$207:V207))*'Capital Structure'!$R$16/12</f>
        <v>0</v>
      </c>
      <c r="W205" s="139">
        <f>(SUM($E$198:W198)-SUM($E$207:W207))*'Capital Structure'!$R$16/12</f>
        <v>0</v>
      </c>
      <c r="X205" s="139">
        <f>(SUM($E$198:X198)-SUM($E$207:X207))*'Capital Structure'!$R$16/12</f>
        <v>0</v>
      </c>
      <c r="Y205" s="139">
        <f>(SUM($E$198:Y198)-SUM($E$207:Y207))*'Capital Structure'!$R$16/12</f>
        <v>0</v>
      </c>
      <c r="Z205" s="139">
        <f>(SUM($E$198:Z198)-SUM($E$207:Z207))*'Capital Structure'!$R$16/12</f>
        <v>0</v>
      </c>
      <c r="AA205" s="139">
        <f>(SUM($E$198:AA198)-SUM($E$207:AA207))*'Capital Structure'!$R$16/12</f>
        <v>0</v>
      </c>
      <c r="AB205" s="139">
        <f>(SUM($E$198:AB198)-SUM($E$207:AB207))*'Capital Structure'!$R$16/12</f>
        <v>0</v>
      </c>
      <c r="AC205" s="139">
        <f>(SUM($E$198:AC198)-SUM($E$207:AC207))*'Capital Structure'!$R$16/12</f>
        <v>0</v>
      </c>
      <c r="AD205" s="139">
        <f>(SUM($E$198:AD198)-SUM($E$207:AD207))*'Capital Structure'!$R$16/12</f>
        <v>0</v>
      </c>
      <c r="AE205" s="139">
        <f>(SUM($E$198:AE198)-SUM($E$207:AE207))*'Capital Structure'!$R$16/12</f>
        <v>0</v>
      </c>
      <c r="AF205" s="139">
        <f>(SUM($E$198:AF198)-SUM($E$207:AF207))*'Capital Structure'!$R$16/12</f>
        <v>0</v>
      </c>
      <c r="AG205" s="139">
        <f>(SUM($E$198:AG198)-SUM($E$207:AG207))*'Capital Structure'!$R$16/12</f>
        <v>0</v>
      </c>
      <c r="AH205" s="139">
        <f>(SUM($E$198:AH198)-SUM($E$207:AH207))*'Capital Structure'!$R$16/12</f>
        <v>0</v>
      </c>
      <c r="AI205" s="139">
        <f>(SUM($E$198:AI198)-SUM($E$207:AI207))*'Capital Structure'!$R$16/12</f>
        <v>0</v>
      </c>
      <c r="AJ205" s="139">
        <f>(SUM($E$198:AJ198)-SUM($E$207:AJ207))*'Capital Structure'!$R$16/12</f>
        <v>0</v>
      </c>
      <c r="AK205" s="139">
        <f>(SUM($E$198:AK198)-SUM($E$207:AK207))*'Capital Structure'!$R$16/12</f>
        <v>0</v>
      </c>
      <c r="AL205" s="139">
        <f>(SUM($E$198:AL198)-SUM($E$207:AL207))*'Capital Structure'!$R$16/12</f>
        <v>0</v>
      </c>
      <c r="AM205" s="139">
        <f>(SUM($E$198:AM198)-SUM($E$207:AM207))*'Capital Structure'!$R$16/12</f>
        <v>0</v>
      </c>
      <c r="AN205" s="139">
        <f>(SUM($E$198:AN198)-SUM($E$207:AN207))*'Capital Structure'!$R$16/12</f>
        <v>0</v>
      </c>
      <c r="AO205" s="139">
        <f>(SUM($E$198:AO198)-SUM($E$207:AO207))*'Capital Structure'!$R$16/12</f>
        <v>0</v>
      </c>
      <c r="AP205" s="139">
        <f>(SUM($E$198:AP198)-SUM($E$207:AP207))*'Capital Structure'!$R$16/12</f>
        <v>0</v>
      </c>
      <c r="AQ205" s="139">
        <f>(SUM($E$198:AQ198)-SUM($E$207:AQ207))*'Capital Structure'!$R$16/12</f>
        <v>0</v>
      </c>
      <c r="AR205" s="139">
        <f>(SUM($E$198:AR198)-SUM($E$207:AR207))*'Capital Structure'!$R$16/12</f>
        <v>0</v>
      </c>
      <c r="AS205" s="139">
        <f>(SUM($E$198:AS198)-SUM($E$207:AS207))*'Capital Structure'!$R$16/12</f>
        <v>0</v>
      </c>
      <c r="AT205" s="139">
        <f>(SUM($E$198:AT198)-SUM($E$207:AT207))*'Capital Structure'!$R$16/12</f>
        <v>0</v>
      </c>
      <c r="AU205" s="139">
        <f>(SUM($E$198:AU198)-SUM($E$207:AU207))*'Capital Structure'!$R$16/12</f>
        <v>0</v>
      </c>
      <c r="AV205" s="139">
        <f>(SUM($E$198:AV198)-SUM($E$207:AV207))*'Capital Structure'!$R$16/12</f>
        <v>0</v>
      </c>
      <c r="AW205" s="139">
        <f>(SUM($E$198:AW198)-SUM($E$207:AW207))*'Capital Structure'!$R$16/12</f>
        <v>0</v>
      </c>
      <c r="AX205" s="139">
        <f>(SUM($E$198:AX198)-SUM($E$207:AX207))*'Capital Structure'!$R$16/12</f>
        <v>0</v>
      </c>
      <c r="AY205" s="139">
        <f>(SUM($E$198:AY198)-SUM($E$207:AY207))*'Capital Structure'!$R$16/12</f>
        <v>0</v>
      </c>
      <c r="AZ205" s="139">
        <f>(SUM($E$198:AZ198)-SUM($E$207:AZ207))*'Capital Structure'!$R$16/12</f>
        <v>0</v>
      </c>
      <c r="BA205" s="139">
        <f>(SUM($E$198:BA198)-SUM($E$207:BA207))*'Capital Structure'!$R$16/12</f>
        <v>0</v>
      </c>
      <c r="BB205" s="139">
        <f>(SUM($E$198:BB198)-SUM($E$207:BB207))*'Capital Structure'!$R$16/12</f>
        <v>0</v>
      </c>
      <c r="BC205" s="139">
        <f>(SUM($E$198:BC198)-SUM($E$207:BC207))*'Capital Structure'!$R$16/12</f>
        <v>0</v>
      </c>
      <c r="BD205" s="139">
        <f>(SUM($E$198:BD198)-SUM($E$207:BD207))*'Capital Structure'!$R$16/12</f>
        <v>0</v>
      </c>
      <c r="BE205" s="139">
        <f>(SUM($E$198:BE198)-SUM($E$207:BE207))*'Capital Structure'!$R$16/12</f>
        <v>0</v>
      </c>
      <c r="BF205" s="139">
        <f>(SUM($E$198:BF198)-SUM($E$207:BF207))*'Capital Structure'!$R$16/12</f>
        <v>0</v>
      </c>
      <c r="BG205" s="139">
        <f>(SUM($E$198:BG198)-SUM($E$207:BG207))*'Capital Structure'!$R$16/12</f>
        <v>0</v>
      </c>
      <c r="BH205" s="139">
        <f>(SUM($E$198:BH198)-SUM($E$207:BH207))*'Capital Structure'!$R$16/12</f>
        <v>0</v>
      </c>
      <c r="BI205" s="139">
        <f>(SUM($E$198:BI198)-SUM($E$207:BI207))*'Capital Structure'!$R$16/12</f>
        <v>0</v>
      </c>
      <c r="BJ205" s="139">
        <f>(SUM($E$198:BJ198)-SUM($E$207:BJ207))*'Capital Structure'!$R$16/12</f>
        <v>0</v>
      </c>
      <c r="BK205" s="139">
        <f>(SUM($E$198:BK198)-SUM($E$207:BK207))*'Capital Structure'!$R$16/12</f>
        <v>0</v>
      </c>
      <c r="BL205" s="139">
        <f>(SUM($E$198:BL198)-SUM($E$207:BL207))*'Capital Structure'!$R$16/12</f>
        <v>0</v>
      </c>
      <c r="BM205" s="139">
        <f>(SUM($E$198:BM198)-SUM($E$207:BM207))*'Capital Structure'!$R$16/12</f>
        <v>0</v>
      </c>
      <c r="BN205" s="139">
        <f>(SUM($E$198:BN198)-SUM($E$207:BN207))*'Capital Structure'!$R$16/12</f>
        <v>0</v>
      </c>
      <c r="BO205" s="139">
        <f>(SUM($E$198:BO198)-SUM($E$207:BO207))*'Capital Structure'!$R$16/12</f>
        <v>0</v>
      </c>
      <c r="BP205" s="139">
        <f>(SUM($E$198:BP198)-SUM($E$207:BP207))*'Capital Structure'!$R$16/12</f>
        <v>0</v>
      </c>
      <c r="BQ205" s="139">
        <f>(SUM($E$198:BQ198)-SUM($E$207:BQ207))*'Capital Structure'!$R$16/12</f>
        <v>0</v>
      </c>
      <c r="BR205" s="139">
        <f>(SUM($E$198:BR198)-SUM($E$207:BR207))*'Capital Structure'!$R$16/12</f>
        <v>0</v>
      </c>
      <c r="BS205" s="139">
        <f>(SUM($E$198:BS198)-SUM($E$207:BS207))*'Capital Structure'!$R$16/12</f>
        <v>0</v>
      </c>
      <c r="BT205" s="139">
        <f>(SUM($E$198:BT198)-SUM($E$207:BT207))*'Capital Structure'!$R$16/12</f>
        <v>0</v>
      </c>
      <c r="BU205" s="139">
        <f>(SUM($E$198:BU198)-SUM($E$207:BU207))*'Capital Structure'!$R$16/12</f>
        <v>0</v>
      </c>
      <c r="BV205" s="139">
        <f>(SUM($E$198:BV198)-SUM($E$207:BV207))*'Capital Structure'!$R$16/12</f>
        <v>0</v>
      </c>
      <c r="BW205" s="139">
        <f>(SUM($E$198:BW198)-SUM($E$207:BW207))*'Capital Structure'!$R$16/12</f>
        <v>0</v>
      </c>
      <c r="BX205" s="139">
        <f>(SUM($E$198:BX198)-SUM($E$207:BX207))*'Capital Structure'!$R$16/12</f>
        <v>0</v>
      </c>
      <c r="BY205" s="139">
        <f>(SUM($E$198:BY198)-SUM($E$207:BY207))*'Capital Structure'!$R$16/12</f>
        <v>0</v>
      </c>
      <c r="BZ205" s="139">
        <f>(SUM($E$198:BZ198)-SUM($E$207:BZ207))*'Capital Structure'!$R$16/12</f>
        <v>0</v>
      </c>
      <c r="CA205" s="139">
        <f>(SUM($E$198:CA198)-SUM($E$207:CA207))*'Capital Structure'!$R$16/12</f>
        <v>0</v>
      </c>
      <c r="CB205" s="139">
        <f>(SUM($E$198:CB198)-SUM($E$207:CB207))*'Capital Structure'!$R$16/12</f>
        <v>0</v>
      </c>
      <c r="CC205" s="139">
        <f>(SUM($E$198:CC198)-SUM($E$207:CC207))*'Capital Structure'!$R$16/12</f>
        <v>0</v>
      </c>
      <c r="CD205" s="139">
        <f>(SUM($E$198:CD198)-SUM($E$207:CD207))*'Capital Structure'!$R$16/12</f>
        <v>0</v>
      </c>
      <c r="CE205" s="139">
        <f>(SUM($E$198:CE198)-SUM($E$207:CE207))*'Capital Structure'!$R$16/12</f>
        <v>0</v>
      </c>
      <c r="CF205" s="139">
        <f>(SUM($E$198:CF198)-SUM($E$207:CF207))*'Capital Structure'!$R$16/12</f>
        <v>0</v>
      </c>
      <c r="CG205" s="139">
        <f>(SUM($E$198:CG198)-SUM($E$207:CG207))*'Capital Structure'!$R$16/12</f>
        <v>0</v>
      </c>
      <c r="CH205" s="139">
        <f>(SUM($E$198:CH198)-SUM($E$207:CH207))*'Capital Structure'!$R$16/12</f>
        <v>0</v>
      </c>
      <c r="CI205" s="139">
        <f>(SUM($E$198:CI198)-SUM($E$207:CI207))*'Capital Structure'!$R$16/12</f>
        <v>0</v>
      </c>
      <c r="CJ205" s="139">
        <f>(SUM($E$198:CJ198)-SUM($E$207:CJ207))*'Capital Structure'!$R$16/12</f>
        <v>0</v>
      </c>
      <c r="CK205" s="139">
        <f>(SUM($E$198:CK198)-SUM($E$207:CK207))*'Capital Structure'!$R$16/12</f>
        <v>0</v>
      </c>
      <c r="CL205" s="139">
        <f>(SUM($E$198:CL198)-SUM($E$207:CL207))*'Capital Structure'!$R$16/12</f>
        <v>0</v>
      </c>
      <c r="CM205" s="139">
        <f>(SUM($E$198:CM198)-SUM($E$207:CM207))*'Capital Structure'!$R$16/12</f>
        <v>0</v>
      </c>
      <c r="CN205" s="139">
        <f>(SUM($E$198:CN198)-SUM($E$207:CN207))*'Capital Structure'!$R$16/12</f>
        <v>0</v>
      </c>
      <c r="CO205" s="139">
        <f>(SUM($E$198:CO198)-SUM($E$207:CO207))*'Capital Structure'!$R$16/12</f>
        <v>0</v>
      </c>
      <c r="CP205" s="139">
        <f>(SUM($E$198:CP198)-SUM($E$207:CP207))*'Capital Structure'!$R$16/12</f>
        <v>0</v>
      </c>
      <c r="CQ205" s="139">
        <f>(SUM($E$198:CQ198)-SUM($E$207:CQ207))*'Capital Structure'!$R$16/12</f>
        <v>0</v>
      </c>
      <c r="CR205" s="139">
        <f>(SUM($E$198:CR198)-SUM($E$207:CR207))*'Capital Structure'!$R$16/12</f>
        <v>0</v>
      </c>
      <c r="CS205" s="139">
        <f>(SUM($E$198:CS198)-SUM($E$207:CS207))*'Capital Structure'!$R$16/12</f>
        <v>0</v>
      </c>
      <c r="CT205" s="139">
        <f>(SUM($E$198:CT198)-SUM($E$207:CT207))*'Capital Structure'!$R$16/12</f>
        <v>0</v>
      </c>
      <c r="CU205" s="139">
        <f>(SUM($E$198:CU198)-SUM($E$207:CU207))*'Capital Structure'!$R$16/12</f>
        <v>0</v>
      </c>
      <c r="CV205" s="139">
        <f>(SUM($E$198:CV198)-SUM($E$207:CV207))*'Capital Structure'!$R$16/12</f>
        <v>0</v>
      </c>
      <c r="CW205" s="139">
        <f>(SUM($E$198:CW198)-SUM($E$207:CW207))*'Capital Structure'!$R$16/12</f>
        <v>0</v>
      </c>
      <c r="CX205" s="139">
        <f>(SUM($E$198:CX198)-SUM($E$207:CX207))*'Capital Structure'!$R$16/12</f>
        <v>0</v>
      </c>
      <c r="CY205" s="139">
        <f>(SUM($E$198:CY198)-SUM($E$207:CY207))*'Capital Structure'!$R$16/12</f>
        <v>0</v>
      </c>
      <c r="CZ205" s="139">
        <f>(SUM($E$198:CZ198)-SUM($E$207:CZ207))*'Capital Structure'!$R$16/12</f>
        <v>0</v>
      </c>
      <c r="DA205" s="139">
        <f>(SUM($E$198:DA198)-SUM($E$207:DA207))*'Capital Structure'!$R$16/12</f>
        <v>0</v>
      </c>
      <c r="DB205" s="139">
        <f>(SUM($E$198:DB198)-SUM($E$207:DB207))*'Capital Structure'!$R$16/12</f>
        <v>0</v>
      </c>
      <c r="DC205" s="139">
        <f>(SUM($E$198:DC198)-SUM($E$207:DC207))*'Capital Structure'!$R$16/12</f>
        <v>0</v>
      </c>
      <c r="DD205" s="139">
        <f>(SUM($E$198:DD198)-SUM($E$207:DD207))*'Capital Structure'!$R$16/12</f>
        <v>0</v>
      </c>
      <c r="DE205" s="139">
        <f>(SUM($E$198:DE198)-SUM($E$207:DE207))*'Capital Structure'!$R$16/12</f>
        <v>0</v>
      </c>
      <c r="DF205" s="139">
        <f>(SUM($E$198:DF198)-SUM($E$207:DF207))*'Capital Structure'!$R$16/12</f>
        <v>0</v>
      </c>
      <c r="DG205" s="139">
        <f>(SUM($E$198:DG198)-SUM($E$207:DG207))*'Capital Structure'!$R$16/12</f>
        <v>0</v>
      </c>
      <c r="DH205" s="139">
        <f>(SUM($E$198:DH198)-SUM($E$207:DH207))*'Capital Structure'!$R$16/12</f>
        <v>0</v>
      </c>
      <c r="DI205" s="139">
        <f>(SUM($E$198:DI198)-SUM($E$207:DI207))*'Capital Structure'!$R$16/12</f>
        <v>0</v>
      </c>
      <c r="DJ205" s="139">
        <f>(SUM($E$198:DJ198)-SUM($E$207:DJ207))*'Capital Structure'!$R$16/12</f>
        <v>0</v>
      </c>
      <c r="DK205" s="139">
        <f>(SUM($E$198:DK198)-SUM($E$207:DK207))*'Capital Structure'!$R$16/12</f>
        <v>0</v>
      </c>
      <c r="DL205" s="139">
        <f>(SUM($E$198:DL198)-SUM($E$207:DL207))*'Capital Structure'!$R$16/12</f>
        <v>0</v>
      </c>
      <c r="DM205" s="139">
        <f>(SUM($E$198:DM198)-SUM($E$207:DM207))*'Capital Structure'!$R$16/12</f>
        <v>0</v>
      </c>
      <c r="DN205" s="139">
        <f>(SUM($E$198:DN198)-SUM($E$207:DN207))*'Capital Structure'!$R$16/12</f>
        <v>0</v>
      </c>
      <c r="DO205" s="139">
        <f>(SUM($E$198:DO198)-SUM($E$207:DO207))*'Capital Structure'!$R$16/12</f>
        <v>0</v>
      </c>
      <c r="DP205" s="139">
        <f>(SUM($E$198:DP198)-SUM($E$207:DP207))*'Capital Structure'!$R$16/12</f>
        <v>0</v>
      </c>
      <c r="DQ205" s="139">
        <f>(SUM($E$198:DQ198)-SUM($E$207:DQ207))*'Capital Structure'!$R$16/12</f>
        <v>0</v>
      </c>
      <c r="DR205" s="139">
        <f>(SUM($E$198:DR198)-SUM($E$207:DR207))*'Capital Structure'!$R$16/12</f>
        <v>0</v>
      </c>
      <c r="DS205" s="139">
        <f>(SUM($E$198:DS198)-SUM($E$207:DS207))*'Capital Structure'!$R$16/12</f>
        <v>0</v>
      </c>
      <c r="DT205" s="139">
        <f>(SUM($E$198:DT198)-SUM($E$207:DT207))*'Capital Structure'!$R$16/12</f>
        <v>0</v>
      </c>
      <c r="DU205" s="139">
        <f>(SUM($E$198:DU198)-SUM($E$207:DU207))*'Capital Structure'!$R$16/12</f>
        <v>0</v>
      </c>
      <c r="DV205" s="139">
        <f>(SUM($E$198:DV198)-SUM($E$207:DV207))*'Capital Structure'!$R$16/12</f>
        <v>0</v>
      </c>
      <c r="DW205" s="139">
        <f>(SUM($E$198:DW198)-SUM($E$207:DW207))*'Capital Structure'!$R$16/12</f>
        <v>0</v>
      </c>
      <c r="DX205" s="139">
        <f>(SUM($E$198:DX198)-SUM($E$207:DX207))*'Capital Structure'!$R$16/12</f>
        <v>0</v>
      </c>
      <c r="DY205" s="139">
        <f>(SUM($E$198:DY198)-SUM($E$207:DY207))*'Capital Structure'!$R$16/12</f>
        <v>0</v>
      </c>
      <c r="DZ205" s="139">
        <f>(SUM($E$198:DZ198)-SUM($E$207:DZ207))*'Capital Structure'!$R$16/12</f>
        <v>0</v>
      </c>
      <c r="EA205" s="139">
        <f>(SUM($E$198:EA198)-SUM($E$207:EA207))*'Capital Structure'!$R$16/12</f>
        <v>0</v>
      </c>
      <c r="EB205" s="139">
        <f>(SUM($E$198:EB198)-SUM($E$207:EB207))*'Capital Structure'!$R$16/12</f>
        <v>0</v>
      </c>
      <c r="EC205" s="139">
        <f>(SUM($E$198:EC198)-SUM($E$207:EC207))*'Capital Structure'!$R$16/12</f>
        <v>0</v>
      </c>
      <c r="ED205" s="139">
        <f>(SUM($E$198:ED198)-SUM($E$207:ED207))*'Capital Structure'!$R$16/12</f>
        <v>0</v>
      </c>
      <c r="EE205" s="139">
        <f>(SUM($E$198:EE198)-SUM($E$207:EE207))*'Capital Structure'!$R$16/12</f>
        <v>0</v>
      </c>
      <c r="EF205" s="139">
        <f>(SUM($E$198:EF198)-SUM($E$207:EF207))*'Capital Structure'!$R$16/12</f>
        <v>0</v>
      </c>
      <c r="EG205" s="139">
        <f>(SUM($E$198:EG198)-SUM($E$207:EG207))*'Capital Structure'!$R$16/12</f>
        <v>0</v>
      </c>
      <c r="EH205" s="139">
        <f>(SUM($E$198:EH198)-SUM($E$207:EH207))*'Capital Structure'!$R$16/12</f>
        <v>0</v>
      </c>
      <c r="EI205" s="139">
        <f>(SUM($E$198:EI198)-SUM($E$207:EI207))*'Capital Structure'!$R$16/12</f>
        <v>0</v>
      </c>
      <c r="EJ205" s="139">
        <f>(SUM($E$198:EJ198)-SUM($E$207:EJ207))*'Capital Structure'!$R$16/12</f>
        <v>0</v>
      </c>
      <c r="EK205" s="139">
        <f>(SUM($E$198:EK198)-SUM($E$207:EK207))*'Capital Structure'!$R$16/12</f>
        <v>0</v>
      </c>
      <c r="EL205" s="139">
        <f>(SUM($E$198:EL198)-SUM($E$207:EL207))*'Capital Structure'!$R$16/12</f>
        <v>0</v>
      </c>
      <c r="EM205" s="139">
        <f>(SUM($E$198:EM198)-SUM($E$207:EM207))*'Capital Structure'!$R$16/12</f>
        <v>0</v>
      </c>
      <c r="EN205" s="139">
        <f>(SUM($E$198:EN198)-SUM($E$207:EN207))*'Capital Structure'!$R$16/12</f>
        <v>0</v>
      </c>
      <c r="EO205" s="139">
        <f>(SUM($E$198:EO198)-SUM($E$207:EO207))*'Capital Structure'!$R$16/12</f>
        <v>0</v>
      </c>
      <c r="EP205" s="139">
        <f>(SUM($E$198:EP198)-SUM($E$207:EP207))*'Capital Structure'!$R$16/12</f>
        <v>0</v>
      </c>
      <c r="EQ205" s="139">
        <f>(SUM($E$198:EQ198)-SUM($E$207:EQ207))*'Capital Structure'!$R$16/12</f>
        <v>0</v>
      </c>
      <c r="ER205" s="139">
        <f>(SUM($E$198:ER198)-SUM($E$207:ER207))*'Capital Structure'!$R$16/12</f>
        <v>0</v>
      </c>
      <c r="ES205" s="139">
        <f>(SUM($E$198:ES198)-SUM($E$207:ES207))*'Capital Structure'!$R$16/12</f>
        <v>0</v>
      </c>
      <c r="ET205" s="139">
        <f>(SUM($E$198:ET198)-SUM($E$207:ET207))*'Capital Structure'!$R$16/12</f>
        <v>0</v>
      </c>
      <c r="EU205" s="139">
        <f>(SUM($E$198:EU198)-SUM($E$207:EU207))*'Capital Structure'!$R$16/12</f>
        <v>0</v>
      </c>
      <c r="EV205" s="139">
        <f>(SUM($E$198:EV198)-SUM($E$207:EV207))*'Capital Structure'!$R$16/12</f>
        <v>0</v>
      </c>
      <c r="EW205" s="139">
        <f>(SUM($E$198:EW198)-SUM($E$207:EW207))*'Capital Structure'!$R$16/12</f>
        <v>0</v>
      </c>
      <c r="EX205" s="139">
        <f>(SUM($E$198:EX198)-SUM($E$207:EX207))*'Capital Structure'!$R$16/12</f>
        <v>0</v>
      </c>
      <c r="EY205" s="139">
        <f>(SUM($E$198:EY198)-SUM($E$207:EY207))*'Capital Structure'!$R$16/12</f>
        <v>0</v>
      </c>
      <c r="EZ205" s="139">
        <f>(SUM($E$198:EZ198)-SUM($E$207:EZ207))*'Capital Structure'!$R$16/12</f>
        <v>0</v>
      </c>
      <c r="FA205" s="139">
        <f>(SUM($E$198:FA198)-SUM($E$207:FA207))*'Capital Structure'!$R$16/12</f>
        <v>0</v>
      </c>
      <c r="FB205" s="139">
        <f>(SUM($E$198:FB198)-SUM($E$207:FB207))*'Capital Structure'!$R$16/12</f>
        <v>0</v>
      </c>
      <c r="FC205" s="139">
        <f>(SUM($E$198:FC198)-SUM($E$207:FC207))*'Capital Structure'!$R$16/12</f>
        <v>0</v>
      </c>
      <c r="FD205" s="139">
        <f>(SUM($E$198:FD198)-SUM($E$207:FD207))*'Capital Structure'!$R$16/12</f>
        <v>0</v>
      </c>
      <c r="FE205" s="139">
        <f>(SUM($E$198:FE198)-SUM($E$207:FE207))*'Capital Structure'!$R$16/12</f>
        <v>0</v>
      </c>
      <c r="FF205" s="139">
        <f>(SUM($E$198:FF198)-SUM($E$207:FF207))*'Capital Structure'!$R$16/12</f>
        <v>0</v>
      </c>
      <c r="FG205" s="139">
        <f>(SUM($E$198:FG198)-SUM($E$207:FG207))*'Capital Structure'!$R$16/12</f>
        <v>0</v>
      </c>
      <c r="FH205" s="139">
        <f>(SUM($E$198:FH198)-SUM($E$207:FH207))*'Capital Structure'!$R$16/12</f>
        <v>0</v>
      </c>
      <c r="FI205" s="139">
        <f>(SUM($E$198:FI198)-SUM($E$207:FI207))*'Capital Structure'!$R$16/12</f>
        <v>0</v>
      </c>
      <c r="FJ205" s="139">
        <f>(SUM($E$198:FJ198)-SUM($E$207:FJ207))*'Capital Structure'!$R$16/12</f>
        <v>0</v>
      </c>
      <c r="FK205" s="139">
        <f>(SUM($E$198:FK198)-SUM($E$207:FK207))*'Capital Structure'!$R$16/12</f>
        <v>0</v>
      </c>
      <c r="FL205" s="139">
        <f>(SUM($E$198:FL198)-SUM($E$207:FL207))*'Capital Structure'!$R$16/12</f>
        <v>0</v>
      </c>
      <c r="FM205" s="139">
        <f>(SUM($E$198:FM198)-SUM($E$207:FM207))*'Capital Structure'!$R$16/12</f>
        <v>0</v>
      </c>
      <c r="FN205" s="139">
        <f>(SUM($E$198:FN198)-SUM($E$207:FN207))*'Capital Structure'!$R$16/12</f>
        <v>0</v>
      </c>
    </row>
    <row r="206" spans="1:16384">
      <c r="B206" s="148" t="s">
        <v>355</v>
      </c>
      <c r="E206" s="139">
        <f>SUM($E$198:E198)-SUM($D$207:D207)</f>
        <v>0</v>
      </c>
      <c r="F206" s="139">
        <f>SUM($E$198:F198)-SUM($D$207:E207)</f>
        <v>0</v>
      </c>
      <c r="G206" s="139">
        <f>SUM($E$198:G198)-SUM($D$207:F207)</f>
        <v>0</v>
      </c>
      <c r="H206" s="139">
        <f>SUM($E$198:H198)-SUM($D$207:G207)</f>
        <v>0</v>
      </c>
      <c r="I206" s="139">
        <f>SUM($E$198:I198)-SUM($D$207:H207)</f>
        <v>0</v>
      </c>
      <c r="J206" s="139">
        <f>SUM($E$198:J198)-SUM($D$207:I207)</f>
        <v>0</v>
      </c>
      <c r="K206" s="139">
        <f>SUM($E$198:K198)-SUM($D$207:J207)</f>
        <v>0</v>
      </c>
      <c r="L206" s="139">
        <f>SUM($E$198:L198)-SUM($D$207:K207)</f>
        <v>0</v>
      </c>
      <c r="M206" s="139">
        <f>SUM($E$198:M198)-SUM($D$207:L207)</f>
        <v>0</v>
      </c>
      <c r="N206" s="139">
        <f>SUM($E$198:N198)-SUM($D$207:M207)</f>
        <v>0</v>
      </c>
      <c r="O206" s="139">
        <f>SUM($E$198:O198)-SUM($D$207:N207)</f>
        <v>0</v>
      </c>
      <c r="P206" s="139">
        <f>SUM($E$198:P198)-SUM($D$207:O207)</f>
        <v>0</v>
      </c>
      <c r="Q206" s="139">
        <f>SUM($E$198:Q198)-SUM($D$207:P207)</f>
        <v>0</v>
      </c>
      <c r="R206" s="139">
        <f>SUM($E$198:R198)-SUM($D$207:Q207)</f>
        <v>0</v>
      </c>
      <c r="S206" s="139">
        <f>SUM($E$198:S198)-SUM($D$207:R207)</f>
        <v>0</v>
      </c>
      <c r="T206" s="139">
        <f>SUM($E$198:T198)-SUM($D$207:S207)</f>
        <v>0</v>
      </c>
      <c r="U206" s="139">
        <f>SUM($E$198:U198)-SUM($D$207:T207)</f>
        <v>0</v>
      </c>
      <c r="V206" s="139">
        <f>SUM($E$198:V198)-SUM($D$207:U207)</f>
        <v>0</v>
      </c>
      <c r="W206" s="139">
        <f>SUM($E$198:W198)-SUM($D$207:V207)</f>
        <v>0</v>
      </c>
      <c r="X206" s="139">
        <f>SUM($E$198:X198)-SUM($D$207:W207)</f>
        <v>0</v>
      </c>
      <c r="Y206" s="139">
        <f>SUM($E$198:Y198)-SUM($D$207:X207)</f>
        <v>0</v>
      </c>
      <c r="Z206" s="139">
        <f>SUM($E$198:Z198)-SUM($D$207:Y207)</f>
        <v>0</v>
      </c>
      <c r="AA206" s="139">
        <f>SUM($E$198:AA198)-SUM($D$207:Z207)</f>
        <v>0</v>
      </c>
      <c r="AB206" s="139">
        <f>SUM($E$198:AB198)-SUM($D$207:AA207)</f>
        <v>0</v>
      </c>
      <c r="AC206" s="139">
        <f>SUM($E$198:AC198)-SUM($D$207:AB207)</f>
        <v>0</v>
      </c>
      <c r="AD206" s="139">
        <f>SUM($E$198:AD198)-SUM($D$207:AC207)</f>
        <v>0</v>
      </c>
      <c r="AE206" s="139">
        <f>SUM($E$198:AE198)-SUM($D$207:AD207)</f>
        <v>0</v>
      </c>
      <c r="AF206" s="139">
        <f>SUM($E$198:AF198)-SUM($D$207:AE207)</f>
        <v>0</v>
      </c>
      <c r="AG206" s="139">
        <f>SUM($E$198:AG198)-SUM($D$207:AF207)</f>
        <v>0</v>
      </c>
      <c r="AH206" s="139">
        <f>SUM($E$198:AH198)-SUM($D$207:AG207)</f>
        <v>0</v>
      </c>
      <c r="AI206" s="139">
        <f>SUM($E$198:AI198)-SUM($D$207:AH207)</f>
        <v>0</v>
      </c>
      <c r="AJ206" s="139">
        <f>SUM($E$198:AJ198)-SUM($D$207:AI207)</f>
        <v>0</v>
      </c>
      <c r="AK206" s="139">
        <f>SUM($E$198:AK198)-SUM($D$207:AJ207)</f>
        <v>0</v>
      </c>
      <c r="AL206" s="139">
        <f>SUM($E$198:AL198)-SUM($D$207:AK207)</f>
        <v>0</v>
      </c>
      <c r="AM206" s="139">
        <f>SUM($E$198:AM198)-SUM($D$207:AL207)</f>
        <v>0</v>
      </c>
      <c r="AN206" s="139">
        <f>SUM($E$198:AN198)-SUM($D$207:AM207)</f>
        <v>0</v>
      </c>
      <c r="AO206" s="139">
        <f>SUM($E$198:AO198)-SUM($D$207:AN207)</f>
        <v>0</v>
      </c>
      <c r="AP206" s="139">
        <f>SUM($E$198:AP198)-SUM($D$207:AO207)</f>
        <v>0</v>
      </c>
      <c r="AQ206" s="139">
        <f>SUM($E$198:AQ198)-SUM($D$207:AP207)</f>
        <v>0</v>
      </c>
      <c r="AR206" s="139">
        <f>SUM($E$198:AR198)-SUM($D$207:AQ207)</f>
        <v>0</v>
      </c>
      <c r="AS206" s="139">
        <f>SUM($E$198:AS198)-SUM($D$207:AR207)</f>
        <v>0</v>
      </c>
      <c r="AT206" s="139">
        <f>SUM($E$198:AT198)-SUM($D$207:AS207)</f>
        <v>0</v>
      </c>
      <c r="AU206" s="139">
        <f>SUM($E$198:AU198)-SUM($D$207:AT207)</f>
        <v>0</v>
      </c>
      <c r="AV206" s="139">
        <f>SUM($E$198:AV198)-SUM($D$207:AU207)</f>
        <v>0</v>
      </c>
      <c r="AW206" s="139">
        <f>SUM($E$198:AW198)-SUM($D$207:AV207)</f>
        <v>0</v>
      </c>
      <c r="AX206" s="139">
        <f>SUM($E$198:AX198)-SUM($D$207:AW207)</f>
        <v>0</v>
      </c>
      <c r="AY206" s="139">
        <f>SUM($E$198:AY198)-SUM($D$207:AX207)</f>
        <v>0</v>
      </c>
      <c r="AZ206" s="139">
        <f>SUM($E$198:AZ198)-SUM($D$207:AY207)</f>
        <v>0</v>
      </c>
      <c r="BA206" s="139">
        <f>SUM($E$198:BA198)-SUM($D$207:AZ207)</f>
        <v>0</v>
      </c>
      <c r="BB206" s="139">
        <f>SUM($E$198:BB198)-SUM($D$207:BA207)</f>
        <v>0</v>
      </c>
      <c r="BC206" s="139">
        <f>SUM($E$198:BC198)-SUM($D$207:BB207)</f>
        <v>0</v>
      </c>
      <c r="BD206" s="139">
        <f>SUM($E$198:BD198)-SUM($D$207:BC207)</f>
        <v>0</v>
      </c>
      <c r="BE206" s="139">
        <f>SUM($E$198:BE198)-SUM($D$207:BD207)</f>
        <v>0</v>
      </c>
      <c r="BF206" s="139">
        <f>SUM($E$198:BF198)-SUM($D$207:BE207)</f>
        <v>0</v>
      </c>
      <c r="BG206" s="139">
        <f>SUM($E$198:BG198)-SUM($D$207:BF207)</f>
        <v>0</v>
      </c>
      <c r="BH206" s="139">
        <f>SUM($E$198:BH198)-SUM($D$207:BG207)</f>
        <v>0</v>
      </c>
      <c r="BI206" s="139">
        <f>SUM($E$198:BI198)-SUM($D$207:BH207)</f>
        <v>0</v>
      </c>
      <c r="BJ206" s="139">
        <f>SUM($E$198:BJ198)-SUM($D$207:BI207)</f>
        <v>0</v>
      </c>
      <c r="BK206" s="139">
        <f>SUM($E$198:BK198)-SUM($D$207:BJ207)</f>
        <v>0</v>
      </c>
      <c r="BL206" s="139">
        <f>SUM($E$198:BL198)-SUM($D$207:BK207)</f>
        <v>0</v>
      </c>
      <c r="BM206" s="139">
        <f>SUM($E$198:BM198)-SUM($D$207:BL207)</f>
        <v>0</v>
      </c>
      <c r="BN206" s="139">
        <f>SUM($E$198:BN198)-SUM($D$207:BM207)</f>
        <v>0</v>
      </c>
      <c r="BO206" s="139">
        <f>SUM($E$198:BO198)-SUM($D$207:BN207)</f>
        <v>0</v>
      </c>
      <c r="BP206" s="139">
        <f>SUM($E$198:BP198)-SUM($D$207:BO207)</f>
        <v>0</v>
      </c>
      <c r="BQ206" s="139">
        <f>SUM($E$198:BQ198)-SUM($D$207:BP207)</f>
        <v>0</v>
      </c>
      <c r="BR206" s="139">
        <f>SUM($E$198:BR198)-SUM($D$207:BQ207)</f>
        <v>0</v>
      </c>
      <c r="BS206" s="139">
        <f>SUM($E$198:BS198)-SUM($D$207:BR207)</f>
        <v>0</v>
      </c>
      <c r="BT206" s="139">
        <f>SUM($E$198:BT198)-SUM($D$207:BS207)</f>
        <v>0</v>
      </c>
      <c r="BU206" s="139">
        <f>SUM($E$198:BU198)-SUM($D$207:BT207)</f>
        <v>0</v>
      </c>
      <c r="BV206" s="139">
        <f>SUM($E$198:BV198)-SUM($D$207:BU207)</f>
        <v>0</v>
      </c>
      <c r="BW206" s="139">
        <f>SUM($E$198:BW198)-SUM($D$207:BV207)</f>
        <v>0</v>
      </c>
      <c r="BX206" s="139">
        <f>SUM($E$198:BX198)-SUM($D$207:BW207)</f>
        <v>0</v>
      </c>
      <c r="BY206" s="139">
        <f>SUM($E$198:BY198)-SUM($D$207:BX207)</f>
        <v>0</v>
      </c>
      <c r="BZ206" s="139">
        <f>SUM($E$198:BZ198)-SUM($D$207:BY207)</f>
        <v>0</v>
      </c>
      <c r="CA206" s="139">
        <f>SUM($E$198:CA198)-SUM($D$207:BZ207)</f>
        <v>0</v>
      </c>
      <c r="CB206" s="139">
        <f>SUM($E$198:CB198)-SUM($D$207:CA207)</f>
        <v>0</v>
      </c>
      <c r="CC206" s="139">
        <f>SUM($E$198:CC198)-SUM($D$207:CB207)</f>
        <v>0</v>
      </c>
      <c r="CD206" s="139">
        <f>SUM($E$198:CD198)-SUM($D$207:CC207)</f>
        <v>0</v>
      </c>
      <c r="CE206" s="139">
        <f>SUM($E$198:CE198)-SUM($D$207:CD207)</f>
        <v>0</v>
      </c>
      <c r="CF206" s="139">
        <f>SUM($E$198:CF198)-SUM($D$207:CE207)</f>
        <v>0</v>
      </c>
      <c r="CG206" s="139">
        <f>SUM($E$198:CG198)-SUM($D$207:CF207)</f>
        <v>0</v>
      </c>
      <c r="CH206" s="139">
        <f>SUM($E$198:CH198)-SUM($D$207:CG207)</f>
        <v>0</v>
      </c>
      <c r="CI206" s="139">
        <f>SUM($E$198:CI198)-SUM($D$207:CH207)</f>
        <v>0</v>
      </c>
      <c r="CJ206" s="139">
        <f>SUM($E$198:CJ198)-SUM($D$207:CI207)</f>
        <v>0</v>
      </c>
      <c r="CK206" s="139">
        <f>SUM($E$198:CK198)-SUM($D$207:CJ207)</f>
        <v>0</v>
      </c>
      <c r="CL206" s="139">
        <f>SUM($E$198:CL198)-SUM($D$207:CK207)</f>
        <v>0</v>
      </c>
      <c r="CM206" s="139">
        <f>SUM($E$198:CM198)-SUM($D$207:CL207)</f>
        <v>0</v>
      </c>
      <c r="CN206" s="139">
        <f>SUM($E$198:CN198)-SUM($D$207:CM207)</f>
        <v>0</v>
      </c>
      <c r="CO206" s="139">
        <f>SUM($E$198:CO198)-SUM($D$207:CN207)</f>
        <v>0</v>
      </c>
      <c r="CP206" s="139">
        <f>SUM($E$198:CP198)-SUM($D$207:CO207)</f>
        <v>0</v>
      </c>
      <c r="CQ206" s="139">
        <f>SUM($E$198:CQ198)-SUM($D$207:CP207)</f>
        <v>0</v>
      </c>
      <c r="CR206" s="139">
        <f>SUM($E$198:CR198)-SUM($D$207:CQ207)</f>
        <v>0</v>
      </c>
      <c r="CS206" s="139">
        <f>SUM($E$198:CS198)-SUM($D$207:CR207)</f>
        <v>0</v>
      </c>
      <c r="CT206" s="139">
        <f>SUM($E$198:CT198)-SUM($D$207:CS207)</f>
        <v>0</v>
      </c>
      <c r="CU206" s="139">
        <f>SUM($E$198:CU198)-SUM($D$207:CT207)</f>
        <v>0</v>
      </c>
      <c r="CV206" s="139">
        <f>SUM($E$198:CV198)-SUM($D$207:CU207)</f>
        <v>0</v>
      </c>
      <c r="CW206" s="139">
        <f>SUM($E$198:CW198)-SUM($D$207:CV207)</f>
        <v>0</v>
      </c>
      <c r="CX206" s="139">
        <f>SUM($E$198:CX198)-SUM($D$207:CW207)</f>
        <v>0</v>
      </c>
      <c r="CY206" s="139">
        <f>SUM($E$198:CY198)-SUM($D$207:CX207)</f>
        <v>0</v>
      </c>
      <c r="CZ206" s="139">
        <f>SUM($E$198:CZ198)-SUM($D$207:CY207)</f>
        <v>0</v>
      </c>
      <c r="DA206" s="139">
        <f>SUM($E$198:DA198)-SUM($D$207:CZ207)</f>
        <v>0</v>
      </c>
      <c r="DB206" s="139">
        <f>SUM($E$198:DB198)-SUM($D$207:DA207)</f>
        <v>0</v>
      </c>
      <c r="DC206" s="139">
        <f>SUM($E$198:DC198)-SUM($D$207:DB207)</f>
        <v>0</v>
      </c>
      <c r="DD206" s="139">
        <f>SUM($E$198:DD198)-SUM($D$207:DC207)</f>
        <v>0</v>
      </c>
      <c r="DE206" s="139">
        <f>SUM($E$198:DE198)-SUM($D$207:DD207)</f>
        <v>0</v>
      </c>
      <c r="DF206" s="139">
        <f>SUM($E$198:DF198)-SUM($D$207:DE207)</f>
        <v>0</v>
      </c>
      <c r="DG206" s="139">
        <f>SUM($E$198:DG198)-SUM($D$207:DF207)</f>
        <v>0</v>
      </c>
      <c r="DH206" s="139">
        <f>SUM($E$198:DH198)-SUM($D$207:DG207)</f>
        <v>0</v>
      </c>
      <c r="DI206" s="139">
        <f>SUM($E$198:DI198)-SUM($D$207:DH207)</f>
        <v>0</v>
      </c>
      <c r="DJ206" s="139">
        <f>SUM($E$198:DJ198)-SUM($D$207:DI207)</f>
        <v>0</v>
      </c>
      <c r="DK206" s="139">
        <f>SUM($E$198:DK198)-SUM($D$207:DJ207)</f>
        <v>0</v>
      </c>
      <c r="DL206" s="139">
        <f>SUM($E$198:DL198)-SUM($D$207:DK207)</f>
        <v>0</v>
      </c>
      <c r="DM206" s="139">
        <f>SUM($E$198:DM198)-SUM($D$207:DL207)</f>
        <v>0</v>
      </c>
      <c r="DN206" s="139">
        <f>SUM($E$198:DN198)-SUM($D$207:DM207)</f>
        <v>0</v>
      </c>
      <c r="DO206" s="139">
        <f>SUM($E$198:DO198)-SUM($D$207:DN207)</f>
        <v>0</v>
      </c>
      <c r="DP206" s="139">
        <f>SUM($E$198:DP198)-SUM($D$207:DO207)</f>
        <v>0</v>
      </c>
      <c r="DQ206" s="139">
        <f>SUM($E$198:DQ198)-SUM($D$207:DP207)</f>
        <v>0</v>
      </c>
      <c r="DR206" s="139">
        <f>SUM($E$198:DR198)-SUM($D$207:DQ207)</f>
        <v>0</v>
      </c>
      <c r="DS206" s="139">
        <f>SUM($E$198:DS198)-SUM($D$207:DR207)</f>
        <v>0</v>
      </c>
      <c r="DT206" s="139">
        <f>SUM($E$198:DT198)-SUM($D$207:DS207)</f>
        <v>0</v>
      </c>
      <c r="DU206" s="139">
        <f>SUM($E$198:DU198)-SUM($D$207:DT207)</f>
        <v>0</v>
      </c>
      <c r="DV206" s="139">
        <f>SUM($E$198:DV198)-SUM($D$207:DU207)</f>
        <v>0</v>
      </c>
      <c r="DW206" s="139">
        <f>SUM($E$198:DW198)-SUM($D$207:DV207)</f>
        <v>0</v>
      </c>
      <c r="DX206" s="139">
        <f>SUM($E$198:DX198)-SUM($D$207:DW207)</f>
        <v>0</v>
      </c>
      <c r="DY206" s="139">
        <f>SUM($E$198:DY198)-SUM($D$207:DX207)</f>
        <v>0</v>
      </c>
      <c r="DZ206" s="139">
        <f>SUM($E$198:DZ198)-SUM($D$207:DY207)</f>
        <v>0</v>
      </c>
      <c r="EA206" s="139">
        <f>SUM($E$198:EA198)-SUM($D$207:DZ207)</f>
        <v>0</v>
      </c>
      <c r="EB206" s="139">
        <f>SUM($E$198:EB198)-SUM($D$207:EA207)</f>
        <v>0</v>
      </c>
      <c r="EC206" s="139">
        <f>SUM($E$198:EC198)-SUM($D$207:EB207)</f>
        <v>0</v>
      </c>
      <c r="ED206" s="139">
        <f>SUM($E$198:ED198)-SUM($D$207:EC207)</f>
        <v>0</v>
      </c>
      <c r="EE206" s="139">
        <f>SUM($E$198:EE198)-SUM($D$207:ED207)</f>
        <v>0</v>
      </c>
      <c r="EF206" s="139">
        <f>SUM($E$198:EF198)-SUM($D$207:EE207)</f>
        <v>0</v>
      </c>
      <c r="EG206" s="139">
        <f>SUM($E$198:EG198)-SUM($D$207:EF207)</f>
        <v>0</v>
      </c>
      <c r="EH206" s="139">
        <f>SUM($E$198:EH198)-SUM($D$207:EG207)</f>
        <v>0</v>
      </c>
      <c r="EI206" s="139">
        <f>SUM($E$198:EI198)-SUM($D$207:EH207)</f>
        <v>0</v>
      </c>
      <c r="EJ206" s="139">
        <f>SUM($E$198:EJ198)-SUM($D$207:EI207)</f>
        <v>0</v>
      </c>
      <c r="EK206" s="139">
        <f>SUM($E$198:EK198)-SUM($D$207:EJ207)</f>
        <v>0</v>
      </c>
      <c r="EL206" s="139">
        <f>SUM($E$198:EL198)-SUM($D$207:EK207)</f>
        <v>0</v>
      </c>
      <c r="EM206" s="139">
        <f>SUM($E$198:EM198)-SUM($D$207:EL207)</f>
        <v>0</v>
      </c>
      <c r="EN206" s="139">
        <f>SUM($E$198:EN198)-SUM($D$207:EM207)</f>
        <v>0</v>
      </c>
      <c r="EO206" s="139">
        <f>SUM($E$198:EO198)-SUM($D$207:EN207)</f>
        <v>0</v>
      </c>
      <c r="EP206" s="139">
        <f>SUM($E$198:EP198)-SUM($D$207:EO207)</f>
        <v>0</v>
      </c>
      <c r="EQ206" s="139">
        <f>SUM($E$198:EQ198)-SUM($D$207:EP207)</f>
        <v>0</v>
      </c>
      <c r="ER206" s="139">
        <f>SUM($E$198:ER198)-SUM($D$207:EQ207)</f>
        <v>0</v>
      </c>
      <c r="ES206" s="139">
        <f>SUM($E$198:ES198)-SUM($D$207:ER207)</f>
        <v>0</v>
      </c>
      <c r="ET206" s="139">
        <f>SUM($E$198:ET198)-SUM($D$207:ES207)</f>
        <v>0</v>
      </c>
      <c r="EU206" s="139">
        <f>SUM($E$198:EU198)-SUM($D$207:ET207)</f>
        <v>0</v>
      </c>
      <c r="EV206" s="139">
        <f>SUM($E$198:EV198)-SUM($D$207:EU207)</f>
        <v>0</v>
      </c>
      <c r="EW206" s="139">
        <f>SUM($E$198:EW198)-SUM($D$207:EV207)</f>
        <v>0</v>
      </c>
      <c r="EX206" s="139">
        <f>SUM($E$198:EX198)-SUM($D$207:EW207)</f>
        <v>0</v>
      </c>
      <c r="EY206" s="139">
        <f>SUM($E$198:EY198)-SUM($D$207:EX207)</f>
        <v>0</v>
      </c>
      <c r="EZ206" s="139">
        <f>SUM($E$198:EZ198)-SUM($D$207:EY207)</f>
        <v>0</v>
      </c>
      <c r="FA206" s="139">
        <f>SUM($E$198:FA198)-SUM($D$207:EZ207)</f>
        <v>0</v>
      </c>
      <c r="FB206" s="139">
        <f>SUM($E$198:FB198)-SUM($D$207:FA207)</f>
        <v>0</v>
      </c>
      <c r="FC206" s="139">
        <f>SUM($E$198:FC198)-SUM($D$207:FB207)</f>
        <v>0</v>
      </c>
      <c r="FD206" s="139">
        <f>SUM($E$198:FD198)-SUM($D$207:FC207)</f>
        <v>0</v>
      </c>
      <c r="FE206" s="139">
        <f>SUM($E$198:FE198)-SUM($D$207:FD207)</f>
        <v>0</v>
      </c>
      <c r="FF206" s="139">
        <f>SUM($E$198:FF198)-SUM($D$207:FE207)</f>
        <v>0</v>
      </c>
      <c r="FG206" s="139">
        <f>SUM($E$198:FG198)-SUM($D$207:FF207)</f>
        <v>0</v>
      </c>
      <c r="FH206" s="139">
        <f>SUM($E$198:FH198)-SUM($D$207:FG207)</f>
        <v>0</v>
      </c>
      <c r="FI206" s="139">
        <f>SUM($E$198:FI198)-SUM($D$207:FH207)</f>
        <v>0</v>
      </c>
      <c r="FJ206" s="139">
        <f>SUM($E$198:FJ198)-SUM($D$207:FI207)</f>
        <v>0</v>
      </c>
      <c r="FK206" s="139">
        <f>SUM($E$198:FK198)-SUM($D$207:FJ207)</f>
        <v>0</v>
      </c>
      <c r="FL206" s="139">
        <f>SUM($E$198:FL198)-SUM($D$207:FK207)</f>
        <v>0</v>
      </c>
      <c r="FM206" s="139">
        <f>SUM($E$198:FM198)-SUM($D$207:FL207)</f>
        <v>0</v>
      </c>
      <c r="FN206" s="139">
        <f>SUM($E$198:FN198)-SUM($D$207:FM207)</f>
        <v>0</v>
      </c>
    </row>
    <row r="207" spans="1:16384">
      <c r="B207" s="139" t="s">
        <v>354</v>
      </c>
      <c r="E207" s="139">
        <f>IF(E$197='Capital Structure'!$R$7,SUM($E$198:E198),0)</f>
        <v>0</v>
      </c>
      <c r="F207" s="139">
        <f>IF(F$197='Capital Structure'!$R$7,SUM($E$198:F198),0)</f>
        <v>0</v>
      </c>
      <c r="G207" s="139">
        <f>IF(G$197='Capital Structure'!$R$7,SUM($E$198:G198),0)</f>
        <v>0</v>
      </c>
      <c r="H207" s="139">
        <f>IF(H$197='Capital Structure'!$R$7,SUM($E$198:H198),0)</f>
        <v>0</v>
      </c>
      <c r="I207" s="139">
        <f>IF(I$197='Capital Structure'!$R$7,SUM($E$198:I198),0)</f>
        <v>0</v>
      </c>
      <c r="J207" s="139">
        <f>IF(J$197='Capital Structure'!$R$7,SUM($E$198:J198),0)</f>
        <v>0</v>
      </c>
      <c r="K207" s="139">
        <f>IF(K$197='Capital Structure'!$R$7,SUM($E$198:K198),0)</f>
        <v>0</v>
      </c>
      <c r="L207" s="139">
        <f>IF(L$197='Capital Structure'!$R$7,SUM($E$198:L198),0)</f>
        <v>0</v>
      </c>
      <c r="M207" s="139">
        <f>IF(M$197='Capital Structure'!$R$7,SUM($E$198:M198),0)</f>
        <v>0</v>
      </c>
      <c r="N207" s="139">
        <f>IF(N$197='Capital Structure'!$R$7,SUM($E$198:N198),0)</f>
        <v>0</v>
      </c>
      <c r="O207" s="139">
        <f>IF(O$197='Capital Structure'!$R$7,SUM($E$198:O198),0)</f>
        <v>0</v>
      </c>
      <c r="P207" s="139">
        <f>IF(P$197='Capital Structure'!$R$7,SUM($E$198:P198),0)</f>
        <v>0</v>
      </c>
      <c r="Q207" s="139">
        <f>IF(Q$197='Capital Structure'!$R$7,SUM($E$198:Q198),0)</f>
        <v>0</v>
      </c>
      <c r="R207" s="139">
        <f>IF(R$197='Capital Structure'!$R$7,SUM($E$198:R198),0)</f>
        <v>0</v>
      </c>
      <c r="S207" s="139">
        <f>IF(S$197='Capital Structure'!$R$7,SUM($E$198:S198),0)</f>
        <v>0</v>
      </c>
      <c r="T207" s="139">
        <f>IF(T$197='Capital Structure'!$R$7,SUM($E$198:T198),0)</f>
        <v>0</v>
      </c>
      <c r="U207" s="139">
        <f>IF(U$197='Capital Structure'!$R$7,SUM($E$198:U198),0)</f>
        <v>0</v>
      </c>
      <c r="V207" s="139">
        <f>IF(V$197='Capital Structure'!$R$7,SUM($E$198:V198),0)</f>
        <v>0</v>
      </c>
      <c r="W207" s="139">
        <f>IF(W$197='Capital Structure'!$R$7,SUM($E$198:W198),0)</f>
        <v>0</v>
      </c>
      <c r="X207" s="139">
        <f>IF(X$197='Capital Structure'!$R$7,SUM($E$198:X198),0)</f>
        <v>0</v>
      </c>
      <c r="Y207" s="139">
        <f>IF(Y$197='Capital Structure'!$R$7,SUM($E$198:Y198),0)</f>
        <v>0</v>
      </c>
      <c r="Z207" s="139">
        <f>IF(Z$197='Capital Structure'!$R$7,SUM($E$198:Z198),0)</f>
        <v>0</v>
      </c>
      <c r="AA207" s="139">
        <f>IF(AA$197='Capital Structure'!$R$7,SUM($E$198:AA198),0)</f>
        <v>0</v>
      </c>
      <c r="AB207" s="139">
        <f>IF(AB$197='Capital Structure'!$R$7,SUM($E$198:AB198),0)</f>
        <v>0</v>
      </c>
      <c r="AC207" s="139">
        <f>IF(AC$197='Capital Structure'!$R$7,SUM($E$198:AC198),0)</f>
        <v>0</v>
      </c>
      <c r="AD207" s="139">
        <f>IF(AD$197='Capital Structure'!$R$7,SUM($E$198:AD198),0)</f>
        <v>0</v>
      </c>
      <c r="AE207" s="139">
        <f>IF(AE$197='Capital Structure'!$R$7,SUM($E$198:AE198),0)</f>
        <v>0</v>
      </c>
      <c r="AF207" s="139">
        <f>IF(AF$197='Capital Structure'!$R$7,SUM($E$198:AF198),0)</f>
        <v>0</v>
      </c>
      <c r="AG207" s="139">
        <f>IF(AG$197='Capital Structure'!$R$7,SUM($E$198:AG198),0)</f>
        <v>0</v>
      </c>
      <c r="AH207" s="139">
        <f>IF(AH$197='Capital Structure'!$R$7,SUM($E$198:AH198),0)</f>
        <v>0</v>
      </c>
      <c r="AI207" s="139">
        <f>IF(AI$197='Capital Structure'!$R$7,SUM($E$198:AI198),0)</f>
        <v>0</v>
      </c>
      <c r="AJ207" s="139">
        <f>IF(AJ$197='Capital Structure'!$R$7,SUM($E$198:AJ198),0)</f>
        <v>0</v>
      </c>
      <c r="AK207" s="139">
        <f>IF(AK$197='Capital Structure'!$R$7,SUM($E$198:AK198),0)</f>
        <v>0</v>
      </c>
      <c r="AL207" s="139">
        <f>IF(AL$197='Capital Structure'!$R$7,SUM($E$198:AL198),0)</f>
        <v>0</v>
      </c>
      <c r="AM207" s="139">
        <f>IF(AM$197='Capital Structure'!$R$7,SUM($E$198:AM198),0)</f>
        <v>0</v>
      </c>
      <c r="AN207" s="139">
        <f>IF(AN$197='Capital Structure'!$R$7,SUM($E$198:AN198),0)</f>
        <v>0</v>
      </c>
      <c r="AO207" s="139">
        <f>IF(AO$197='Capital Structure'!$R$7,SUM($E$198:AO198),0)</f>
        <v>0</v>
      </c>
      <c r="AP207" s="139">
        <f>IF(AP$197='Capital Structure'!$R$7,SUM($E$198:AP198),0)</f>
        <v>0</v>
      </c>
      <c r="AQ207" s="139">
        <f>IF(AQ$197='Capital Structure'!$R$7,SUM($E$198:AQ198),0)</f>
        <v>0</v>
      </c>
      <c r="AR207" s="139">
        <f>IF(AR$197='Capital Structure'!$R$7,SUM($E$198:AR198),0)</f>
        <v>0</v>
      </c>
      <c r="AS207" s="139">
        <f>IF(AS$197='Capital Structure'!$R$7,SUM($E$198:AS198),0)</f>
        <v>0</v>
      </c>
      <c r="AT207" s="139">
        <f>IF(AT$197='Capital Structure'!$R$7,SUM($E$198:AT198),0)</f>
        <v>0</v>
      </c>
      <c r="AU207" s="139">
        <f>IF(AU$197='Capital Structure'!$R$7,SUM($E$198:AU198),0)</f>
        <v>0</v>
      </c>
      <c r="AV207" s="139">
        <f>IF(AV$197='Capital Structure'!$R$7,SUM($E$198:AV198),0)</f>
        <v>0</v>
      </c>
      <c r="AW207" s="139">
        <f>IF(AW$197='Capital Structure'!$R$7,SUM($E$198:AW198),0)</f>
        <v>0</v>
      </c>
      <c r="AX207" s="139">
        <f>IF(AX$197='Capital Structure'!$R$7,SUM($E$198:AX198),0)</f>
        <v>0</v>
      </c>
      <c r="AY207" s="139">
        <f>IF(AY$197='Capital Structure'!$R$7,SUM($E$198:AY198),0)</f>
        <v>0</v>
      </c>
      <c r="AZ207" s="139">
        <f>IF(AZ$197='Capital Structure'!$R$7,SUM($E$198:AZ198),0)</f>
        <v>0</v>
      </c>
      <c r="BA207" s="139">
        <f>IF(BA$197='Capital Structure'!$R$7,SUM($E$198:BA198),0)</f>
        <v>0</v>
      </c>
      <c r="BB207" s="139">
        <f>IF(BB$197='Capital Structure'!$R$7,SUM($E$198:BB198),0)</f>
        <v>0</v>
      </c>
      <c r="BC207" s="139">
        <f>IF(BC$197='Capital Structure'!$R$7,SUM($E$198:BC198),0)</f>
        <v>0</v>
      </c>
      <c r="BD207" s="139">
        <f>IF(BD$197='Capital Structure'!$R$7,SUM($E$198:BD198),0)</f>
        <v>0</v>
      </c>
      <c r="BE207" s="139">
        <f>IF(BE$197='Capital Structure'!$R$7,SUM($E$198:BE198),0)</f>
        <v>0</v>
      </c>
      <c r="BF207" s="139">
        <f>IF(BF$197='Capital Structure'!$R$7,SUM($E$198:BF198),0)</f>
        <v>0</v>
      </c>
      <c r="BG207" s="139">
        <f>IF(BG$197='Capital Structure'!$R$7,SUM($E$198:BG198),0)</f>
        <v>0</v>
      </c>
      <c r="BH207" s="139">
        <f>IF(BH$197='Capital Structure'!$R$7,SUM($E$198:BH198),0)</f>
        <v>0</v>
      </c>
      <c r="BI207" s="139">
        <f>IF(BI$197='Capital Structure'!$R$7,SUM($E$198:BI198),0)</f>
        <v>0</v>
      </c>
      <c r="BJ207" s="139">
        <f>IF(BJ$197='Capital Structure'!$R$7,SUM($E$198:BJ198),0)</f>
        <v>0</v>
      </c>
      <c r="BK207" s="139">
        <f>IF(BK$197='Capital Structure'!$R$7,SUM($E$198:BK198),0)</f>
        <v>0</v>
      </c>
      <c r="BL207" s="139">
        <f>IF(BL$197='Capital Structure'!$R$7,SUM($E$198:BL198),0)</f>
        <v>0</v>
      </c>
      <c r="BM207" s="139">
        <f>IF(BM$197='Capital Structure'!$R$7,SUM($E$198:BM198),0)</f>
        <v>0</v>
      </c>
      <c r="BN207" s="139">
        <f>IF(BN$197='Capital Structure'!$R$7,SUM($E$198:BN198),0)</f>
        <v>0</v>
      </c>
      <c r="BO207" s="139">
        <f>IF(BO$197='Capital Structure'!$R$7,SUM($E$198:BO198),0)</f>
        <v>0</v>
      </c>
      <c r="BP207" s="139">
        <f>IF(BP$197='Capital Structure'!$R$7,SUM($E$198:BP198),0)</f>
        <v>0</v>
      </c>
      <c r="BQ207" s="139">
        <f>IF(BQ$197='Capital Structure'!$R$7,SUM($E$198:BQ198),0)</f>
        <v>0</v>
      </c>
      <c r="BR207" s="139">
        <f>IF(BR$197='Capital Structure'!$R$7,SUM($E$198:BR198),0)</f>
        <v>0</v>
      </c>
      <c r="BS207" s="139">
        <f>IF(BS$197='Capital Structure'!$R$7,SUM($E$198:BS198),0)</f>
        <v>0</v>
      </c>
      <c r="BT207" s="139">
        <f>IF(BT$197='Capital Structure'!$R$7,SUM($E$198:BT198),0)</f>
        <v>0</v>
      </c>
      <c r="BU207" s="139">
        <f>IF(BU$197='Capital Structure'!$R$7,SUM($E$198:BU198),0)</f>
        <v>0</v>
      </c>
      <c r="BV207" s="139">
        <f>IF(BV$197='Capital Structure'!$R$7,SUM($E$198:BV198),0)</f>
        <v>0</v>
      </c>
      <c r="BW207" s="139">
        <f>IF(BW$197='Capital Structure'!$R$7,SUM($E$198:BW198),0)</f>
        <v>0</v>
      </c>
      <c r="BX207" s="139">
        <f>IF(BX$197='Capital Structure'!$R$7,SUM($E$198:BX198),0)</f>
        <v>0</v>
      </c>
      <c r="BY207" s="139">
        <f>IF(BY$197='Capital Structure'!$R$7,SUM($E$198:BY198),0)</f>
        <v>0</v>
      </c>
      <c r="BZ207" s="139">
        <f>IF(BZ$197='Capital Structure'!$R$7,SUM($E$198:BZ198),0)</f>
        <v>0</v>
      </c>
      <c r="CA207" s="139">
        <f>IF(CA$197='Capital Structure'!$R$7,SUM($E$198:CA198),0)</f>
        <v>0</v>
      </c>
      <c r="CB207" s="139">
        <f>IF(CB$197='Capital Structure'!$R$7,SUM($E$198:CB198),0)</f>
        <v>0</v>
      </c>
      <c r="CC207" s="139">
        <f>IF(CC$197='Capital Structure'!$R$7,SUM($E$198:CC198),0)</f>
        <v>0</v>
      </c>
      <c r="CD207" s="139">
        <f>IF(CD$197='Capital Structure'!$R$7,SUM($E$198:CD198),0)</f>
        <v>0</v>
      </c>
      <c r="CE207" s="139">
        <f>IF(CE$197='Capital Structure'!$R$7,SUM($E$198:CE198),0)</f>
        <v>0</v>
      </c>
      <c r="CF207" s="139">
        <f>IF(CF$197='Capital Structure'!$R$7,SUM($E$198:CF198),0)</f>
        <v>0</v>
      </c>
      <c r="CG207" s="139">
        <f>IF(CG$197='Capital Structure'!$R$7,SUM($E$198:CG198),0)</f>
        <v>0</v>
      </c>
      <c r="CH207" s="139">
        <f>IF(CH$197='Capital Structure'!$R$7,SUM($E$198:CH198),0)</f>
        <v>0</v>
      </c>
      <c r="CI207" s="139">
        <f>IF(CI$197='Capital Structure'!$R$7,SUM($E$198:CI198),0)</f>
        <v>0</v>
      </c>
      <c r="CJ207" s="139">
        <f>IF(CJ$197='Capital Structure'!$R$7,SUM($E$198:CJ198),0)</f>
        <v>0</v>
      </c>
      <c r="CK207" s="139">
        <f>IF(CK$197='Capital Structure'!$R$7,SUM($E$198:CK198),0)</f>
        <v>0</v>
      </c>
      <c r="CL207" s="139">
        <f>IF(CL$197='Capital Structure'!$R$7,SUM($E$198:CL198),0)</f>
        <v>0</v>
      </c>
      <c r="CM207" s="139">
        <f>IF(CM$197='Capital Structure'!$R$7,SUM($E$198:CM198),0)</f>
        <v>0</v>
      </c>
      <c r="CN207" s="139">
        <f>IF(CN$197='Capital Structure'!$R$7,SUM($E$198:CN198),0)</f>
        <v>0</v>
      </c>
      <c r="CO207" s="139">
        <f>IF(CO$197='Capital Structure'!$R$7,SUM($E$198:CO198),0)</f>
        <v>0</v>
      </c>
      <c r="CP207" s="139">
        <f>IF(CP$197='Capital Structure'!$R$7,SUM($E$198:CP198),0)</f>
        <v>0</v>
      </c>
      <c r="CQ207" s="139">
        <f>IF(CQ$197='Capital Structure'!$R$7,SUM($E$198:CQ198),0)</f>
        <v>0</v>
      </c>
      <c r="CR207" s="139">
        <f>IF(CR$197='Capital Structure'!$R$7,SUM($E$198:CR198),0)</f>
        <v>0</v>
      </c>
      <c r="CS207" s="139">
        <f>IF(CS$197='Capital Structure'!$R$7,SUM($E$198:CS198),0)</f>
        <v>0</v>
      </c>
      <c r="CT207" s="139">
        <f>IF(CT$197='Capital Structure'!$R$7,SUM($E$198:CT198),0)</f>
        <v>0</v>
      </c>
      <c r="CU207" s="139">
        <f>IF(CU$197='Capital Structure'!$R$7,SUM($E$198:CU198),0)</f>
        <v>0</v>
      </c>
      <c r="CV207" s="139">
        <f>IF(CV$197='Capital Structure'!$R$7,SUM($E$198:CV198),0)</f>
        <v>0</v>
      </c>
      <c r="CW207" s="139">
        <f>IF(CW$197='Capital Structure'!$R$7,SUM($E$198:CW198),0)</f>
        <v>0</v>
      </c>
      <c r="CX207" s="139">
        <f>IF(CX$197='Capital Structure'!$R$7,SUM($E$198:CX198),0)</f>
        <v>0</v>
      </c>
      <c r="CY207" s="139">
        <f>IF(CY$197='Capital Structure'!$R$7,SUM($E$198:CY198),0)</f>
        <v>0</v>
      </c>
      <c r="CZ207" s="139">
        <f>IF(CZ$197='Capital Structure'!$R$7,SUM($E$198:CZ198),0)</f>
        <v>0</v>
      </c>
      <c r="DA207" s="139">
        <f>IF(DA$197='Capital Structure'!$R$7,SUM($E$198:DA198),0)</f>
        <v>0</v>
      </c>
      <c r="DB207" s="139">
        <f>IF(DB$197='Capital Structure'!$R$7,SUM($E$198:DB198),0)</f>
        <v>0</v>
      </c>
      <c r="DC207" s="139">
        <f>IF(DC$197='Capital Structure'!$R$7,SUM($E$198:DC198),0)</f>
        <v>0</v>
      </c>
      <c r="DD207" s="139">
        <f>IF(DD$197='Capital Structure'!$R$7,SUM($E$198:DD198),0)</f>
        <v>0</v>
      </c>
      <c r="DE207" s="139">
        <f>IF(DE$197='Capital Structure'!$R$7,SUM($E$198:DE198),0)</f>
        <v>0</v>
      </c>
      <c r="DF207" s="139">
        <f>IF(DF$197='Capital Structure'!$R$7,SUM($E$198:DF198),0)</f>
        <v>0</v>
      </c>
      <c r="DG207" s="139">
        <f>IF(DG$197='Capital Structure'!$R$7,SUM($E$198:DG198),0)</f>
        <v>0</v>
      </c>
      <c r="DH207" s="139">
        <f>IF(DH$197='Capital Structure'!$R$7,SUM($E$198:DH198),0)</f>
        <v>0</v>
      </c>
      <c r="DI207" s="139">
        <f>IF(DI$197='Capital Structure'!$R$7,SUM($E$198:DI198),0)</f>
        <v>0</v>
      </c>
      <c r="DJ207" s="139">
        <f>IF(DJ$197='Capital Structure'!$R$7,SUM($E$198:DJ198),0)</f>
        <v>0</v>
      </c>
      <c r="DK207" s="139">
        <f>IF(DK$197='Capital Structure'!$R$7,SUM($E$198:DK198),0)</f>
        <v>0</v>
      </c>
      <c r="DL207" s="139">
        <f>IF(DL$197='Capital Structure'!$R$7,SUM($E$198:DL198),0)</f>
        <v>0</v>
      </c>
      <c r="DM207" s="139">
        <f>IF(DM$197='Capital Structure'!$R$7,SUM($E$198:DM198),0)</f>
        <v>0</v>
      </c>
      <c r="DN207" s="139">
        <f>IF(DN$197='Capital Structure'!$R$7,SUM($E$198:DN198),0)</f>
        <v>0</v>
      </c>
      <c r="DO207" s="139">
        <f>IF(DO$197='Capital Structure'!$R$7,SUM($E$198:DO198),0)</f>
        <v>0</v>
      </c>
      <c r="DP207" s="139">
        <f>IF(DP$197='Capital Structure'!$R$7,SUM($E$198:DP198),0)</f>
        <v>0</v>
      </c>
      <c r="DQ207" s="139">
        <f>IF(DQ$197='Capital Structure'!$R$7,SUM($E$198:DQ198),0)</f>
        <v>0</v>
      </c>
      <c r="DR207" s="139">
        <f>IF(DR$197='Capital Structure'!$R$7,SUM($E$198:DR198),0)</f>
        <v>0</v>
      </c>
      <c r="DS207" s="139">
        <f>IF(DS$197='Capital Structure'!$R$7,SUM($E$198:DS198),0)</f>
        <v>0</v>
      </c>
      <c r="DT207" s="139">
        <f>IF(DT$197='Capital Structure'!$R$7,SUM($E$198:DT198),0)</f>
        <v>0</v>
      </c>
      <c r="DU207" s="139">
        <f>IF(DU$197='Capital Structure'!$R$7,SUM($E$198:DU198),0)</f>
        <v>0</v>
      </c>
      <c r="DV207" s="139">
        <f>IF(DV$197='Capital Structure'!$R$7,SUM($E$198:DV198),0)</f>
        <v>0</v>
      </c>
      <c r="DW207" s="139">
        <f>IF(DW$197='Capital Structure'!$R$7,SUM($E$198:DW198),0)</f>
        <v>0</v>
      </c>
      <c r="DX207" s="139">
        <f>IF(DX$197='Capital Structure'!$R$7,SUM($E$198:DX198),0)</f>
        <v>0</v>
      </c>
      <c r="DY207" s="139">
        <f>IF(DY$197='Capital Structure'!$R$7,SUM($E$198:DY198),0)</f>
        <v>0</v>
      </c>
      <c r="DZ207" s="139">
        <f>IF(DZ$197='Capital Structure'!$R$7,SUM($E$198:DZ198),0)</f>
        <v>0</v>
      </c>
      <c r="EA207" s="139">
        <f>IF(EA$197='Capital Structure'!$R$7,SUM($E$198:EA198),0)</f>
        <v>0</v>
      </c>
      <c r="EB207" s="139">
        <f>IF(EB$197='Capital Structure'!$R$7,SUM($E$198:EB198),0)</f>
        <v>0</v>
      </c>
      <c r="EC207" s="139">
        <f>IF(EC$197='Capital Structure'!$R$7,SUM($E$198:EC198),0)</f>
        <v>0</v>
      </c>
      <c r="ED207" s="139">
        <f>IF(ED$197='Capital Structure'!$R$7,SUM($E$198:ED198),0)</f>
        <v>0</v>
      </c>
      <c r="EE207" s="139">
        <f>IF(EE$197='Capital Structure'!$R$7,SUM($E$198:EE198),0)</f>
        <v>0</v>
      </c>
      <c r="EF207" s="139">
        <f>IF(EF$197='Capital Structure'!$R$7,SUM($E$198:EF198),0)</f>
        <v>0</v>
      </c>
      <c r="EG207" s="139">
        <f>IF(EG$197='Capital Structure'!$R$7,SUM($E$198:EG198),0)</f>
        <v>0</v>
      </c>
      <c r="EH207" s="139">
        <f>IF(EH$197='Capital Structure'!$R$7,SUM($E$198:EH198),0)</f>
        <v>0</v>
      </c>
      <c r="EI207" s="139">
        <f>IF(EI$197='Capital Structure'!$R$7,SUM($E$198:EI198),0)</f>
        <v>0</v>
      </c>
      <c r="EJ207" s="139">
        <f>IF(EJ$197='Capital Structure'!$R$7,SUM($E$198:EJ198),0)</f>
        <v>0</v>
      </c>
      <c r="EK207" s="139">
        <f>IF(EK$197='Capital Structure'!$R$7,SUM($E$198:EK198),0)</f>
        <v>0</v>
      </c>
      <c r="EL207" s="139">
        <f>IF(EL$197='Capital Structure'!$R$7,SUM($E$198:EL198),0)</f>
        <v>0</v>
      </c>
      <c r="EM207" s="139">
        <f>IF(EM$197='Capital Structure'!$R$7,SUM($E$198:EM198),0)</f>
        <v>0</v>
      </c>
      <c r="EN207" s="139">
        <f>IF(EN$197='Capital Structure'!$R$7,SUM($E$198:EN198),0)</f>
        <v>0</v>
      </c>
      <c r="EO207" s="139">
        <f>IF(EO$197='Capital Structure'!$R$7,SUM($E$198:EO198),0)</f>
        <v>0</v>
      </c>
      <c r="EP207" s="139">
        <f>IF(EP$197='Capital Structure'!$R$7,SUM($E$198:EP198),0)</f>
        <v>0</v>
      </c>
      <c r="EQ207" s="139">
        <f>IF(EQ$197='Capital Structure'!$R$7,SUM($E$198:EQ198),0)</f>
        <v>0</v>
      </c>
      <c r="ER207" s="139">
        <f>IF(ER$197='Capital Structure'!$R$7,SUM($E$198:ER198),0)</f>
        <v>0</v>
      </c>
      <c r="ES207" s="139">
        <f>IF(ES$197='Capital Structure'!$R$7,SUM($E$198:ES198),0)</f>
        <v>0</v>
      </c>
      <c r="ET207" s="139">
        <f>IF(ET$197='Capital Structure'!$R$7,SUM($E$198:ET198),0)</f>
        <v>0</v>
      </c>
      <c r="EU207" s="139">
        <f>IF(EU$197='Capital Structure'!$R$7,SUM($E$198:EU198),0)</f>
        <v>0</v>
      </c>
      <c r="EV207" s="139">
        <f>IF(EV$197='Capital Structure'!$R$7,SUM($E$198:EV198),0)</f>
        <v>0</v>
      </c>
      <c r="EW207" s="139">
        <f>IF(EW$197='Capital Structure'!$R$7,SUM($E$198:EW198),0)</f>
        <v>0</v>
      </c>
      <c r="EX207" s="139">
        <f>IF(EX$197='Capital Structure'!$R$7,SUM($E$198:EX198),0)</f>
        <v>0</v>
      </c>
      <c r="EY207" s="139">
        <f>IF(EY$197='Capital Structure'!$R$7,SUM($E$198:EY198),0)</f>
        <v>0</v>
      </c>
      <c r="EZ207" s="139">
        <f>IF(EZ$197='Capital Structure'!$R$7,SUM($E$198:EZ198),0)</f>
        <v>0</v>
      </c>
      <c r="FA207" s="139">
        <f>IF(FA$197='Capital Structure'!$R$7,SUM($E$198:FA198),0)</f>
        <v>0</v>
      </c>
      <c r="FB207" s="139">
        <f>IF(FB$197='Capital Structure'!$R$7,SUM($E$198:FB198),0)</f>
        <v>0</v>
      </c>
      <c r="FC207" s="139">
        <f>IF(FC$197='Capital Structure'!$R$7,SUM($E$198:FC198),0)</f>
        <v>0</v>
      </c>
      <c r="FD207" s="139">
        <f>IF(FD$197='Capital Structure'!$R$7,SUM($E$198:FD198),0)</f>
        <v>0</v>
      </c>
      <c r="FE207" s="139">
        <f>IF(FE$197='Capital Structure'!$R$7,SUM($E$198:FE198),0)</f>
        <v>0</v>
      </c>
      <c r="FF207" s="139">
        <f>IF(FF$197='Capital Structure'!$R$7,SUM($E$198:FF198),0)</f>
        <v>0</v>
      </c>
      <c r="FG207" s="139">
        <f>IF(FG$197='Capital Structure'!$R$7,SUM($E$198:FG198),0)</f>
        <v>0</v>
      </c>
      <c r="FH207" s="139">
        <f>IF(FH$197='Capital Structure'!$R$7,SUM($E$198:FH198),0)</f>
        <v>0</v>
      </c>
      <c r="FI207" s="139">
        <f>IF(FI$197='Capital Structure'!$R$7,SUM($E$198:FI198),0)</f>
        <v>0</v>
      </c>
      <c r="FJ207" s="139">
        <f>IF(FJ$197='Capital Structure'!$R$7,SUM($E$198:FJ198),0)</f>
        <v>0</v>
      </c>
      <c r="FK207" s="139">
        <f>IF(FK$197='Capital Structure'!$R$7,SUM($E$198:FK198),0)</f>
        <v>0</v>
      </c>
      <c r="FL207" s="139">
        <f>IF(FL$197='Capital Structure'!$R$7,SUM($E$198:FL198),0)</f>
        <v>0</v>
      </c>
      <c r="FM207" s="139">
        <f>IF(FM$197='Capital Structure'!$R$7,SUM($E$198:FM198),0)</f>
        <v>0</v>
      </c>
      <c r="FN207" s="139">
        <f>IF(FN$197='Capital Structure'!$R$7,SUM($E$198:FN198),0)</f>
        <v>0</v>
      </c>
    </row>
    <row r="208" spans="1:16384">
      <c r="B208" s="146" t="s">
        <v>330</v>
      </c>
      <c r="E208" s="139">
        <f t="shared" ref="E208:BP208" si="92">E198-E205-E207</f>
        <v>0</v>
      </c>
      <c r="F208" s="139">
        <f t="shared" si="92"/>
        <v>0</v>
      </c>
      <c r="G208" s="139">
        <f t="shared" si="92"/>
        <v>0</v>
      </c>
      <c r="H208" s="139">
        <f t="shared" si="92"/>
        <v>0</v>
      </c>
      <c r="I208" s="139">
        <f t="shared" si="92"/>
        <v>0</v>
      </c>
      <c r="J208" s="139">
        <f t="shared" si="92"/>
        <v>0</v>
      </c>
      <c r="K208" s="139">
        <f t="shared" si="92"/>
        <v>0</v>
      </c>
      <c r="L208" s="139">
        <f t="shared" si="92"/>
        <v>0</v>
      </c>
      <c r="M208" s="139">
        <f t="shared" si="92"/>
        <v>0</v>
      </c>
      <c r="N208" s="139">
        <f t="shared" si="92"/>
        <v>0</v>
      </c>
      <c r="O208" s="139">
        <f t="shared" si="92"/>
        <v>0</v>
      </c>
      <c r="P208" s="139">
        <f t="shared" si="92"/>
        <v>0</v>
      </c>
      <c r="Q208" s="139">
        <f t="shared" si="92"/>
        <v>0</v>
      </c>
      <c r="R208" s="139">
        <f t="shared" si="92"/>
        <v>0</v>
      </c>
      <c r="S208" s="139">
        <f t="shared" si="92"/>
        <v>0</v>
      </c>
      <c r="T208" s="139">
        <f t="shared" si="92"/>
        <v>0</v>
      </c>
      <c r="U208" s="139">
        <f t="shared" si="92"/>
        <v>0</v>
      </c>
      <c r="V208" s="139">
        <f t="shared" si="92"/>
        <v>0</v>
      </c>
      <c r="W208" s="139">
        <f t="shared" si="92"/>
        <v>0</v>
      </c>
      <c r="X208" s="139">
        <f t="shared" si="92"/>
        <v>0</v>
      </c>
      <c r="Y208" s="139">
        <f t="shared" si="92"/>
        <v>0</v>
      </c>
      <c r="Z208" s="139">
        <f t="shared" si="92"/>
        <v>0</v>
      </c>
      <c r="AA208" s="139">
        <f t="shared" si="92"/>
        <v>0</v>
      </c>
      <c r="AB208" s="139">
        <f t="shared" si="92"/>
        <v>0</v>
      </c>
      <c r="AC208" s="139">
        <f t="shared" si="92"/>
        <v>0</v>
      </c>
      <c r="AD208" s="139">
        <f t="shared" si="92"/>
        <v>0</v>
      </c>
      <c r="AE208" s="139">
        <f t="shared" si="92"/>
        <v>0</v>
      </c>
      <c r="AF208" s="139">
        <f t="shared" si="92"/>
        <v>0</v>
      </c>
      <c r="AG208" s="139">
        <f t="shared" si="92"/>
        <v>0</v>
      </c>
      <c r="AH208" s="139">
        <f t="shared" si="92"/>
        <v>0</v>
      </c>
      <c r="AI208" s="139">
        <f t="shared" si="92"/>
        <v>0</v>
      </c>
      <c r="AJ208" s="139">
        <f t="shared" si="92"/>
        <v>0</v>
      </c>
      <c r="AK208" s="139">
        <f t="shared" si="92"/>
        <v>0</v>
      </c>
      <c r="AL208" s="139">
        <f t="shared" si="92"/>
        <v>0</v>
      </c>
      <c r="AM208" s="139">
        <f t="shared" si="92"/>
        <v>0</v>
      </c>
      <c r="AN208" s="139">
        <f t="shared" si="92"/>
        <v>0</v>
      </c>
      <c r="AO208" s="139">
        <f t="shared" si="92"/>
        <v>0</v>
      </c>
      <c r="AP208" s="139">
        <f t="shared" si="92"/>
        <v>0</v>
      </c>
      <c r="AQ208" s="139">
        <f t="shared" si="92"/>
        <v>0</v>
      </c>
      <c r="AR208" s="139">
        <f t="shared" si="92"/>
        <v>0</v>
      </c>
      <c r="AS208" s="139">
        <f t="shared" si="92"/>
        <v>0</v>
      </c>
      <c r="AT208" s="139">
        <f t="shared" si="92"/>
        <v>0</v>
      </c>
      <c r="AU208" s="139">
        <f t="shared" si="92"/>
        <v>0</v>
      </c>
      <c r="AV208" s="139">
        <f t="shared" si="92"/>
        <v>0</v>
      </c>
      <c r="AW208" s="139">
        <f t="shared" si="92"/>
        <v>0</v>
      </c>
      <c r="AX208" s="139">
        <f t="shared" si="92"/>
        <v>0</v>
      </c>
      <c r="AY208" s="139">
        <f t="shared" si="92"/>
        <v>0</v>
      </c>
      <c r="AZ208" s="139">
        <f t="shared" si="92"/>
        <v>0</v>
      </c>
      <c r="BA208" s="139">
        <f t="shared" si="92"/>
        <v>0</v>
      </c>
      <c r="BB208" s="139">
        <f t="shared" si="92"/>
        <v>0</v>
      </c>
      <c r="BC208" s="139">
        <f t="shared" si="92"/>
        <v>0</v>
      </c>
      <c r="BD208" s="139">
        <f t="shared" si="92"/>
        <v>0</v>
      </c>
      <c r="BE208" s="139">
        <f t="shared" si="92"/>
        <v>0</v>
      </c>
      <c r="BF208" s="139">
        <f t="shared" si="92"/>
        <v>0</v>
      </c>
      <c r="BG208" s="139">
        <f t="shared" si="92"/>
        <v>0</v>
      </c>
      <c r="BH208" s="139">
        <f t="shared" si="92"/>
        <v>0</v>
      </c>
      <c r="BI208" s="139">
        <f t="shared" si="92"/>
        <v>0</v>
      </c>
      <c r="BJ208" s="139">
        <f t="shared" si="92"/>
        <v>0</v>
      </c>
      <c r="BK208" s="139">
        <f t="shared" si="92"/>
        <v>0</v>
      </c>
      <c r="BL208" s="139">
        <f t="shared" si="92"/>
        <v>0</v>
      </c>
      <c r="BM208" s="139">
        <f t="shared" si="92"/>
        <v>0</v>
      </c>
      <c r="BN208" s="139">
        <f t="shared" si="92"/>
        <v>0</v>
      </c>
      <c r="BO208" s="139">
        <f t="shared" si="92"/>
        <v>0</v>
      </c>
      <c r="BP208" s="139">
        <f t="shared" si="92"/>
        <v>0</v>
      </c>
      <c r="BQ208" s="139">
        <f t="shared" ref="BQ208:EB208" si="93">BQ198-BQ205-BQ207</f>
        <v>0</v>
      </c>
      <c r="BR208" s="139">
        <f t="shared" si="93"/>
        <v>0</v>
      </c>
      <c r="BS208" s="139">
        <f t="shared" si="93"/>
        <v>0</v>
      </c>
      <c r="BT208" s="139">
        <f t="shared" si="93"/>
        <v>0</v>
      </c>
      <c r="BU208" s="139">
        <f t="shared" si="93"/>
        <v>0</v>
      </c>
      <c r="BV208" s="139">
        <f t="shared" si="93"/>
        <v>0</v>
      </c>
      <c r="BW208" s="139">
        <f t="shared" si="93"/>
        <v>0</v>
      </c>
      <c r="BX208" s="139">
        <f t="shared" si="93"/>
        <v>0</v>
      </c>
      <c r="BY208" s="139">
        <f t="shared" si="93"/>
        <v>0</v>
      </c>
      <c r="BZ208" s="139">
        <f t="shared" si="93"/>
        <v>0</v>
      </c>
      <c r="CA208" s="139">
        <f t="shared" si="93"/>
        <v>0</v>
      </c>
      <c r="CB208" s="139">
        <f t="shared" si="93"/>
        <v>0</v>
      </c>
      <c r="CC208" s="139">
        <f t="shared" si="93"/>
        <v>0</v>
      </c>
      <c r="CD208" s="139">
        <f t="shared" si="93"/>
        <v>0</v>
      </c>
      <c r="CE208" s="139">
        <f t="shared" si="93"/>
        <v>0</v>
      </c>
      <c r="CF208" s="139">
        <f t="shared" si="93"/>
        <v>0</v>
      </c>
      <c r="CG208" s="139">
        <f t="shared" si="93"/>
        <v>0</v>
      </c>
      <c r="CH208" s="139">
        <f t="shared" si="93"/>
        <v>0</v>
      </c>
      <c r="CI208" s="139">
        <f t="shared" si="93"/>
        <v>0</v>
      </c>
      <c r="CJ208" s="139">
        <f t="shared" si="93"/>
        <v>0</v>
      </c>
      <c r="CK208" s="139">
        <f t="shared" si="93"/>
        <v>0</v>
      </c>
      <c r="CL208" s="139">
        <f t="shared" si="93"/>
        <v>0</v>
      </c>
      <c r="CM208" s="139">
        <f t="shared" si="93"/>
        <v>0</v>
      </c>
      <c r="CN208" s="139">
        <f t="shared" si="93"/>
        <v>0</v>
      </c>
      <c r="CO208" s="139">
        <f t="shared" si="93"/>
        <v>0</v>
      </c>
      <c r="CP208" s="139">
        <f t="shared" si="93"/>
        <v>0</v>
      </c>
      <c r="CQ208" s="139">
        <f t="shared" si="93"/>
        <v>0</v>
      </c>
      <c r="CR208" s="139">
        <f t="shared" si="93"/>
        <v>0</v>
      </c>
      <c r="CS208" s="139">
        <f t="shared" si="93"/>
        <v>0</v>
      </c>
      <c r="CT208" s="139">
        <f t="shared" si="93"/>
        <v>0</v>
      </c>
      <c r="CU208" s="139">
        <f t="shared" si="93"/>
        <v>0</v>
      </c>
      <c r="CV208" s="139">
        <f t="shared" si="93"/>
        <v>0</v>
      </c>
      <c r="CW208" s="139">
        <f t="shared" si="93"/>
        <v>0</v>
      </c>
      <c r="CX208" s="139">
        <f t="shared" si="93"/>
        <v>0</v>
      </c>
      <c r="CY208" s="139">
        <f t="shared" si="93"/>
        <v>0</v>
      </c>
      <c r="CZ208" s="139">
        <f t="shared" si="93"/>
        <v>0</v>
      </c>
      <c r="DA208" s="139">
        <f t="shared" si="93"/>
        <v>0</v>
      </c>
      <c r="DB208" s="139">
        <f t="shared" si="93"/>
        <v>0</v>
      </c>
      <c r="DC208" s="139">
        <f t="shared" si="93"/>
        <v>0</v>
      </c>
      <c r="DD208" s="139">
        <f t="shared" si="93"/>
        <v>0</v>
      </c>
      <c r="DE208" s="139">
        <f t="shared" si="93"/>
        <v>0</v>
      </c>
      <c r="DF208" s="139">
        <f t="shared" si="93"/>
        <v>0</v>
      </c>
      <c r="DG208" s="139">
        <f t="shared" si="93"/>
        <v>0</v>
      </c>
      <c r="DH208" s="139">
        <f t="shared" si="93"/>
        <v>0</v>
      </c>
      <c r="DI208" s="139">
        <f t="shared" si="93"/>
        <v>0</v>
      </c>
      <c r="DJ208" s="139">
        <f t="shared" si="93"/>
        <v>0</v>
      </c>
      <c r="DK208" s="139">
        <f t="shared" si="93"/>
        <v>0</v>
      </c>
      <c r="DL208" s="139">
        <f t="shared" si="93"/>
        <v>0</v>
      </c>
      <c r="DM208" s="139">
        <f t="shared" si="93"/>
        <v>0</v>
      </c>
      <c r="DN208" s="139">
        <f t="shared" si="93"/>
        <v>0</v>
      </c>
      <c r="DO208" s="139">
        <f t="shared" si="93"/>
        <v>0</v>
      </c>
      <c r="DP208" s="139">
        <f t="shared" si="93"/>
        <v>0</v>
      </c>
      <c r="DQ208" s="139">
        <f t="shared" si="93"/>
        <v>0</v>
      </c>
      <c r="DR208" s="139">
        <f t="shared" si="93"/>
        <v>0</v>
      </c>
      <c r="DS208" s="139">
        <f t="shared" si="93"/>
        <v>0</v>
      </c>
      <c r="DT208" s="139">
        <f t="shared" si="93"/>
        <v>0</v>
      </c>
      <c r="DU208" s="139">
        <f t="shared" si="93"/>
        <v>0</v>
      </c>
      <c r="DV208" s="139">
        <f t="shared" si="93"/>
        <v>0</v>
      </c>
      <c r="DW208" s="139">
        <f t="shared" si="93"/>
        <v>0</v>
      </c>
      <c r="DX208" s="139">
        <f t="shared" si="93"/>
        <v>0</v>
      </c>
      <c r="DY208" s="139">
        <f t="shared" si="93"/>
        <v>0</v>
      </c>
      <c r="DZ208" s="139">
        <f t="shared" si="93"/>
        <v>0</v>
      </c>
      <c r="EA208" s="139">
        <f t="shared" si="93"/>
        <v>0</v>
      </c>
      <c r="EB208" s="139">
        <f t="shared" si="93"/>
        <v>0</v>
      </c>
      <c r="EC208" s="139">
        <f t="shared" ref="EC208:FN208" si="94">EC198-EC205-EC207</f>
        <v>0</v>
      </c>
      <c r="ED208" s="139">
        <f t="shared" si="94"/>
        <v>0</v>
      </c>
      <c r="EE208" s="139">
        <f t="shared" si="94"/>
        <v>0</v>
      </c>
      <c r="EF208" s="139">
        <f t="shared" si="94"/>
        <v>0</v>
      </c>
      <c r="EG208" s="139">
        <f t="shared" si="94"/>
        <v>0</v>
      </c>
      <c r="EH208" s="139">
        <f t="shared" si="94"/>
        <v>0</v>
      </c>
      <c r="EI208" s="139">
        <f t="shared" si="94"/>
        <v>0</v>
      </c>
      <c r="EJ208" s="139">
        <f t="shared" si="94"/>
        <v>0</v>
      </c>
      <c r="EK208" s="139">
        <f t="shared" si="94"/>
        <v>0</v>
      </c>
      <c r="EL208" s="139">
        <f t="shared" si="94"/>
        <v>0</v>
      </c>
      <c r="EM208" s="139">
        <f t="shared" si="94"/>
        <v>0</v>
      </c>
      <c r="EN208" s="139">
        <f t="shared" si="94"/>
        <v>0</v>
      </c>
      <c r="EO208" s="139">
        <f t="shared" si="94"/>
        <v>0</v>
      </c>
      <c r="EP208" s="139">
        <f t="shared" si="94"/>
        <v>0</v>
      </c>
      <c r="EQ208" s="139">
        <f t="shared" si="94"/>
        <v>0</v>
      </c>
      <c r="ER208" s="139">
        <f t="shared" si="94"/>
        <v>0</v>
      </c>
      <c r="ES208" s="139">
        <f t="shared" si="94"/>
        <v>0</v>
      </c>
      <c r="ET208" s="139">
        <f t="shared" si="94"/>
        <v>0</v>
      </c>
      <c r="EU208" s="139">
        <f t="shared" si="94"/>
        <v>0</v>
      </c>
      <c r="EV208" s="139">
        <f t="shared" si="94"/>
        <v>0</v>
      </c>
      <c r="EW208" s="139">
        <f t="shared" si="94"/>
        <v>0</v>
      </c>
      <c r="EX208" s="139">
        <f t="shared" si="94"/>
        <v>0</v>
      </c>
      <c r="EY208" s="139">
        <f t="shared" si="94"/>
        <v>0</v>
      </c>
      <c r="EZ208" s="139">
        <f t="shared" si="94"/>
        <v>0</v>
      </c>
      <c r="FA208" s="139">
        <f t="shared" si="94"/>
        <v>0</v>
      </c>
      <c r="FB208" s="139">
        <f t="shared" si="94"/>
        <v>0</v>
      </c>
      <c r="FC208" s="139">
        <f t="shared" si="94"/>
        <v>0</v>
      </c>
      <c r="FD208" s="139">
        <f t="shared" si="94"/>
        <v>0</v>
      </c>
      <c r="FE208" s="139">
        <f t="shared" si="94"/>
        <v>0</v>
      </c>
      <c r="FF208" s="139">
        <f t="shared" si="94"/>
        <v>0</v>
      </c>
      <c r="FG208" s="139">
        <f t="shared" si="94"/>
        <v>0</v>
      </c>
      <c r="FH208" s="139">
        <f t="shared" si="94"/>
        <v>0</v>
      </c>
      <c r="FI208" s="139">
        <f t="shared" si="94"/>
        <v>0</v>
      </c>
      <c r="FJ208" s="139">
        <f t="shared" si="94"/>
        <v>0</v>
      </c>
      <c r="FK208" s="139">
        <f t="shared" si="94"/>
        <v>0</v>
      </c>
      <c r="FL208" s="139">
        <f t="shared" si="94"/>
        <v>0</v>
      </c>
      <c r="FM208" s="139">
        <f t="shared" si="94"/>
        <v>0</v>
      </c>
      <c r="FN208" s="139">
        <f t="shared" si="94"/>
        <v>0</v>
      </c>
    </row>
    <row r="209" spans="1:170"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39"/>
      <c r="BF209" s="139"/>
      <c r="BG209" s="139"/>
      <c r="BH209" s="139"/>
      <c r="BI209" s="139"/>
      <c r="BJ209" s="139"/>
      <c r="BK209" s="139"/>
      <c r="BL209" s="139"/>
      <c r="BM209" s="139"/>
      <c r="BN209" s="139"/>
      <c r="BO209" s="139"/>
      <c r="BP209" s="139"/>
      <c r="BQ209" s="139"/>
      <c r="BR209" s="139"/>
      <c r="BS209" s="139"/>
      <c r="BT209" s="139"/>
      <c r="BU209" s="139"/>
      <c r="BV209" s="139"/>
      <c r="BW209" s="139"/>
      <c r="BX209" s="139"/>
      <c r="BY209" s="139"/>
      <c r="BZ209" s="139"/>
      <c r="CA209" s="139"/>
      <c r="CB209" s="139"/>
      <c r="CC209" s="139"/>
      <c r="CD209" s="139"/>
      <c r="CE209" s="139"/>
      <c r="CF209" s="139"/>
      <c r="CG209" s="139"/>
      <c r="CH209" s="139"/>
      <c r="CI209" s="139"/>
      <c r="CJ209" s="139"/>
      <c r="CK209" s="139"/>
      <c r="CL209" s="139"/>
      <c r="CM209" s="139"/>
      <c r="CN209" s="139"/>
      <c r="CO209" s="139"/>
      <c r="CP209" s="139"/>
      <c r="CQ209" s="139"/>
      <c r="CR209" s="139"/>
      <c r="CS209" s="139"/>
      <c r="CT209" s="139"/>
      <c r="CU209" s="139"/>
      <c r="CV209" s="139"/>
      <c r="CW209" s="139"/>
      <c r="CX209" s="139"/>
      <c r="CY209" s="139"/>
      <c r="CZ209" s="139"/>
      <c r="DA209" s="139"/>
      <c r="DB209" s="139"/>
      <c r="DC209" s="139"/>
      <c r="DD209" s="139"/>
      <c r="DE209" s="139"/>
      <c r="DF209" s="139"/>
      <c r="DG209" s="139"/>
      <c r="DH209" s="139"/>
      <c r="DI209" s="139"/>
      <c r="DJ209" s="139"/>
      <c r="DK209" s="139"/>
      <c r="DL209" s="139"/>
      <c r="DM209" s="139"/>
      <c r="DN209" s="139"/>
      <c r="DO209" s="139"/>
      <c r="DP209" s="139"/>
      <c r="DQ209" s="139"/>
      <c r="DR209" s="139"/>
      <c r="DS209" s="139"/>
      <c r="DT209" s="139"/>
      <c r="DU209" s="139"/>
      <c r="DV209" s="139"/>
      <c r="DW209" s="139"/>
      <c r="DX209" s="139"/>
      <c r="DY209" s="139"/>
      <c r="DZ209" s="139"/>
      <c r="EA209" s="139"/>
      <c r="EB209" s="139"/>
      <c r="EC209" s="139"/>
      <c r="ED209" s="139"/>
      <c r="EE209" s="139"/>
      <c r="EF209" s="139"/>
      <c r="EG209" s="139"/>
      <c r="EH209" s="139"/>
      <c r="EI209" s="139"/>
      <c r="EJ209" s="139"/>
      <c r="EK209" s="139"/>
      <c r="EL209" s="139"/>
      <c r="EM209" s="139"/>
      <c r="EN209" s="139"/>
      <c r="EO209" s="139"/>
      <c r="EP209" s="139"/>
      <c r="EQ209" s="139"/>
      <c r="ER209" s="139"/>
      <c r="ES209" s="139"/>
      <c r="ET209" s="139"/>
      <c r="EU209" s="139"/>
      <c r="EV209" s="139"/>
      <c r="EW209" s="139"/>
      <c r="EX209" s="139"/>
      <c r="EY209" s="139"/>
      <c r="EZ209" s="139"/>
      <c r="FA209" s="139"/>
      <c r="FB209" s="139"/>
      <c r="FC209" s="139"/>
      <c r="FD209" s="139"/>
      <c r="FE209" s="139"/>
      <c r="FF209" s="139"/>
      <c r="FG209" s="139"/>
      <c r="FH209" s="139"/>
      <c r="FI209" s="139"/>
      <c r="FJ209" s="139"/>
      <c r="FK209" s="139"/>
      <c r="FL209" s="139"/>
      <c r="FM209" s="139"/>
      <c r="FN209" s="139"/>
    </row>
    <row r="210" spans="1:170">
      <c r="A210" s="105" t="s">
        <v>302</v>
      </c>
      <c r="B210" s="105" t="s">
        <v>376</v>
      </c>
      <c r="E210" s="139">
        <f>IF(OR(E197&lt;'Capital Structure'!$Q$7,E197&gt;='Capital Structure'!$R$7),0,-PMT('Capital Structure'!$R$16/12,'Capital Structure'!$S$7,'Capital Structure'!$R$14))</f>
        <v>0</v>
      </c>
      <c r="F210" s="139">
        <f>IF(OR(F197&lt;'Capital Structure'!$Q$7,F197&gt;='Capital Structure'!$R$7),0,-PMT('Capital Structure'!$R$16/12,'Capital Structure'!$S$7,'Capital Structure'!$R$14))</f>
        <v>0</v>
      </c>
      <c r="G210" s="139">
        <f>IF(OR(G197&lt;'Capital Structure'!$Q$7,G197&gt;='Capital Structure'!$R$7),0,-PMT('Capital Structure'!$R$16/12,'Capital Structure'!$S$7,'Capital Structure'!$R$14))</f>
        <v>0</v>
      </c>
      <c r="H210" s="139">
        <f>IF(OR(H197&lt;'Capital Structure'!$Q$7,H197&gt;='Capital Structure'!$R$7),0,-PMT('Capital Structure'!$R$16/12,'Capital Structure'!$S$7,'Capital Structure'!$R$14))</f>
        <v>0</v>
      </c>
      <c r="I210" s="139">
        <f>IF(OR(I197&lt;'Capital Structure'!$Q$7,I197&gt;='Capital Structure'!$R$7),0,-PMT('Capital Structure'!$R$16/12,'Capital Structure'!$S$7,'Capital Structure'!$R$14))</f>
        <v>0</v>
      </c>
      <c r="J210" s="139">
        <f>IF(OR(J197&lt;'Capital Structure'!$Q$7,J197&gt;='Capital Structure'!$R$7),0,-PMT('Capital Structure'!$R$16/12,'Capital Structure'!$S$7,'Capital Structure'!$R$14))</f>
        <v>0</v>
      </c>
      <c r="K210" s="139">
        <f>IF(OR(K197&lt;'Capital Structure'!$Q$7,K197&gt;='Capital Structure'!$R$7),0,-PMT('Capital Structure'!$R$16/12,'Capital Structure'!$S$7,'Capital Structure'!$R$14))</f>
        <v>0</v>
      </c>
      <c r="L210" s="139">
        <f>IF(OR(L197&lt;'Capital Structure'!$Q$7,L197&gt;='Capital Structure'!$R$7),0,-PMT('Capital Structure'!$R$16/12,'Capital Structure'!$S$7,'Capital Structure'!$R$14))</f>
        <v>0</v>
      </c>
      <c r="M210" s="139">
        <f>IF(OR(M197&lt;'Capital Structure'!$Q$7,M197&gt;='Capital Structure'!$R$7),0,-PMT('Capital Structure'!$R$16/12,'Capital Structure'!$S$7,'Capital Structure'!$R$14))</f>
        <v>0</v>
      </c>
      <c r="N210" s="139">
        <f>IF(OR(N197&lt;'Capital Structure'!$Q$7,N197&gt;='Capital Structure'!$R$7),0,-PMT('Capital Structure'!$R$16/12,'Capital Structure'!$S$7,'Capital Structure'!$R$14))</f>
        <v>0</v>
      </c>
      <c r="O210" s="139">
        <f>IF(OR(O197&lt;'Capital Structure'!$Q$7,O197&gt;='Capital Structure'!$R$7),0,-PMT('Capital Structure'!$R$16/12,'Capital Structure'!$S$7,'Capital Structure'!$R$14))</f>
        <v>0</v>
      </c>
      <c r="P210" s="139">
        <f>IF(OR(P197&lt;'Capital Structure'!$Q$7,P197&gt;='Capital Structure'!$R$7),0,-PMT('Capital Structure'!$R$16/12,'Capital Structure'!$S$7,'Capital Structure'!$R$14))</f>
        <v>0</v>
      </c>
      <c r="Q210" s="139">
        <f>IF(OR(Q197&lt;'Capital Structure'!$Q$7,Q197&gt;='Capital Structure'!$R$7),0,-PMT('Capital Structure'!$R$16/12,'Capital Structure'!$S$7,'Capital Structure'!$R$14))</f>
        <v>0</v>
      </c>
      <c r="R210" s="139">
        <f>IF(OR(R197&lt;'Capital Structure'!$Q$7,R197&gt;='Capital Structure'!$R$7),0,-PMT('Capital Structure'!$R$16/12,'Capital Structure'!$S$7,'Capital Structure'!$R$14))</f>
        <v>0</v>
      </c>
      <c r="S210" s="139">
        <f>IF(OR(S197&lt;'Capital Structure'!$Q$7,S197&gt;='Capital Structure'!$R$7),0,-PMT('Capital Structure'!$R$16/12,'Capital Structure'!$S$7,'Capital Structure'!$R$14))</f>
        <v>0</v>
      </c>
      <c r="T210" s="139">
        <f>IF(OR(T197&lt;'Capital Structure'!$Q$7,T197&gt;='Capital Structure'!$R$7),0,-PMT('Capital Structure'!$R$16/12,'Capital Structure'!$S$7,'Capital Structure'!$R$14))</f>
        <v>0</v>
      </c>
      <c r="U210" s="139">
        <f>IF(OR(U197&lt;'Capital Structure'!$Q$7,U197&gt;='Capital Structure'!$R$7),0,-PMT('Capital Structure'!$R$16/12,'Capital Structure'!$S$7,'Capital Structure'!$R$14))</f>
        <v>0</v>
      </c>
      <c r="V210" s="139">
        <f>IF(OR(V197&lt;'Capital Structure'!$Q$7,V197&gt;='Capital Structure'!$R$7),0,-PMT('Capital Structure'!$R$16/12,'Capital Structure'!$S$7,'Capital Structure'!$R$14))</f>
        <v>0</v>
      </c>
      <c r="W210" s="139">
        <f>IF(OR(W197&lt;'Capital Structure'!$Q$7,W197&gt;='Capital Structure'!$R$7),0,-PMT('Capital Structure'!$R$16/12,'Capital Structure'!$S$7,'Capital Structure'!$R$14))</f>
        <v>0</v>
      </c>
      <c r="X210" s="139">
        <f>IF(OR(X197&lt;'Capital Structure'!$Q$7,X197&gt;='Capital Structure'!$R$7),0,-PMT('Capital Structure'!$R$16/12,'Capital Structure'!$S$7,'Capital Structure'!$R$14))</f>
        <v>0</v>
      </c>
      <c r="Y210" s="139">
        <f>IF(OR(Y197&lt;'Capital Structure'!$Q$7,Y197&gt;='Capital Structure'!$R$7),0,-PMT('Capital Structure'!$R$16/12,'Capital Structure'!$S$7,'Capital Structure'!$R$14))</f>
        <v>0</v>
      </c>
      <c r="Z210" s="139">
        <f>IF(OR(Z197&lt;'Capital Structure'!$Q$7,Z197&gt;='Capital Structure'!$R$7),0,-PMT('Capital Structure'!$R$16/12,'Capital Structure'!$S$7,'Capital Structure'!$R$14))</f>
        <v>0</v>
      </c>
      <c r="AA210" s="139">
        <f>IF(OR(AA197&lt;'Capital Structure'!$Q$7,AA197&gt;='Capital Structure'!$R$7),0,-PMT('Capital Structure'!$R$16/12,'Capital Structure'!$S$7,'Capital Structure'!$R$14))</f>
        <v>0</v>
      </c>
      <c r="AB210" s="139">
        <f>IF(OR(AB197&lt;'Capital Structure'!$Q$7,AB197&gt;='Capital Structure'!$R$7),0,-PMT('Capital Structure'!$R$16/12,'Capital Structure'!$S$7,'Capital Structure'!$R$14))</f>
        <v>0</v>
      </c>
      <c r="AC210" s="139">
        <f>IF(OR(AC197&lt;'Capital Structure'!$Q$7,AC197&gt;='Capital Structure'!$R$7),0,-PMT('Capital Structure'!$R$16/12,'Capital Structure'!$S$7,'Capital Structure'!$R$14))</f>
        <v>0</v>
      </c>
      <c r="AD210" s="139">
        <f>IF(OR(AD197&lt;'Capital Structure'!$Q$7,AD197&gt;='Capital Structure'!$R$7),0,-PMT('Capital Structure'!$R$16/12,'Capital Structure'!$S$7,'Capital Structure'!$R$14))</f>
        <v>0</v>
      </c>
      <c r="AE210" s="139">
        <f>IF(OR(AE197&lt;'Capital Structure'!$Q$7,AE197&gt;='Capital Structure'!$R$7),0,-PMT('Capital Structure'!$R$16/12,'Capital Structure'!$S$7,'Capital Structure'!$R$14))</f>
        <v>0</v>
      </c>
      <c r="AF210" s="139">
        <f>IF(OR(AF197&lt;'Capital Structure'!$Q$7,AF197&gt;='Capital Structure'!$R$7),0,-PMT('Capital Structure'!$R$16/12,'Capital Structure'!$S$7,'Capital Structure'!$R$14))</f>
        <v>0</v>
      </c>
      <c r="AG210" s="139">
        <f>IF(OR(AG197&lt;'Capital Structure'!$Q$7,AG197&gt;='Capital Structure'!$R$7),0,-PMT('Capital Structure'!$R$16/12,'Capital Structure'!$S$7,'Capital Structure'!$R$14))</f>
        <v>0</v>
      </c>
      <c r="AH210" s="139">
        <f>IF(OR(AH197&lt;'Capital Structure'!$Q$7,AH197&gt;='Capital Structure'!$R$7),0,-PMT('Capital Structure'!$R$16/12,'Capital Structure'!$S$7,'Capital Structure'!$R$14))</f>
        <v>0</v>
      </c>
      <c r="AI210" s="139">
        <f>IF(OR(AI197&lt;'Capital Structure'!$Q$7,AI197&gt;='Capital Structure'!$R$7),0,-PMT('Capital Structure'!$R$16/12,'Capital Structure'!$S$7,'Capital Structure'!$R$14))</f>
        <v>0</v>
      </c>
      <c r="AJ210" s="139">
        <f>IF(OR(AJ197&lt;'Capital Structure'!$Q$7,AJ197&gt;='Capital Structure'!$R$7),0,-PMT('Capital Structure'!$R$16/12,'Capital Structure'!$S$7,'Capital Structure'!$R$14))</f>
        <v>0</v>
      </c>
      <c r="AK210" s="139">
        <f>IF(OR(AK197&lt;'Capital Structure'!$Q$7,AK197&gt;='Capital Structure'!$R$7),0,-PMT('Capital Structure'!$R$16/12,'Capital Structure'!$S$7,'Capital Structure'!$R$14))</f>
        <v>0</v>
      </c>
      <c r="AL210" s="139">
        <f>IF(OR(AL197&lt;'Capital Structure'!$Q$7,AL197&gt;='Capital Structure'!$R$7),0,-PMT('Capital Structure'!$R$16/12,'Capital Structure'!$S$7,'Capital Structure'!$R$14))</f>
        <v>0</v>
      </c>
      <c r="AM210" s="139">
        <f>IF(OR(AM197&lt;'Capital Structure'!$Q$7,AM197&gt;='Capital Structure'!$R$7),0,-PMT('Capital Structure'!$R$16/12,'Capital Structure'!$S$7,'Capital Structure'!$R$14))</f>
        <v>0</v>
      </c>
      <c r="AN210" s="139">
        <f>IF(OR(AN197&lt;'Capital Structure'!$Q$7,AN197&gt;='Capital Structure'!$R$7),0,-PMT('Capital Structure'!$R$16/12,'Capital Structure'!$S$7,'Capital Structure'!$R$14))</f>
        <v>0</v>
      </c>
      <c r="AO210" s="139">
        <f>IF(OR(AO197&lt;'Capital Structure'!$Q$7,AO197&gt;='Capital Structure'!$R$7),0,-PMT('Capital Structure'!$R$16/12,'Capital Structure'!$S$7,'Capital Structure'!$R$14))</f>
        <v>0</v>
      </c>
      <c r="AP210" s="139">
        <f>IF(OR(AP197&lt;'Capital Structure'!$Q$7,AP197&gt;='Capital Structure'!$R$7),0,-PMT('Capital Structure'!$R$16/12,'Capital Structure'!$S$7,'Capital Structure'!$R$14))</f>
        <v>0</v>
      </c>
      <c r="AQ210" s="139">
        <f>IF(OR(AQ197&lt;'Capital Structure'!$Q$7,AQ197&gt;='Capital Structure'!$R$7),0,-PMT('Capital Structure'!$R$16/12,'Capital Structure'!$S$7,'Capital Structure'!$R$14))</f>
        <v>0</v>
      </c>
      <c r="AR210" s="139">
        <f>IF(OR(AR197&lt;'Capital Structure'!$Q$7,AR197&gt;='Capital Structure'!$R$7),0,-PMT('Capital Structure'!$R$16/12,'Capital Structure'!$S$7,'Capital Structure'!$R$14))</f>
        <v>0</v>
      </c>
      <c r="AS210" s="139">
        <f>IF(OR(AS197&lt;'Capital Structure'!$Q$7,AS197&gt;='Capital Structure'!$R$7),0,-PMT('Capital Structure'!$R$16/12,'Capital Structure'!$S$7,'Capital Structure'!$R$14))</f>
        <v>0</v>
      </c>
      <c r="AT210" s="139">
        <f>IF(OR(AT197&lt;'Capital Structure'!$Q$7,AT197&gt;='Capital Structure'!$R$7),0,-PMT('Capital Structure'!$R$16/12,'Capital Structure'!$S$7,'Capital Structure'!$R$14))</f>
        <v>0</v>
      </c>
      <c r="AU210" s="139">
        <f>IF(OR(AU197&lt;'Capital Structure'!$Q$7,AU197&gt;='Capital Structure'!$R$7),0,-PMT('Capital Structure'!$R$16/12,'Capital Structure'!$S$7,'Capital Structure'!$R$14))</f>
        <v>0</v>
      </c>
      <c r="AV210" s="139">
        <f>IF(OR(AV197&lt;'Capital Structure'!$Q$7,AV197&gt;='Capital Structure'!$R$7),0,-PMT('Capital Structure'!$R$16/12,'Capital Structure'!$S$7,'Capital Structure'!$R$14))</f>
        <v>0</v>
      </c>
      <c r="AW210" s="139">
        <f>IF(OR(AW197&lt;'Capital Structure'!$Q$7,AW197&gt;='Capital Structure'!$R$7),0,-PMT('Capital Structure'!$R$16/12,'Capital Structure'!$S$7,'Capital Structure'!$R$14))</f>
        <v>0</v>
      </c>
      <c r="AX210" s="139">
        <f>IF(OR(AX197&lt;'Capital Structure'!$Q$7,AX197&gt;='Capital Structure'!$R$7),0,-PMT('Capital Structure'!$R$16/12,'Capital Structure'!$S$7,'Capital Structure'!$R$14))</f>
        <v>0</v>
      </c>
      <c r="AY210" s="139">
        <f>IF(OR(AY197&lt;'Capital Structure'!$Q$7,AY197&gt;='Capital Structure'!$R$7),0,-PMT('Capital Structure'!$R$16/12,'Capital Structure'!$S$7,'Capital Structure'!$R$14))</f>
        <v>0</v>
      </c>
      <c r="AZ210" s="139">
        <f>IF(OR(AZ197&lt;'Capital Structure'!$Q$7,AZ197&gt;='Capital Structure'!$R$7),0,-PMT('Capital Structure'!$R$16/12,'Capital Structure'!$S$7,'Capital Structure'!$R$14))</f>
        <v>0</v>
      </c>
      <c r="BA210" s="139">
        <f>IF(OR(BA197&lt;'Capital Structure'!$Q$7,BA197&gt;='Capital Structure'!$R$7),0,-PMT('Capital Structure'!$R$16/12,'Capital Structure'!$S$7,'Capital Structure'!$R$14))</f>
        <v>0</v>
      </c>
      <c r="BB210" s="139">
        <f>IF(OR(BB197&lt;'Capital Structure'!$Q$7,BB197&gt;='Capital Structure'!$R$7),0,-PMT('Capital Structure'!$R$16/12,'Capital Structure'!$S$7,'Capital Structure'!$R$14))</f>
        <v>0</v>
      </c>
      <c r="BC210" s="139">
        <f>IF(OR(BC197&lt;'Capital Structure'!$Q$7,BC197&gt;='Capital Structure'!$R$7),0,-PMT('Capital Structure'!$R$16/12,'Capital Structure'!$S$7,'Capital Structure'!$R$14))</f>
        <v>0</v>
      </c>
      <c r="BD210" s="139">
        <f>IF(OR(BD197&lt;'Capital Structure'!$Q$7,BD197&gt;='Capital Structure'!$R$7),0,-PMT('Capital Structure'!$R$16/12,'Capital Structure'!$S$7,'Capital Structure'!$R$14))</f>
        <v>0</v>
      </c>
      <c r="BE210" s="139">
        <f>IF(OR(BE197&lt;'Capital Structure'!$Q$7,BE197&gt;='Capital Structure'!$R$7),0,-PMT('Capital Structure'!$R$16/12,'Capital Structure'!$S$7,'Capital Structure'!$R$14))</f>
        <v>0</v>
      </c>
      <c r="BF210" s="139">
        <f>IF(OR(BF197&lt;'Capital Structure'!$Q$7,BF197&gt;='Capital Structure'!$R$7),0,-PMT('Capital Structure'!$R$16/12,'Capital Structure'!$S$7,'Capital Structure'!$R$14))</f>
        <v>0</v>
      </c>
      <c r="BG210" s="139">
        <f>IF(OR(BG197&lt;'Capital Structure'!$Q$7,BG197&gt;='Capital Structure'!$R$7),0,-PMT('Capital Structure'!$R$16/12,'Capital Structure'!$S$7,'Capital Structure'!$R$14))</f>
        <v>0</v>
      </c>
      <c r="BH210" s="139">
        <f>IF(OR(BH197&lt;'Capital Structure'!$Q$7,BH197&gt;='Capital Structure'!$R$7),0,-PMT('Capital Structure'!$R$16/12,'Capital Structure'!$S$7,'Capital Structure'!$R$14))</f>
        <v>0</v>
      </c>
      <c r="BI210" s="139">
        <f>IF(OR(BI197&lt;'Capital Structure'!$Q$7,BI197&gt;='Capital Structure'!$R$7),0,-PMT('Capital Structure'!$R$16/12,'Capital Structure'!$S$7,'Capital Structure'!$R$14))</f>
        <v>0</v>
      </c>
      <c r="BJ210" s="139">
        <f>IF(OR(BJ197&lt;'Capital Structure'!$Q$7,BJ197&gt;='Capital Structure'!$R$7),0,-PMT('Capital Structure'!$R$16/12,'Capital Structure'!$S$7,'Capital Structure'!$R$14))</f>
        <v>0</v>
      </c>
      <c r="BK210" s="139">
        <f>IF(OR(BK197&lt;'Capital Structure'!$Q$7,BK197&gt;='Capital Structure'!$R$7),0,-PMT('Capital Structure'!$R$16/12,'Capital Structure'!$S$7,'Capital Structure'!$R$14))</f>
        <v>0</v>
      </c>
      <c r="BL210" s="139">
        <f>IF(OR(BL197&lt;'Capital Structure'!$Q$7,BL197&gt;='Capital Structure'!$R$7),0,-PMT('Capital Structure'!$R$16/12,'Capital Structure'!$S$7,'Capital Structure'!$R$14))</f>
        <v>0</v>
      </c>
      <c r="BM210" s="139">
        <f>IF(OR(BM197&lt;'Capital Structure'!$Q$7,BM197&gt;='Capital Structure'!$R$7),0,-PMT('Capital Structure'!$R$16/12,'Capital Structure'!$S$7,'Capital Structure'!$R$14))</f>
        <v>0</v>
      </c>
      <c r="BN210" s="139">
        <f>IF(OR(BN197&lt;'Capital Structure'!$Q$7,BN197&gt;='Capital Structure'!$R$7),0,-PMT('Capital Structure'!$R$16/12,'Capital Structure'!$S$7,'Capital Structure'!$R$14))</f>
        <v>0</v>
      </c>
      <c r="BO210" s="139">
        <f>IF(OR(BO197&lt;'Capital Structure'!$Q$7,BO197&gt;='Capital Structure'!$R$7),0,-PMT('Capital Structure'!$R$16/12,'Capital Structure'!$S$7,'Capital Structure'!$R$14))</f>
        <v>0</v>
      </c>
      <c r="BP210" s="139">
        <f>IF(OR(BP197&lt;'Capital Structure'!$Q$7,BP197&gt;='Capital Structure'!$R$7),0,-PMT('Capital Structure'!$R$16/12,'Capital Structure'!$S$7,'Capital Structure'!$R$14))</f>
        <v>0</v>
      </c>
      <c r="BQ210" s="139">
        <f>IF(OR(BQ197&lt;'Capital Structure'!$Q$7,BQ197&gt;='Capital Structure'!$R$7),0,-PMT('Capital Structure'!$R$16/12,'Capital Structure'!$S$7,'Capital Structure'!$R$14))</f>
        <v>0</v>
      </c>
      <c r="BR210" s="139">
        <f>IF(OR(BR197&lt;'Capital Structure'!$Q$7,BR197&gt;='Capital Structure'!$R$7),0,-PMT('Capital Structure'!$R$16/12,'Capital Structure'!$S$7,'Capital Structure'!$R$14))</f>
        <v>0</v>
      </c>
      <c r="BS210" s="139">
        <f>IF(OR(BS197&lt;'Capital Structure'!$Q$7,BS197&gt;='Capital Structure'!$R$7),0,-PMT('Capital Structure'!$R$16/12,'Capital Structure'!$S$7,'Capital Structure'!$R$14))</f>
        <v>0</v>
      </c>
      <c r="BT210" s="139">
        <f>IF(OR(BT197&lt;'Capital Structure'!$Q$7,BT197&gt;='Capital Structure'!$R$7),0,-PMT('Capital Structure'!$R$16/12,'Capital Structure'!$S$7,'Capital Structure'!$R$14))</f>
        <v>0</v>
      </c>
      <c r="BU210" s="139">
        <f>IF(OR(BU197&lt;'Capital Structure'!$Q$7,BU197&gt;='Capital Structure'!$R$7),0,-PMT('Capital Structure'!$R$16/12,'Capital Structure'!$S$7,'Capital Structure'!$R$14))</f>
        <v>0</v>
      </c>
      <c r="BV210" s="139">
        <f>IF(OR(BV197&lt;'Capital Structure'!$Q$7,BV197&gt;='Capital Structure'!$R$7),0,-PMT('Capital Structure'!$R$16/12,'Capital Structure'!$S$7,'Capital Structure'!$R$14))</f>
        <v>0</v>
      </c>
      <c r="BW210" s="139">
        <f>IF(OR(BW197&lt;'Capital Structure'!$Q$7,BW197&gt;='Capital Structure'!$R$7),0,-PMT('Capital Structure'!$R$16/12,'Capital Structure'!$S$7,'Capital Structure'!$R$14))</f>
        <v>0</v>
      </c>
      <c r="BX210" s="139">
        <f>IF(OR(BX197&lt;'Capital Structure'!$Q$7,BX197&gt;='Capital Structure'!$R$7),0,-PMT('Capital Structure'!$R$16/12,'Capital Structure'!$S$7,'Capital Structure'!$R$14))</f>
        <v>0</v>
      </c>
      <c r="BY210" s="139">
        <f>IF(OR(BY197&lt;'Capital Structure'!$Q$7,BY197&gt;='Capital Structure'!$R$7),0,-PMT('Capital Structure'!$R$16/12,'Capital Structure'!$S$7,'Capital Structure'!$R$14))</f>
        <v>0</v>
      </c>
      <c r="BZ210" s="139">
        <f>IF(OR(BZ197&lt;'Capital Structure'!$Q$7,BZ197&gt;='Capital Structure'!$R$7),0,-PMT('Capital Structure'!$R$16/12,'Capital Structure'!$S$7,'Capital Structure'!$R$14))</f>
        <v>0</v>
      </c>
      <c r="CA210" s="139">
        <f>IF(OR(CA197&lt;'Capital Structure'!$Q$7,CA197&gt;='Capital Structure'!$R$7),0,-PMT('Capital Structure'!$R$16/12,'Capital Structure'!$S$7,'Capital Structure'!$R$14))</f>
        <v>0</v>
      </c>
      <c r="CB210" s="139">
        <f>IF(OR(CB197&lt;'Capital Structure'!$Q$7,CB197&gt;='Capital Structure'!$R$7),0,-PMT('Capital Structure'!$R$16/12,'Capital Structure'!$S$7,'Capital Structure'!$R$14))</f>
        <v>0</v>
      </c>
      <c r="CC210" s="139">
        <f>IF(OR(CC197&lt;'Capital Structure'!$Q$7,CC197&gt;='Capital Structure'!$R$7),0,-PMT('Capital Structure'!$R$16/12,'Capital Structure'!$S$7,'Capital Structure'!$R$14))</f>
        <v>0</v>
      </c>
      <c r="CD210" s="139">
        <f>IF(OR(CD197&lt;'Capital Structure'!$Q$7,CD197&gt;='Capital Structure'!$R$7),0,-PMT('Capital Structure'!$R$16/12,'Capital Structure'!$S$7,'Capital Structure'!$R$14))</f>
        <v>0</v>
      </c>
      <c r="CE210" s="139">
        <f>IF(OR(CE197&lt;'Capital Structure'!$Q$7,CE197&gt;='Capital Structure'!$R$7),0,-PMT('Capital Structure'!$R$16/12,'Capital Structure'!$S$7,'Capital Structure'!$R$14))</f>
        <v>0</v>
      </c>
      <c r="CF210" s="139">
        <f>IF(OR(CF197&lt;'Capital Structure'!$Q$7,CF197&gt;='Capital Structure'!$R$7),0,-PMT('Capital Structure'!$R$16/12,'Capital Structure'!$S$7,'Capital Structure'!$R$14))</f>
        <v>0</v>
      </c>
      <c r="CG210" s="139">
        <f>IF(OR(CG197&lt;'Capital Structure'!$Q$7,CG197&gt;='Capital Structure'!$R$7),0,-PMT('Capital Structure'!$R$16/12,'Capital Structure'!$S$7,'Capital Structure'!$R$14))</f>
        <v>0</v>
      </c>
      <c r="CH210" s="139">
        <f>IF(OR(CH197&lt;'Capital Structure'!$Q$7,CH197&gt;='Capital Structure'!$R$7),0,-PMT('Capital Structure'!$R$16/12,'Capital Structure'!$S$7,'Capital Structure'!$R$14))</f>
        <v>0</v>
      </c>
      <c r="CI210" s="139">
        <f>IF(OR(CI197&lt;'Capital Structure'!$Q$7,CI197&gt;='Capital Structure'!$R$7),0,-PMT('Capital Structure'!$R$16/12,'Capital Structure'!$S$7,'Capital Structure'!$R$14))</f>
        <v>0</v>
      </c>
      <c r="CJ210" s="139">
        <f>IF(OR(CJ197&lt;'Capital Structure'!$Q$7,CJ197&gt;='Capital Structure'!$R$7),0,-PMT('Capital Structure'!$R$16/12,'Capital Structure'!$S$7,'Capital Structure'!$R$14))</f>
        <v>0</v>
      </c>
      <c r="CK210" s="139">
        <f>IF(OR(CK197&lt;'Capital Structure'!$Q$7,CK197&gt;='Capital Structure'!$R$7),0,-PMT('Capital Structure'!$R$16/12,'Capital Structure'!$S$7,'Capital Structure'!$R$14))</f>
        <v>0</v>
      </c>
      <c r="CL210" s="139">
        <f>IF(OR(CL197&lt;'Capital Structure'!$Q$7,CL197&gt;='Capital Structure'!$R$7),0,-PMT('Capital Structure'!$R$16/12,'Capital Structure'!$S$7,'Capital Structure'!$R$14))</f>
        <v>0</v>
      </c>
      <c r="CM210" s="139">
        <f>IF(OR(CM197&lt;'Capital Structure'!$Q$7,CM197&gt;='Capital Structure'!$R$7),0,-PMT('Capital Structure'!$R$16/12,'Capital Structure'!$S$7,'Capital Structure'!$R$14))</f>
        <v>0</v>
      </c>
      <c r="CN210" s="139">
        <f>IF(OR(CN197&lt;'Capital Structure'!$Q$7,CN197&gt;='Capital Structure'!$R$7),0,-PMT('Capital Structure'!$R$16/12,'Capital Structure'!$S$7,'Capital Structure'!$R$14))</f>
        <v>0</v>
      </c>
      <c r="CO210" s="139">
        <f>IF(OR(CO197&lt;'Capital Structure'!$Q$7,CO197&gt;='Capital Structure'!$R$7),0,-PMT('Capital Structure'!$R$16/12,'Capital Structure'!$S$7,'Capital Structure'!$R$14))</f>
        <v>0</v>
      </c>
      <c r="CP210" s="139">
        <f>IF(OR(CP197&lt;'Capital Structure'!$Q$7,CP197&gt;='Capital Structure'!$R$7),0,-PMT('Capital Structure'!$R$16/12,'Capital Structure'!$S$7,'Capital Structure'!$R$14))</f>
        <v>0</v>
      </c>
      <c r="CQ210" s="139">
        <f>IF(OR(CQ197&lt;'Capital Structure'!$Q$7,CQ197&gt;='Capital Structure'!$R$7),0,-PMT('Capital Structure'!$R$16/12,'Capital Structure'!$S$7,'Capital Structure'!$R$14))</f>
        <v>0</v>
      </c>
      <c r="CR210" s="139">
        <f>IF(OR(CR197&lt;'Capital Structure'!$Q$7,CR197&gt;='Capital Structure'!$R$7),0,-PMT('Capital Structure'!$R$16/12,'Capital Structure'!$S$7,'Capital Structure'!$R$14))</f>
        <v>0</v>
      </c>
      <c r="CS210" s="139">
        <f>IF(OR(CS197&lt;'Capital Structure'!$Q$7,CS197&gt;='Capital Structure'!$R$7),0,-PMT('Capital Structure'!$R$16/12,'Capital Structure'!$S$7,'Capital Structure'!$R$14))</f>
        <v>0</v>
      </c>
      <c r="CT210" s="139">
        <f>IF(OR(CT197&lt;'Capital Structure'!$Q$7,CT197&gt;='Capital Structure'!$R$7),0,-PMT('Capital Structure'!$R$16/12,'Capital Structure'!$S$7,'Capital Structure'!$R$14))</f>
        <v>0</v>
      </c>
      <c r="CU210" s="139">
        <f>IF(OR(CU197&lt;'Capital Structure'!$Q$7,CU197&gt;='Capital Structure'!$R$7),0,-PMT('Capital Structure'!$R$16/12,'Capital Structure'!$S$7,'Capital Structure'!$R$14))</f>
        <v>0</v>
      </c>
      <c r="CV210" s="139">
        <f>IF(OR(CV197&lt;'Capital Structure'!$Q$7,CV197&gt;='Capital Structure'!$R$7),0,-PMT('Capital Structure'!$R$16/12,'Capital Structure'!$S$7,'Capital Structure'!$R$14))</f>
        <v>0</v>
      </c>
      <c r="CW210" s="139">
        <f>IF(OR(CW197&lt;'Capital Structure'!$Q$7,CW197&gt;='Capital Structure'!$R$7),0,-PMT('Capital Structure'!$R$16/12,'Capital Structure'!$S$7,'Capital Structure'!$R$14))</f>
        <v>0</v>
      </c>
      <c r="CX210" s="139">
        <f>IF(OR(CX197&lt;'Capital Structure'!$Q$7,CX197&gt;='Capital Structure'!$R$7),0,-PMT('Capital Structure'!$R$16/12,'Capital Structure'!$S$7,'Capital Structure'!$R$14))</f>
        <v>0</v>
      </c>
      <c r="CY210" s="139">
        <f>IF(OR(CY197&lt;'Capital Structure'!$Q$7,CY197&gt;='Capital Structure'!$R$7),0,-PMT('Capital Structure'!$R$16/12,'Capital Structure'!$S$7,'Capital Structure'!$R$14))</f>
        <v>0</v>
      </c>
      <c r="CZ210" s="139">
        <f>IF(OR(CZ197&lt;'Capital Structure'!$Q$7,CZ197&gt;='Capital Structure'!$R$7),0,-PMT('Capital Structure'!$R$16/12,'Capital Structure'!$S$7,'Capital Structure'!$R$14))</f>
        <v>0</v>
      </c>
      <c r="DA210" s="139">
        <f>IF(OR(DA197&lt;'Capital Structure'!$Q$7,DA197&gt;='Capital Structure'!$R$7),0,-PMT('Capital Structure'!$R$16/12,'Capital Structure'!$S$7,'Capital Structure'!$R$14))</f>
        <v>0</v>
      </c>
      <c r="DB210" s="139">
        <f>IF(OR(DB197&lt;'Capital Structure'!$Q$7,DB197&gt;='Capital Structure'!$R$7),0,-PMT('Capital Structure'!$R$16/12,'Capital Structure'!$S$7,'Capital Structure'!$R$14))</f>
        <v>0</v>
      </c>
      <c r="DC210" s="139">
        <f>IF(OR(DC197&lt;'Capital Structure'!$Q$7,DC197&gt;='Capital Structure'!$R$7),0,-PMT('Capital Structure'!$R$16/12,'Capital Structure'!$S$7,'Capital Structure'!$R$14))</f>
        <v>0</v>
      </c>
      <c r="DD210" s="139">
        <f>IF(OR(DD197&lt;'Capital Structure'!$Q$7,DD197&gt;='Capital Structure'!$R$7),0,-PMT('Capital Structure'!$R$16/12,'Capital Structure'!$S$7,'Capital Structure'!$R$14))</f>
        <v>0</v>
      </c>
      <c r="DE210" s="139">
        <f>IF(OR(DE197&lt;'Capital Structure'!$Q$7,DE197&gt;='Capital Structure'!$R$7),0,-PMT('Capital Structure'!$R$16/12,'Capital Structure'!$S$7,'Capital Structure'!$R$14))</f>
        <v>0</v>
      </c>
      <c r="DF210" s="139">
        <f>IF(OR(DF197&lt;'Capital Structure'!$Q$7,DF197&gt;='Capital Structure'!$R$7),0,-PMT('Capital Structure'!$R$16/12,'Capital Structure'!$S$7,'Capital Structure'!$R$14))</f>
        <v>0</v>
      </c>
      <c r="DG210" s="139">
        <f>IF(OR(DG197&lt;'Capital Structure'!$Q$7,DG197&gt;='Capital Structure'!$R$7),0,-PMT('Capital Structure'!$R$16/12,'Capital Structure'!$S$7,'Capital Structure'!$R$14))</f>
        <v>0</v>
      </c>
      <c r="DH210" s="139">
        <f>IF(OR(DH197&lt;'Capital Structure'!$Q$7,DH197&gt;='Capital Structure'!$R$7),0,-PMT('Capital Structure'!$R$16/12,'Capital Structure'!$S$7,'Capital Structure'!$R$14))</f>
        <v>0</v>
      </c>
      <c r="DI210" s="139">
        <f>IF(OR(DI197&lt;'Capital Structure'!$Q$7,DI197&gt;='Capital Structure'!$R$7),0,-PMT('Capital Structure'!$R$16/12,'Capital Structure'!$S$7,'Capital Structure'!$R$14))</f>
        <v>0</v>
      </c>
      <c r="DJ210" s="139">
        <f>IF(OR(DJ197&lt;'Capital Structure'!$Q$7,DJ197&gt;='Capital Structure'!$R$7),0,-PMT('Capital Structure'!$R$16/12,'Capital Structure'!$S$7,'Capital Structure'!$R$14))</f>
        <v>0</v>
      </c>
      <c r="DK210" s="139">
        <f>IF(OR(DK197&lt;'Capital Structure'!$Q$7,DK197&gt;='Capital Structure'!$R$7),0,-PMT('Capital Structure'!$R$16/12,'Capital Structure'!$S$7,'Capital Structure'!$R$14))</f>
        <v>0</v>
      </c>
      <c r="DL210" s="139">
        <f>IF(OR(DL197&lt;'Capital Structure'!$Q$7,DL197&gt;='Capital Structure'!$R$7),0,-PMT('Capital Structure'!$R$16/12,'Capital Structure'!$S$7,'Capital Structure'!$R$14))</f>
        <v>0</v>
      </c>
      <c r="DM210" s="139">
        <f>IF(OR(DM197&lt;'Capital Structure'!$Q$7,DM197&gt;='Capital Structure'!$R$7),0,-PMT('Capital Structure'!$R$16/12,'Capital Structure'!$S$7,'Capital Structure'!$R$14))</f>
        <v>0</v>
      </c>
      <c r="DN210" s="139">
        <f>IF(OR(DN197&lt;'Capital Structure'!$Q$7,DN197&gt;='Capital Structure'!$R$7),0,-PMT('Capital Structure'!$R$16/12,'Capital Structure'!$S$7,'Capital Structure'!$R$14))</f>
        <v>0</v>
      </c>
      <c r="DO210" s="139">
        <f>IF(OR(DO197&lt;'Capital Structure'!$Q$7,DO197&gt;='Capital Structure'!$R$7),0,-PMT('Capital Structure'!$R$16/12,'Capital Structure'!$S$7,'Capital Structure'!$R$14))</f>
        <v>0</v>
      </c>
      <c r="DP210" s="139">
        <f>IF(OR(DP197&lt;'Capital Structure'!$Q$7,DP197&gt;='Capital Structure'!$R$7),0,-PMT('Capital Structure'!$R$16/12,'Capital Structure'!$S$7,'Capital Structure'!$R$14))</f>
        <v>0</v>
      </c>
      <c r="DQ210" s="139">
        <f>IF(OR(DQ197&lt;'Capital Structure'!$Q$7,DQ197&gt;='Capital Structure'!$R$7),0,-PMT('Capital Structure'!$R$16/12,'Capital Structure'!$S$7,'Capital Structure'!$R$14))</f>
        <v>0</v>
      </c>
      <c r="DR210" s="139">
        <f>IF(OR(DR197&lt;'Capital Structure'!$Q$7,DR197&gt;='Capital Structure'!$R$7),0,-PMT('Capital Structure'!$R$16/12,'Capital Structure'!$S$7,'Capital Structure'!$R$14))</f>
        <v>0</v>
      </c>
      <c r="DS210" s="139">
        <f>IF(OR(DS197&lt;'Capital Structure'!$Q$7,DS197&gt;='Capital Structure'!$R$7),0,-PMT('Capital Structure'!$R$16/12,'Capital Structure'!$S$7,'Capital Structure'!$R$14))</f>
        <v>0</v>
      </c>
      <c r="DT210" s="139">
        <f>IF(OR(DT197&lt;'Capital Structure'!$Q$7,DT197&gt;='Capital Structure'!$R$7),0,-PMT('Capital Structure'!$R$16/12,'Capital Structure'!$S$7,'Capital Structure'!$R$14))</f>
        <v>0</v>
      </c>
      <c r="DU210" s="139">
        <f>IF(OR(DU197&lt;'Capital Structure'!$Q$7,DU197&gt;='Capital Structure'!$R$7),0,-PMT('Capital Structure'!$R$16/12,'Capital Structure'!$S$7,'Capital Structure'!$R$14))</f>
        <v>0</v>
      </c>
      <c r="DV210" s="139">
        <f>IF(OR(DV197&lt;'Capital Structure'!$Q$7,DV197&gt;='Capital Structure'!$R$7),0,-PMT('Capital Structure'!$R$16/12,'Capital Structure'!$S$7,'Capital Structure'!$R$14))</f>
        <v>0</v>
      </c>
      <c r="DW210" s="139">
        <f>IF(OR(DW197&lt;'Capital Structure'!$Q$7,DW197&gt;='Capital Structure'!$R$7),0,-PMT('Capital Structure'!$R$16/12,'Capital Structure'!$S$7,'Capital Structure'!$R$14))</f>
        <v>0</v>
      </c>
      <c r="DX210" s="139">
        <f>IF(OR(DX197&lt;'Capital Structure'!$Q$7,DX197&gt;='Capital Structure'!$R$7),0,-PMT('Capital Structure'!$R$16/12,'Capital Structure'!$S$7,'Capital Structure'!$R$14))</f>
        <v>0</v>
      </c>
      <c r="DY210" s="139">
        <f>IF(OR(DY197&lt;'Capital Structure'!$Q$7,DY197&gt;='Capital Structure'!$R$7),0,-PMT('Capital Structure'!$R$16/12,'Capital Structure'!$S$7,'Capital Structure'!$R$14))</f>
        <v>0</v>
      </c>
      <c r="DZ210" s="139">
        <f>IF(OR(DZ197&lt;'Capital Structure'!$Q$7,DZ197&gt;='Capital Structure'!$R$7),0,-PMT('Capital Structure'!$R$16/12,'Capital Structure'!$S$7,'Capital Structure'!$R$14))</f>
        <v>0</v>
      </c>
      <c r="EA210" s="139">
        <f>IF(OR(EA197&lt;'Capital Structure'!$Q$7,EA197&gt;='Capital Structure'!$R$7),0,-PMT('Capital Structure'!$R$16/12,'Capital Structure'!$S$7,'Capital Structure'!$R$14))</f>
        <v>0</v>
      </c>
      <c r="EB210" s="139">
        <f>IF(OR(EB197&lt;'Capital Structure'!$Q$7,EB197&gt;='Capital Structure'!$R$7),0,-PMT('Capital Structure'!$R$16/12,'Capital Structure'!$S$7,'Capital Structure'!$R$14))</f>
        <v>0</v>
      </c>
      <c r="EC210" s="139">
        <f>IF(OR(EC197&lt;'Capital Structure'!$Q$7,EC197&gt;='Capital Structure'!$R$7),0,-PMT('Capital Structure'!$R$16/12,'Capital Structure'!$S$7,'Capital Structure'!$R$14))</f>
        <v>0</v>
      </c>
      <c r="ED210" s="139">
        <f>IF(OR(ED197&lt;'Capital Structure'!$Q$7,ED197&gt;='Capital Structure'!$R$7),0,-PMT('Capital Structure'!$R$16/12,'Capital Structure'!$S$7,'Capital Structure'!$R$14))</f>
        <v>0</v>
      </c>
      <c r="EE210" s="139">
        <f>IF(OR(EE197&lt;'Capital Structure'!$Q$7,EE197&gt;='Capital Structure'!$R$7),0,-PMT('Capital Structure'!$R$16/12,'Capital Structure'!$S$7,'Capital Structure'!$R$14))</f>
        <v>0</v>
      </c>
      <c r="EF210" s="139">
        <f>IF(OR(EF197&lt;'Capital Structure'!$Q$7,EF197&gt;='Capital Structure'!$R$7),0,-PMT('Capital Structure'!$R$16/12,'Capital Structure'!$S$7,'Capital Structure'!$R$14))</f>
        <v>0</v>
      </c>
      <c r="EG210" s="139">
        <f>IF(OR(EG197&lt;'Capital Structure'!$Q$7,EG197&gt;='Capital Structure'!$R$7),0,-PMT('Capital Structure'!$R$16/12,'Capital Structure'!$S$7,'Capital Structure'!$R$14))</f>
        <v>0</v>
      </c>
      <c r="EH210" s="139">
        <f>IF(OR(EH197&lt;'Capital Structure'!$Q$7,EH197&gt;='Capital Structure'!$R$7),0,-PMT('Capital Structure'!$R$16/12,'Capital Structure'!$S$7,'Capital Structure'!$R$14))</f>
        <v>0</v>
      </c>
      <c r="EI210" s="139">
        <f>IF(OR(EI197&lt;'Capital Structure'!$Q$7,EI197&gt;='Capital Structure'!$R$7),0,-PMT('Capital Structure'!$R$16/12,'Capital Structure'!$S$7,'Capital Structure'!$R$14))</f>
        <v>0</v>
      </c>
      <c r="EJ210" s="139">
        <f>IF(OR(EJ197&lt;'Capital Structure'!$Q$7,EJ197&gt;='Capital Structure'!$R$7),0,-PMT('Capital Structure'!$R$16/12,'Capital Structure'!$S$7,'Capital Structure'!$R$14))</f>
        <v>0</v>
      </c>
      <c r="EK210" s="139">
        <f>IF(OR(EK197&lt;'Capital Structure'!$Q$7,EK197&gt;='Capital Structure'!$R$7),0,-PMT('Capital Structure'!$R$16/12,'Capital Structure'!$S$7,'Capital Structure'!$R$14))</f>
        <v>0</v>
      </c>
      <c r="EL210" s="139">
        <f>IF(OR(EL197&lt;'Capital Structure'!$Q$7,EL197&gt;='Capital Structure'!$R$7),0,-PMT('Capital Structure'!$R$16/12,'Capital Structure'!$S$7,'Capital Structure'!$R$14))</f>
        <v>0</v>
      </c>
      <c r="EM210" s="139">
        <f>IF(OR(EM197&lt;'Capital Structure'!$Q$7,EM197&gt;='Capital Structure'!$R$7),0,-PMT('Capital Structure'!$R$16/12,'Capital Structure'!$S$7,'Capital Structure'!$R$14))</f>
        <v>0</v>
      </c>
      <c r="EN210" s="139">
        <f>IF(OR(EN197&lt;'Capital Structure'!$Q$7,EN197&gt;='Capital Structure'!$R$7),0,-PMT('Capital Structure'!$R$16/12,'Capital Structure'!$S$7,'Capital Structure'!$R$14))</f>
        <v>0</v>
      </c>
      <c r="EO210" s="139">
        <f>IF(OR(EO197&lt;'Capital Structure'!$Q$7,EO197&gt;='Capital Structure'!$R$7),0,-PMT('Capital Structure'!$R$16/12,'Capital Structure'!$S$7,'Capital Structure'!$R$14))</f>
        <v>0</v>
      </c>
      <c r="EP210" s="139">
        <f>IF(OR(EP197&lt;'Capital Structure'!$Q$7,EP197&gt;='Capital Structure'!$R$7),0,-PMT('Capital Structure'!$R$16/12,'Capital Structure'!$S$7,'Capital Structure'!$R$14))</f>
        <v>0</v>
      </c>
      <c r="EQ210" s="139">
        <f>IF(OR(EQ197&lt;'Capital Structure'!$Q$7,EQ197&gt;='Capital Structure'!$R$7),0,-PMT('Capital Structure'!$R$16/12,'Capital Structure'!$S$7,'Capital Structure'!$R$14))</f>
        <v>0</v>
      </c>
      <c r="ER210" s="139">
        <f>IF(OR(ER197&lt;'Capital Structure'!$Q$7,ER197&gt;='Capital Structure'!$R$7),0,-PMT('Capital Structure'!$R$16/12,'Capital Structure'!$S$7,'Capital Structure'!$R$14))</f>
        <v>0</v>
      </c>
      <c r="ES210" s="139">
        <f>IF(OR(ES197&lt;'Capital Structure'!$Q$7,ES197&gt;='Capital Structure'!$R$7),0,-PMT('Capital Structure'!$R$16/12,'Capital Structure'!$S$7,'Capital Structure'!$R$14))</f>
        <v>0</v>
      </c>
      <c r="ET210" s="139">
        <f>IF(OR(ET197&lt;'Capital Structure'!$Q$7,ET197&gt;='Capital Structure'!$R$7),0,-PMT('Capital Structure'!$R$16/12,'Capital Structure'!$S$7,'Capital Structure'!$R$14))</f>
        <v>0</v>
      </c>
      <c r="EU210" s="139">
        <f>IF(OR(EU197&lt;'Capital Structure'!$Q$7,EU197&gt;='Capital Structure'!$R$7),0,-PMT('Capital Structure'!$R$16/12,'Capital Structure'!$S$7,'Capital Structure'!$R$14))</f>
        <v>0</v>
      </c>
      <c r="EV210" s="139">
        <f>IF(OR(EV197&lt;'Capital Structure'!$Q$7,EV197&gt;='Capital Structure'!$R$7),0,-PMT('Capital Structure'!$R$16/12,'Capital Structure'!$S$7,'Capital Structure'!$R$14))</f>
        <v>0</v>
      </c>
      <c r="EW210" s="139">
        <f>IF(OR(EW197&lt;'Capital Structure'!$Q$7,EW197&gt;='Capital Structure'!$R$7),0,-PMT('Capital Structure'!$R$16/12,'Capital Structure'!$S$7,'Capital Structure'!$R$14))</f>
        <v>0</v>
      </c>
      <c r="EX210" s="139">
        <f>IF(OR(EX197&lt;'Capital Structure'!$Q$7,EX197&gt;='Capital Structure'!$R$7),0,-PMT('Capital Structure'!$R$16/12,'Capital Structure'!$S$7,'Capital Structure'!$R$14))</f>
        <v>0</v>
      </c>
      <c r="EY210" s="139">
        <f>IF(OR(EY197&lt;'Capital Structure'!$Q$7,EY197&gt;='Capital Structure'!$R$7),0,-PMT('Capital Structure'!$R$16/12,'Capital Structure'!$S$7,'Capital Structure'!$R$14))</f>
        <v>0</v>
      </c>
      <c r="EZ210" s="139">
        <f>IF(OR(EZ197&lt;'Capital Structure'!$Q$7,EZ197&gt;='Capital Structure'!$R$7),0,-PMT('Capital Structure'!$R$16/12,'Capital Structure'!$S$7,'Capital Structure'!$R$14))</f>
        <v>0</v>
      </c>
      <c r="FA210" s="139">
        <f>IF(OR(FA197&lt;'Capital Structure'!$Q$7,FA197&gt;='Capital Structure'!$R$7),0,-PMT('Capital Structure'!$R$16/12,'Capital Structure'!$S$7,'Capital Structure'!$R$14))</f>
        <v>0</v>
      </c>
      <c r="FB210" s="139">
        <f>IF(OR(FB197&lt;'Capital Structure'!$Q$7,FB197&gt;='Capital Structure'!$R$7),0,-PMT('Capital Structure'!$R$16/12,'Capital Structure'!$S$7,'Capital Structure'!$R$14))</f>
        <v>0</v>
      </c>
      <c r="FC210" s="139">
        <f>IF(OR(FC197&lt;'Capital Structure'!$Q$7,FC197&gt;='Capital Structure'!$R$7),0,-PMT('Capital Structure'!$R$16/12,'Capital Structure'!$S$7,'Capital Structure'!$R$14))</f>
        <v>0</v>
      </c>
      <c r="FD210" s="139">
        <f>IF(OR(FD197&lt;'Capital Structure'!$Q$7,FD197&gt;='Capital Structure'!$R$7),0,-PMT('Capital Structure'!$R$16/12,'Capital Structure'!$S$7,'Capital Structure'!$R$14))</f>
        <v>0</v>
      </c>
      <c r="FE210" s="139">
        <f>IF(OR(FE197&lt;'Capital Structure'!$Q$7,FE197&gt;='Capital Structure'!$R$7),0,-PMT('Capital Structure'!$R$16/12,'Capital Structure'!$S$7,'Capital Structure'!$R$14))</f>
        <v>0</v>
      </c>
      <c r="FF210" s="139">
        <f>IF(OR(FF197&lt;'Capital Structure'!$Q$7,FF197&gt;='Capital Structure'!$R$7),0,-PMT('Capital Structure'!$R$16/12,'Capital Structure'!$S$7,'Capital Structure'!$R$14))</f>
        <v>0</v>
      </c>
      <c r="FG210" s="139">
        <f>IF(OR(FG197&lt;'Capital Structure'!$Q$7,FG197&gt;='Capital Structure'!$R$7),0,-PMT('Capital Structure'!$R$16/12,'Capital Structure'!$S$7,'Capital Structure'!$R$14))</f>
        <v>0</v>
      </c>
      <c r="FH210" s="139">
        <f>IF(OR(FH197&lt;'Capital Structure'!$Q$7,FH197&gt;='Capital Structure'!$R$7),0,-PMT('Capital Structure'!$R$16/12,'Capital Structure'!$S$7,'Capital Structure'!$R$14))</f>
        <v>0</v>
      </c>
      <c r="FI210" s="139">
        <f>IF(OR(FI197&lt;'Capital Structure'!$Q$7,FI197&gt;='Capital Structure'!$R$7),0,-PMT('Capital Structure'!$R$16/12,'Capital Structure'!$S$7,'Capital Structure'!$R$14))</f>
        <v>0</v>
      </c>
      <c r="FJ210" s="139">
        <f>IF(OR(FJ197&lt;'Capital Structure'!$Q$7,FJ197&gt;='Capital Structure'!$R$7),0,-PMT('Capital Structure'!$R$16/12,'Capital Structure'!$S$7,'Capital Structure'!$R$14))</f>
        <v>0</v>
      </c>
      <c r="FK210" s="139">
        <f>IF(OR(FK197&lt;'Capital Structure'!$Q$7,FK197&gt;='Capital Structure'!$R$7),0,-PMT('Capital Structure'!$R$16/12,'Capital Structure'!$S$7,'Capital Structure'!$R$14))</f>
        <v>0</v>
      </c>
      <c r="FL210" s="139">
        <f>IF(OR(FL197&lt;'Capital Structure'!$Q$7,FL197&gt;='Capital Structure'!$R$7),0,-PMT('Capital Structure'!$R$16/12,'Capital Structure'!$S$7,'Capital Structure'!$R$14))</f>
        <v>0</v>
      </c>
      <c r="FM210" s="139">
        <f>IF(OR(FM197&lt;'Capital Structure'!$Q$7,FM197&gt;='Capital Structure'!$R$7),0,-PMT('Capital Structure'!$R$16/12,'Capital Structure'!$S$7,'Capital Structure'!$R$14))</f>
        <v>0</v>
      </c>
      <c r="FN210" s="139">
        <f>IF(OR(FN197&lt;'Capital Structure'!$Q$7,FN197&gt;='Capital Structure'!$R$7),0,-PMT('Capital Structure'!$R$16/12,'Capital Structure'!$S$7,'Capital Structure'!$R$14))</f>
        <v>0</v>
      </c>
    </row>
    <row r="211" spans="1:170">
      <c r="B211" s="139" t="s">
        <v>377</v>
      </c>
      <c r="E211" s="139">
        <f>IF(OR(E197&lt;'Capital Structure'!$Q$7,E197&gt;='Capital Structure'!$R$7),0,-PPMT('Capital Structure'!$R$16/12,E196,'Capital Structure'!$S$7,'Capital Structure'!$R$14))</f>
        <v>0</v>
      </c>
      <c r="F211" s="139">
        <f>IF(OR(F197&lt;'Capital Structure'!$Q$7,F197&gt;='Capital Structure'!$R$7),0,-PPMT('Capital Structure'!$R$16/12,F196,'Capital Structure'!$S$7,'Capital Structure'!$R$14))</f>
        <v>0</v>
      </c>
      <c r="G211" s="139">
        <f>IF(OR(G197&lt;'Capital Structure'!$Q$7,G197&gt;='Capital Structure'!$R$7),0,-PPMT('Capital Structure'!$R$16/12,G196,'Capital Structure'!$S$7,'Capital Structure'!$R$14))</f>
        <v>0</v>
      </c>
      <c r="H211" s="139">
        <f>IF(OR(H197&lt;'Capital Structure'!$Q$7,H197&gt;='Capital Structure'!$R$7),0,-PPMT('Capital Structure'!$R$16/12,H196,'Capital Structure'!$S$7,'Capital Structure'!$R$14))</f>
        <v>0</v>
      </c>
      <c r="I211" s="139">
        <f>IF(OR(I197&lt;'Capital Structure'!$Q$7,I197&gt;='Capital Structure'!$R$7),0,-PPMT('Capital Structure'!$R$16/12,I196,'Capital Structure'!$S$7,'Capital Structure'!$R$14))</f>
        <v>0</v>
      </c>
      <c r="J211" s="139">
        <f>IF(OR(J197&lt;'Capital Structure'!$Q$7,J197&gt;='Capital Structure'!$R$7),0,-PPMT('Capital Structure'!$R$16/12,J196,'Capital Structure'!$S$7,'Capital Structure'!$R$14))</f>
        <v>0</v>
      </c>
      <c r="K211" s="139">
        <f>IF(OR(K197&lt;'Capital Structure'!$Q$7,K197&gt;='Capital Structure'!$R$7),0,-PPMT('Capital Structure'!$R$16/12,K196,'Capital Structure'!$S$7,'Capital Structure'!$R$14))</f>
        <v>0</v>
      </c>
      <c r="L211" s="139">
        <f>IF(OR(L197&lt;'Capital Structure'!$Q$7,L197&gt;='Capital Structure'!$R$7),0,-PPMT('Capital Structure'!$R$16/12,L196,'Capital Structure'!$S$7,'Capital Structure'!$R$14))</f>
        <v>0</v>
      </c>
      <c r="M211" s="139">
        <f>IF(OR(M197&lt;'Capital Structure'!$Q$7,M197&gt;='Capital Structure'!$R$7),0,-PPMT('Capital Structure'!$R$16/12,M196,'Capital Structure'!$S$7,'Capital Structure'!$R$14))</f>
        <v>0</v>
      </c>
      <c r="N211" s="139">
        <f>IF(OR(N197&lt;'Capital Structure'!$Q$7,N197&gt;='Capital Structure'!$R$7),0,-PPMT('Capital Structure'!$R$16/12,N196,'Capital Structure'!$S$7,'Capital Structure'!$R$14))</f>
        <v>0</v>
      </c>
      <c r="O211" s="139">
        <f>IF(OR(O197&lt;'Capital Structure'!$Q$7,O197&gt;='Capital Structure'!$R$7),0,-PPMT('Capital Structure'!$R$16/12,O196,'Capital Structure'!$S$7,'Capital Structure'!$R$14))</f>
        <v>0</v>
      </c>
      <c r="P211" s="139">
        <f>IF(OR(P197&lt;'Capital Structure'!$Q$7,P197&gt;='Capital Structure'!$R$7),0,-PPMT('Capital Structure'!$R$16/12,P196,'Capital Structure'!$S$7,'Capital Structure'!$R$14))</f>
        <v>0</v>
      </c>
      <c r="Q211" s="139">
        <f>IF(OR(Q197&lt;'Capital Structure'!$Q$7,Q197&gt;='Capital Structure'!$R$7),0,-PPMT('Capital Structure'!$R$16/12,Q196,'Capital Structure'!$S$7,'Capital Structure'!$R$14))</f>
        <v>0</v>
      </c>
      <c r="R211" s="139">
        <f>IF(OR(R197&lt;'Capital Structure'!$Q$7,R197&gt;='Capital Structure'!$R$7),0,-PPMT('Capital Structure'!$R$16/12,R196,'Capital Structure'!$S$7,'Capital Structure'!$R$14))</f>
        <v>0</v>
      </c>
      <c r="S211" s="139">
        <f>IF(OR(S197&lt;'Capital Structure'!$Q$7,S197&gt;='Capital Structure'!$R$7),0,-PPMT('Capital Structure'!$R$16/12,S196,'Capital Structure'!$S$7,'Capital Structure'!$R$14))</f>
        <v>0</v>
      </c>
      <c r="T211" s="139">
        <f>IF(OR(T197&lt;'Capital Structure'!$Q$7,T197&gt;='Capital Structure'!$R$7),0,-PPMT('Capital Structure'!$R$16/12,T196,'Capital Structure'!$S$7,'Capital Structure'!$R$14))</f>
        <v>0</v>
      </c>
      <c r="U211" s="139">
        <f>IF(OR(U197&lt;'Capital Structure'!$Q$7,U197&gt;='Capital Structure'!$R$7),0,-PPMT('Capital Structure'!$R$16/12,U196,'Capital Structure'!$S$7,'Capital Structure'!$R$14))</f>
        <v>0</v>
      </c>
      <c r="V211" s="139">
        <f>IF(OR(V197&lt;'Capital Structure'!$Q$7,V197&gt;='Capital Structure'!$R$7),0,-PPMT('Capital Structure'!$R$16/12,V196,'Capital Structure'!$S$7,'Capital Structure'!$R$14))</f>
        <v>0</v>
      </c>
      <c r="W211" s="139">
        <f>IF(OR(W197&lt;'Capital Structure'!$Q$7,W197&gt;='Capital Structure'!$R$7),0,-PPMT('Capital Structure'!$R$16/12,W196,'Capital Structure'!$S$7,'Capital Structure'!$R$14))</f>
        <v>0</v>
      </c>
      <c r="X211" s="139">
        <f>IF(OR(X197&lt;'Capital Structure'!$Q$7,X197&gt;='Capital Structure'!$R$7),0,-PPMT('Capital Structure'!$R$16/12,X196,'Capital Structure'!$S$7,'Capital Structure'!$R$14))</f>
        <v>0</v>
      </c>
      <c r="Y211" s="139">
        <f>IF(OR(Y197&lt;'Capital Structure'!$Q$7,Y197&gt;='Capital Structure'!$R$7),0,-PPMT('Capital Structure'!$R$16/12,Y196,'Capital Structure'!$S$7,'Capital Structure'!$R$14))</f>
        <v>0</v>
      </c>
      <c r="Z211" s="139">
        <f>IF(OR(Z197&lt;'Capital Structure'!$Q$7,Z197&gt;='Capital Structure'!$R$7),0,-PPMT('Capital Structure'!$R$16/12,Z196,'Capital Structure'!$S$7,'Capital Structure'!$R$14))</f>
        <v>0</v>
      </c>
      <c r="AA211" s="139">
        <f>IF(OR(AA197&lt;'Capital Structure'!$Q$7,AA197&gt;='Capital Structure'!$R$7),0,-PPMT('Capital Structure'!$R$16/12,AA196,'Capital Structure'!$S$7,'Capital Structure'!$R$14))</f>
        <v>0</v>
      </c>
      <c r="AB211" s="139">
        <f>IF(OR(AB197&lt;'Capital Structure'!$Q$7,AB197&gt;='Capital Structure'!$R$7),0,-PPMT('Capital Structure'!$R$16/12,AB196,'Capital Structure'!$S$7,'Capital Structure'!$R$14))</f>
        <v>0</v>
      </c>
      <c r="AC211" s="139">
        <f>IF(OR(AC197&lt;'Capital Structure'!$Q$7,AC197&gt;='Capital Structure'!$R$7),0,-PPMT('Capital Structure'!$R$16/12,AC196,'Capital Structure'!$S$7,'Capital Structure'!$R$14))</f>
        <v>0</v>
      </c>
      <c r="AD211" s="139">
        <f>IF(OR(AD197&lt;'Capital Structure'!$Q$7,AD197&gt;='Capital Structure'!$R$7),0,-PPMT('Capital Structure'!$R$16/12,AD196,'Capital Structure'!$S$7,'Capital Structure'!$R$14))</f>
        <v>0</v>
      </c>
      <c r="AE211" s="139">
        <f>IF(OR(AE197&lt;'Capital Structure'!$Q$7,AE197&gt;='Capital Structure'!$R$7),0,-PPMT('Capital Structure'!$R$16/12,AE196,'Capital Structure'!$S$7,'Capital Structure'!$R$14))</f>
        <v>0</v>
      </c>
      <c r="AF211" s="139">
        <f>IF(OR(AF197&lt;'Capital Structure'!$Q$7,AF197&gt;='Capital Structure'!$R$7),0,-PPMT('Capital Structure'!$R$16/12,AF196,'Capital Structure'!$S$7,'Capital Structure'!$R$14))</f>
        <v>0</v>
      </c>
      <c r="AG211" s="139">
        <f>IF(OR(AG197&lt;'Capital Structure'!$Q$7,AG197&gt;='Capital Structure'!$R$7),0,-PPMT('Capital Structure'!$R$16/12,AG196,'Capital Structure'!$S$7,'Capital Structure'!$R$14))</f>
        <v>0</v>
      </c>
      <c r="AH211" s="139">
        <f>IF(OR(AH197&lt;'Capital Structure'!$Q$7,AH197&gt;='Capital Structure'!$R$7),0,-PPMT('Capital Structure'!$R$16/12,AH196,'Capital Structure'!$S$7,'Capital Structure'!$R$14))</f>
        <v>0</v>
      </c>
      <c r="AI211" s="139">
        <f>IF(OR(AI197&lt;'Capital Structure'!$Q$7,AI197&gt;='Capital Structure'!$R$7),0,-PPMT('Capital Structure'!$R$16/12,AI196,'Capital Structure'!$S$7,'Capital Structure'!$R$14))</f>
        <v>0</v>
      </c>
      <c r="AJ211" s="139">
        <f>IF(OR(AJ197&lt;'Capital Structure'!$Q$7,AJ197&gt;='Capital Structure'!$R$7),0,-PPMT('Capital Structure'!$R$16/12,AJ196,'Capital Structure'!$S$7,'Capital Structure'!$R$14))</f>
        <v>0</v>
      </c>
      <c r="AK211" s="139">
        <f>IF(OR(AK197&lt;'Capital Structure'!$Q$7,AK197&gt;='Capital Structure'!$R$7),0,-PPMT('Capital Structure'!$R$16/12,AK196,'Capital Structure'!$S$7,'Capital Structure'!$R$14))</f>
        <v>0</v>
      </c>
      <c r="AL211" s="139">
        <f>IF(OR(AL197&lt;'Capital Structure'!$Q$7,AL197&gt;='Capital Structure'!$R$7),0,-PPMT('Capital Structure'!$R$16/12,AL196,'Capital Structure'!$S$7,'Capital Structure'!$R$14))</f>
        <v>0</v>
      </c>
      <c r="AM211" s="139">
        <f>IF(OR(AM197&lt;'Capital Structure'!$Q$7,AM197&gt;='Capital Structure'!$R$7),0,-PPMT('Capital Structure'!$R$16/12,AM196,'Capital Structure'!$S$7,'Capital Structure'!$R$14))</f>
        <v>0</v>
      </c>
      <c r="AN211" s="139">
        <f>IF(OR(AN197&lt;'Capital Structure'!$Q$7,AN197&gt;='Capital Structure'!$R$7),0,-PPMT('Capital Structure'!$R$16/12,AN196,'Capital Structure'!$S$7,'Capital Structure'!$R$14))</f>
        <v>0</v>
      </c>
      <c r="AO211" s="139">
        <f>IF(OR(AO197&lt;'Capital Structure'!$Q$7,AO197&gt;='Capital Structure'!$R$7),0,-PPMT('Capital Structure'!$R$16/12,AO196,'Capital Structure'!$S$7,'Capital Structure'!$R$14))</f>
        <v>0</v>
      </c>
      <c r="AP211" s="139">
        <f>IF(OR(AP197&lt;'Capital Structure'!$Q$7,AP197&gt;='Capital Structure'!$R$7),0,-PPMT('Capital Structure'!$R$16/12,AP196,'Capital Structure'!$S$7,'Capital Structure'!$R$14))</f>
        <v>0</v>
      </c>
      <c r="AQ211" s="139">
        <f>IF(OR(AQ197&lt;'Capital Structure'!$Q$7,AQ197&gt;='Capital Structure'!$R$7),0,-PPMT('Capital Structure'!$R$16/12,AQ196,'Capital Structure'!$S$7,'Capital Structure'!$R$14))</f>
        <v>0</v>
      </c>
      <c r="AR211" s="139">
        <f>IF(OR(AR197&lt;'Capital Structure'!$Q$7,AR197&gt;='Capital Structure'!$R$7),0,-PPMT('Capital Structure'!$R$16/12,AR196,'Capital Structure'!$S$7,'Capital Structure'!$R$14))</f>
        <v>0</v>
      </c>
      <c r="AS211" s="139">
        <f>IF(OR(AS197&lt;'Capital Structure'!$Q$7,AS197&gt;='Capital Structure'!$R$7),0,-PPMT('Capital Structure'!$R$16/12,AS196,'Capital Structure'!$S$7,'Capital Structure'!$R$14))</f>
        <v>0</v>
      </c>
      <c r="AT211" s="139">
        <f>IF(OR(AT197&lt;'Capital Structure'!$Q$7,AT197&gt;='Capital Structure'!$R$7),0,-PPMT('Capital Structure'!$R$16/12,AT196,'Capital Structure'!$S$7,'Capital Structure'!$R$14))</f>
        <v>0</v>
      </c>
      <c r="AU211" s="139">
        <f>IF(OR(AU197&lt;'Capital Structure'!$Q$7,AU197&gt;='Capital Structure'!$R$7),0,-PPMT('Capital Structure'!$R$16/12,AU196,'Capital Structure'!$S$7,'Capital Structure'!$R$14))</f>
        <v>0</v>
      </c>
      <c r="AV211" s="139">
        <f>IF(OR(AV197&lt;'Capital Structure'!$Q$7,AV197&gt;='Capital Structure'!$R$7),0,-PPMT('Capital Structure'!$R$16/12,AV196,'Capital Structure'!$S$7,'Capital Structure'!$R$14))</f>
        <v>0</v>
      </c>
      <c r="AW211" s="139">
        <f>IF(OR(AW197&lt;'Capital Structure'!$Q$7,AW197&gt;='Capital Structure'!$R$7),0,-PPMT('Capital Structure'!$R$16/12,AW196,'Capital Structure'!$S$7,'Capital Structure'!$R$14))</f>
        <v>0</v>
      </c>
      <c r="AX211" s="139">
        <f>IF(OR(AX197&lt;'Capital Structure'!$Q$7,AX197&gt;='Capital Structure'!$R$7),0,-PPMT('Capital Structure'!$R$16/12,AX196,'Capital Structure'!$S$7,'Capital Structure'!$R$14))</f>
        <v>0</v>
      </c>
      <c r="AY211" s="139">
        <f>IF(OR(AY197&lt;'Capital Structure'!$Q$7,AY197&gt;='Capital Structure'!$R$7),0,-PPMT('Capital Structure'!$R$16/12,AY196,'Capital Structure'!$S$7,'Capital Structure'!$R$14))</f>
        <v>0</v>
      </c>
      <c r="AZ211" s="139">
        <f>IF(OR(AZ197&lt;'Capital Structure'!$Q$7,AZ197&gt;='Capital Structure'!$R$7),0,-PPMT('Capital Structure'!$R$16/12,AZ196,'Capital Structure'!$S$7,'Capital Structure'!$R$14))</f>
        <v>0</v>
      </c>
      <c r="BA211" s="139">
        <f>IF(OR(BA197&lt;'Capital Structure'!$Q$7,BA197&gt;='Capital Structure'!$R$7),0,-PPMT('Capital Structure'!$R$16/12,BA196,'Capital Structure'!$S$7,'Capital Structure'!$R$14))</f>
        <v>0</v>
      </c>
      <c r="BB211" s="139">
        <f>IF(OR(BB197&lt;'Capital Structure'!$Q$7,BB197&gt;='Capital Structure'!$R$7),0,-PPMT('Capital Structure'!$R$16/12,BB196,'Capital Structure'!$S$7,'Capital Structure'!$R$14))</f>
        <v>0</v>
      </c>
      <c r="BC211" s="139">
        <f>IF(OR(BC197&lt;'Capital Structure'!$Q$7,BC197&gt;='Capital Structure'!$R$7),0,-PPMT('Capital Structure'!$R$16/12,BC196,'Capital Structure'!$S$7,'Capital Structure'!$R$14))</f>
        <v>0</v>
      </c>
      <c r="BD211" s="139">
        <f>IF(OR(BD197&lt;'Capital Structure'!$Q$7,BD197&gt;='Capital Structure'!$R$7),0,-PPMT('Capital Structure'!$R$16/12,BD196,'Capital Structure'!$S$7,'Capital Structure'!$R$14))</f>
        <v>0</v>
      </c>
      <c r="BE211" s="139">
        <f>IF(OR(BE197&lt;'Capital Structure'!$Q$7,BE197&gt;='Capital Structure'!$R$7),0,-PPMT('Capital Structure'!$R$16/12,BE196,'Capital Structure'!$S$7,'Capital Structure'!$R$14))</f>
        <v>0</v>
      </c>
      <c r="BF211" s="139">
        <f>IF(OR(BF197&lt;'Capital Structure'!$Q$7,BF197&gt;='Capital Structure'!$R$7),0,-PPMT('Capital Structure'!$R$16/12,BF196,'Capital Structure'!$S$7,'Capital Structure'!$R$14))</f>
        <v>0</v>
      </c>
      <c r="BG211" s="139">
        <f>IF(OR(BG197&lt;'Capital Structure'!$Q$7,BG197&gt;='Capital Structure'!$R$7),0,-PPMT('Capital Structure'!$R$16/12,BG196,'Capital Structure'!$S$7,'Capital Structure'!$R$14))</f>
        <v>0</v>
      </c>
      <c r="BH211" s="139">
        <f>IF(OR(BH197&lt;'Capital Structure'!$Q$7,BH197&gt;='Capital Structure'!$R$7),0,-PPMT('Capital Structure'!$R$16/12,BH196,'Capital Structure'!$S$7,'Capital Structure'!$R$14))</f>
        <v>0</v>
      </c>
      <c r="BI211" s="139">
        <f>IF(OR(BI197&lt;'Capital Structure'!$Q$7,BI197&gt;='Capital Structure'!$R$7),0,-PPMT('Capital Structure'!$R$16/12,BI196,'Capital Structure'!$S$7,'Capital Structure'!$R$14))</f>
        <v>0</v>
      </c>
      <c r="BJ211" s="139">
        <f>IF(OR(BJ197&lt;'Capital Structure'!$Q$7,BJ197&gt;='Capital Structure'!$R$7),0,-PPMT('Capital Structure'!$R$16/12,BJ196,'Capital Structure'!$S$7,'Capital Structure'!$R$14))</f>
        <v>0</v>
      </c>
      <c r="BK211" s="139">
        <f>IF(OR(BK197&lt;'Capital Structure'!$Q$7,BK197&gt;='Capital Structure'!$R$7),0,-PPMT('Capital Structure'!$R$16/12,BK196,'Capital Structure'!$S$7,'Capital Structure'!$R$14))</f>
        <v>0</v>
      </c>
      <c r="BL211" s="139">
        <f>IF(OR(BL197&lt;'Capital Structure'!$Q$7,BL197&gt;='Capital Structure'!$R$7),0,-PPMT('Capital Structure'!$R$16/12,BL196,'Capital Structure'!$S$7,'Capital Structure'!$R$14))</f>
        <v>0</v>
      </c>
      <c r="BM211" s="139">
        <f>IF(OR(BM197&lt;'Capital Structure'!$Q$7,BM197&gt;='Capital Structure'!$R$7),0,-PPMT('Capital Structure'!$R$16/12,BM196,'Capital Structure'!$S$7,'Capital Structure'!$R$14))</f>
        <v>0</v>
      </c>
      <c r="BN211" s="139">
        <f>IF(OR(BN197&lt;'Capital Structure'!$Q$7,BN197&gt;='Capital Structure'!$R$7),0,-PPMT('Capital Structure'!$R$16/12,BN196,'Capital Structure'!$S$7,'Capital Structure'!$R$14))</f>
        <v>0</v>
      </c>
      <c r="BO211" s="139">
        <f>IF(OR(BO197&lt;'Capital Structure'!$Q$7,BO197&gt;='Capital Structure'!$R$7),0,-PPMT('Capital Structure'!$R$16/12,BO196,'Capital Structure'!$S$7,'Capital Structure'!$R$14))</f>
        <v>0</v>
      </c>
      <c r="BP211" s="139">
        <f>IF(OR(BP197&lt;'Capital Structure'!$Q$7,BP197&gt;='Capital Structure'!$R$7),0,-PPMT('Capital Structure'!$R$16/12,BP196,'Capital Structure'!$S$7,'Capital Structure'!$R$14))</f>
        <v>0</v>
      </c>
      <c r="BQ211" s="139">
        <f>IF(OR(BQ197&lt;'Capital Structure'!$Q$7,BQ197&gt;='Capital Structure'!$R$7),0,-PPMT('Capital Structure'!$R$16/12,BQ196,'Capital Structure'!$S$7,'Capital Structure'!$R$14))</f>
        <v>0</v>
      </c>
      <c r="BR211" s="139">
        <f>IF(OR(BR197&lt;'Capital Structure'!$Q$7,BR197&gt;='Capital Structure'!$R$7),0,-PPMT('Capital Structure'!$R$16/12,BR196,'Capital Structure'!$S$7,'Capital Structure'!$R$14))</f>
        <v>0</v>
      </c>
      <c r="BS211" s="139">
        <f>IF(OR(BS197&lt;'Capital Structure'!$Q$7,BS197&gt;='Capital Structure'!$R$7),0,-PPMT('Capital Structure'!$R$16/12,BS196,'Capital Structure'!$S$7,'Capital Structure'!$R$14))</f>
        <v>0</v>
      </c>
      <c r="BT211" s="139">
        <f>IF(OR(BT197&lt;'Capital Structure'!$Q$7,BT197&gt;='Capital Structure'!$R$7),0,-PPMT('Capital Structure'!$R$16/12,BT196,'Capital Structure'!$S$7,'Capital Structure'!$R$14))</f>
        <v>0</v>
      </c>
      <c r="BU211" s="139">
        <f>IF(OR(BU197&lt;'Capital Structure'!$Q$7,BU197&gt;='Capital Structure'!$R$7),0,-PPMT('Capital Structure'!$R$16/12,BU196,'Capital Structure'!$S$7,'Capital Structure'!$R$14))</f>
        <v>0</v>
      </c>
      <c r="BV211" s="139">
        <f>IF(OR(BV197&lt;'Capital Structure'!$Q$7,BV197&gt;='Capital Structure'!$R$7),0,-PPMT('Capital Structure'!$R$16/12,BV196,'Capital Structure'!$S$7,'Capital Structure'!$R$14))</f>
        <v>0</v>
      </c>
      <c r="BW211" s="139">
        <f>IF(OR(BW197&lt;'Capital Structure'!$Q$7,BW197&gt;='Capital Structure'!$R$7),0,-PPMT('Capital Structure'!$R$16/12,BW196,'Capital Structure'!$S$7,'Capital Structure'!$R$14))</f>
        <v>0</v>
      </c>
      <c r="BX211" s="139">
        <f>IF(OR(BX197&lt;'Capital Structure'!$Q$7,BX197&gt;='Capital Structure'!$R$7),0,-PPMT('Capital Structure'!$R$16/12,BX196,'Capital Structure'!$S$7,'Capital Structure'!$R$14))</f>
        <v>0</v>
      </c>
      <c r="BY211" s="139">
        <f>IF(OR(BY197&lt;'Capital Structure'!$Q$7,BY197&gt;='Capital Structure'!$R$7),0,-PPMT('Capital Structure'!$R$16/12,BY196,'Capital Structure'!$S$7,'Capital Structure'!$R$14))</f>
        <v>0</v>
      </c>
      <c r="BZ211" s="139">
        <f>IF(OR(BZ197&lt;'Capital Structure'!$Q$7,BZ197&gt;='Capital Structure'!$R$7),0,-PPMT('Capital Structure'!$R$16/12,BZ196,'Capital Structure'!$S$7,'Capital Structure'!$R$14))</f>
        <v>0</v>
      </c>
      <c r="CA211" s="139">
        <f>IF(OR(CA197&lt;'Capital Structure'!$Q$7,CA197&gt;='Capital Structure'!$R$7),0,-PPMT('Capital Structure'!$R$16/12,CA196,'Capital Structure'!$S$7,'Capital Structure'!$R$14))</f>
        <v>0</v>
      </c>
      <c r="CB211" s="139">
        <f>IF(OR(CB197&lt;'Capital Structure'!$Q$7,CB197&gt;='Capital Structure'!$R$7),0,-PPMT('Capital Structure'!$R$16/12,CB196,'Capital Structure'!$S$7,'Capital Structure'!$R$14))</f>
        <v>0</v>
      </c>
      <c r="CC211" s="139">
        <f>IF(OR(CC197&lt;'Capital Structure'!$Q$7,CC197&gt;='Capital Structure'!$R$7),0,-PPMT('Capital Structure'!$R$16/12,CC196,'Capital Structure'!$S$7,'Capital Structure'!$R$14))</f>
        <v>0</v>
      </c>
      <c r="CD211" s="139">
        <f>IF(OR(CD197&lt;'Capital Structure'!$Q$7,CD197&gt;='Capital Structure'!$R$7),0,-PPMT('Capital Structure'!$R$16/12,CD196,'Capital Structure'!$S$7,'Capital Structure'!$R$14))</f>
        <v>0</v>
      </c>
      <c r="CE211" s="139">
        <f>IF(OR(CE197&lt;'Capital Structure'!$Q$7,CE197&gt;='Capital Structure'!$R$7),0,-PPMT('Capital Structure'!$R$16/12,CE196,'Capital Structure'!$S$7,'Capital Structure'!$R$14))</f>
        <v>0</v>
      </c>
      <c r="CF211" s="139">
        <f>IF(OR(CF197&lt;'Capital Structure'!$Q$7,CF197&gt;='Capital Structure'!$R$7),0,-PPMT('Capital Structure'!$R$16/12,CF196,'Capital Structure'!$S$7,'Capital Structure'!$R$14))</f>
        <v>0</v>
      </c>
      <c r="CG211" s="139">
        <f>IF(OR(CG197&lt;'Capital Structure'!$Q$7,CG197&gt;='Capital Structure'!$R$7),0,-PPMT('Capital Structure'!$R$16/12,CG196,'Capital Structure'!$S$7,'Capital Structure'!$R$14))</f>
        <v>0</v>
      </c>
      <c r="CH211" s="139">
        <f>IF(OR(CH197&lt;'Capital Structure'!$Q$7,CH197&gt;='Capital Structure'!$R$7),0,-PPMT('Capital Structure'!$R$16/12,CH196,'Capital Structure'!$S$7,'Capital Structure'!$R$14))</f>
        <v>0</v>
      </c>
      <c r="CI211" s="139">
        <f>IF(OR(CI197&lt;'Capital Structure'!$Q$7,CI197&gt;='Capital Structure'!$R$7),0,-PPMT('Capital Structure'!$R$16/12,CI196,'Capital Structure'!$S$7,'Capital Structure'!$R$14))</f>
        <v>0</v>
      </c>
      <c r="CJ211" s="139">
        <f>IF(OR(CJ197&lt;'Capital Structure'!$Q$7,CJ197&gt;='Capital Structure'!$R$7),0,-PPMT('Capital Structure'!$R$16/12,CJ196,'Capital Structure'!$S$7,'Capital Structure'!$R$14))</f>
        <v>0</v>
      </c>
      <c r="CK211" s="139">
        <f>IF(OR(CK197&lt;'Capital Structure'!$Q$7,CK197&gt;='Capital Structure'!$R$7),0,-PPMT('Capital Structure'!$R$16/12,CK196,'Capital Structure'!$S$7,'Capital Structure'!$R$14))</f>
        <v>0</v>
      </c>
      <c r="CL211" s="139">
        <f>IF(OR(CL197&lt;'Capital Structure'!$Q$7,CL197&gt;='Capital Structure'!$R$7),0,-PPMT('Capital Structure'!$R$16/12,CL196,'Capital Structure'!$S$7,'Capital Structure'!$R$14))</f>
        <v>0</v>
      </c>
      <c r="CM211" s="139">
        <f>IF(OR(CM197&lt;'Capital Structure'!$Q$7,CM197&gt;='Capital Structure'!$R$7),0,-PPMT('Capital Structure'!$R$16/12,CM196,'Capital Structure'!$S$7,'Capital Structure'!$R$14))</f>
        <v>0</v>
      </c>
      <c r="CN211" s="139">
        <f>IF(OR(CN197&lt;'Capital Structure'!$Q$7,CN197&gt;='Capital Structure'!$R$7),0,-PPMT('Capital Structure'!$R$16/12,CN196,'Capital Structure'!$S$7,'Capital Structure'!$R$14))</f>
        <v>0</v>
      </c>
      <c r="CO211" s="139">
        <f>IF(OR(CO197&lt;'Capital Structure'!$Q$7,CO197&gt;='Capital Structure'!$R$7),0,-PPMT('Capital Structure'!$R$16/12,CO196,'Capital Structure'!$S$7,'Capital Structure'!$R$14))</f>
        <v>0</v>
      </c>
      <c r="CP211" s="139">
        <f>IF(OR(CP197&lt;'Capital Structure'!$Q$7,CP197&gt;='Capital Structure'!$R$7),0,-PPMT('Capital Structure'!$R$16/12,CP196,'Capital Structure'!$S$7,'Capital Structure'!$R$14))</f>
        <v>0</v>
      </c>
      <c r="CQ211" s="139">
        <f>IF(OR(CQ197&lt;'Capital Structure'!$Q$7,CQ197&gt;='Capital Structure'!$R$7),0,-PPMT('Capital Structure'!$R$16/12,CQ196,'Capital Structure'!$S$7,'Capital Structure'!$R$14))</f>
        <v>0</v>
      </c>
      <c r="CR211" s="139">
        <f>IF(OR(CR197&lt;'Capital Structure'!$Q$7,CR197&gt;='Capital Structure'!$R$7),0,-PPMT('Capital Structure'!$R$16/12,CR196,'Capital Structure'!$S$7,'Capital Structure'!$R$14))</f>
        <v>0</v>
      </c>
      <c r="CS211" s="139">
        <f>IF(OR(CS197&lt;'Capital Structure'!$Q$7,CS197&gt;='Capital Structure'!$R$7),0,-PPMT('Capital Structure'!$R$16/12,CS196,'Capital Structure'!$S$7,'Capital Structure'!$R$14))</f>
        <v>0</v>
      </c>
      <c r="CT211" s="139">
        <f>IF(OR(CT197&lt;'Capital Structure'!$Q$7,CT197&gt;='Capital Structure'!$R$7),0,-PPMT('Capital Structure'!$R$16/12,CT196,'Capital Structure'!$S$7,'Capital Structure'!$R$14))</f>
        <v>0</v>
      </c>
      <c r="CU211" s="139">
        <f>IF(OR(CU197&lt;'Capital Structure'!$Q$7,CU197&gt;='Capital Structure'!$R$7),0,-PPMT('Capital Structure'!$R$16/12,CU196,'Capital Structure'!$S$7,'Capital Structure'!$R$14))</f>
        <v>0</v>
      </c>
      <c r="CV211" s="139">
        <f>IF(OR(CV197&lt;'Capital Structure'!$Q$7,CV197&gt;='Capital Structure'!$R$7),0,-PPMT('Capital Structure'!$R$16/12,CV196,'Capital Structure'!$S$7,'Capital Structure'!$R$14))</f>
        <v>0</v>
      </c>
      <c r="CW211" s="139">
        <f>IF(OR(CW197&lt;'Capital Structure'!$Q$7,CW197&gt;='Capital Structure'!$R$7),0,-PPMT('Capital Structure'!$R$16/12,CW196,'Capital Structure'!$S$7,'Capital Structure'!$R$14))</f>
        <v>0</v>
      </c>
      <c r="CX211" s="139">
        <f>IF(OR(CX197&lt;'Capital Structure'!$Q$7,CX197&gt;='Capital Structure'!$R$7),0,-PPMT('Capital Structure'!$R$16/12,CX196,'Capital Structure'!$S$7,'Capital Structure'!$R$14))</f>
        <v>0</v>
      </c>
      <c r="CY211" s="139">
        <f>IF(OR(CY197&lt;'Capital Structure'!$Q$7,CY197&gt;='Capital Structure'!$R$7),0,-PPMT('Capital Structure'!$R$16/12,CY196,'Capital Structure'!$S$7,'Capital Structure'!$R$14))</f>
        <v>0</v>
      </c>
      <c r="CZ211" s="139">
        <f>IF(OR(CZ197&lt;'Capital Structure'!$Q$7,CZ197&gt;='Capital Structure'!$R$7),0,-PPMT('Capital Structure'!$R$16/12,CZ196,'Capital Structure'!$S$7,'Capital Structure'!$R$14))</f>
        <v>0</v>
      </c>
      <c r="DA211" s="139">
        <f>IF(OR(DA197&lt;'Capital Structure'!$Q$7,DA197&gt;='Capital Structure'!$R$7),0,-PPMT('Capital Structure'!$R$16/12,DA196,'Capital Structure'!$S$7,'Capital Structure'!$R$14))</f>
        <v>0</v>
      </c>
      <c r="DB211" s="139">
        <f>IF(OR(DB197&lt;'Capital Structure'!$Q$7,DB197&gt;='Capital Structure'!$R$7),0,-PPMT('Capital Structure'!$R$16/12,DB196,'Capital Structure'!$S$7,'Capital Structure'!$R$14))</f>
        <v>0</v>
      </c>
      <c r="DC211" s="139">
        <f>IF(OR(DC197&lt;'Capital Structure'!$Q$7,DC197&gt;='Capital Structure'!$R$7),0,-PPMT('Capital Structure'!$R$16/12,DC196,'Capital Structure'!$S$7,'Capital Structure'!$R$14))</f>
        <v>0</v>
      </c>
      <c r="DD211" s="139">
        <f>IF(OR(DD197&lt;'Capital Structure'!$Q$7,DD197&gt;='Capital Structure'!$R$7),0,-PPMT('Capital Structure'!$R$16/12,DD196,'Capital Structure'!$S$7,'Capital Structure'!$R$14))</f>
        <v>0</v>
      </c>
      <c r="DE211" s="139">
        <f>IF(OR(DE197&lt;'Capital Structure'!$Q$7,DE197&gt;='Capital Structure'!$R$7),0,-PPMT('Capital Structure'!$R$16/12,DE196,'Capital Structure'!$S$7,'Capital Structure'!$R$14))</f>
        <v>0</v>
      </c>
      <c r="DF211" s="139">
        <f>IF(OR(DF197&lt;'Capital Structure'!$Q$7,DF197&gt;='Capital Structure'!$R$7),0,-PPMT('Capital Structure'!$R$16/12,DF196,'Capital Structure'!$S$7,'Capital Structure'!$R$14))</f>
        <v>0</v>
      </c>
      <c r="DG211" s="139">
        <f>IF(OR(DG197&lt;'Capital Structure'!$Q$7,DG197&gt;='Capital Structure'!$R$7),0,-PPMT('Capital Structure'!$R$16/12,DG196,'Capital Structure'!$S$7,'Capital Structure'!$R$14))</f>
        <v>0</v>
      </c>
      <c r="DH211" s="139">
        <f>IF(OR(DH197&lt;'Capital Structure'!$Q$7,DH197&gt;='Capital Structure'!$R$7),0,-PPMT('Capital Structure'!$R$16/12,DH196,'Capital Structure'!$S$7,'Capital Structure'!$R$14))</f>
        <v>0</v>
      </c>
      <c r="DI211" s="139">
        <f>IF(OR(DI197&lt;'Capital Structure'!$Q$7,DI197&gt;='Capital Structure'!$R$7),0,-PPMT('Capital Structure'!$R$16/12,DI196,'Capital Structure'!$S$7,'Capital Structure'!$R$14))</f>
        <v>0</v>
      </c>
      <c r="DJ211" s="139">
        <f>IF(OR(DJ197&lt;'Capital Structure'!$Q$7,DJ197&gt;='Capital Structure'!$R$7),0,-PPMT('Capital Structure'!$R$16/12,DJ196,'Capital Structure'!$S$7,'Capital Structure'!$R$14))</f>
        <v>0</v>
      </c>
      <c r="DK211" s="139">
        <f>IF(OR(DK197&lt;'Capital Structure'!$Q$7,DK197&gt;='Capital Structure'!$R$7),0,-PPMT('Capital Structure'!$R$16/12,DK196,'Capital Structure'!$S$7,'Capital Structure'!$R$14))</f>
        <v>0</v>
      </c>
      <c r="DL211" s="139">
        <f>IF(OR(DL197&lt;'Capital Structure'!$Q$7,DL197&gt;='Capital Structure'!$R$7),0,-PPMT('Capital Structure'!$R$16/12,DL196,'Capital Structure'!$S$7,'Capital Structure'!$R$14))</f>
        <v>0</v>
      </c>
      <c r="DM211" s="139">
        <f>IF(OR(DM197&lt;'Capital Structure'!$Q$7,DM197&gt;='Capital Structure'!$R$7),0,-PPMT('Capital Structure'!$R$16/12,DM196,'Capital Structure'!$S$7,'Capital Structure'!$R$14))</f>
        <v>0</v>
      </c>
      <c r="DN211" s="139">
        <f>IF(OR(DN197&lt;'Capital Structure'!$Q$7,DN197&gt;='Capital Structure'!$R$7),0,-PPMT('Capital Structure'!$R$16/12,DN196,'Capital Structure'!$S$7,'Capital Structure'!$R$14))</f>
        <v>0</v>
      </c>
      <c r="DO211" s="139">
        <f>IF(OR(DO197&lt;'Capital Structure'!$Q$7,DO197&gt;='Capital Structure'!$R$7),0,-PPMT('Capital Structure'!$R$16/12,DO196,'Capital Structure'!$S$7,'Capital Structure'!$R$14))</f>
        <v>0</v>
      </c>
      <c r="DP211" s="139">
        <f>IF(OR(DP197&lt;'Capital Structure'!$Q$7,DP197&gt;='Capital Structure'!$R$7),0,-PPMT('Capital Structure'!$R$16/12,DP196,'Capital Structure'!$S$7,'Capital Structure'!$R$14))</f>
        <v>0</v>
      </c>
      <c r="DQ211" s="139">
        <f>IF(OR(DQ197&lt;'Capital Structure'!$Q$7,DQ197&gt;='Capital Structure'!$R$7),0,-PPMT('Capital Structure'!$R$16/12,DQ196,'Capital Structure'!$S$7,'Capital Structure'!$R$14))</f>
        <v>0</v>
      </c>
      <c r="DR211" s="139">
        <f>IF(OR(DR197&lt;'Capital Structure'!$Q$7,DR197&gt;='Capital Structure'!$R$7),0,-PPMT('Capital Structure'!$R$16/12,DR196,'Capital Structure'!$S$7,'Capital Structure'!$R$14))</f>
        <v>0</v>
      </c>
      <c r="DS211" s="139">
        <f>IF(OR(DS197&lt;'Capital Structure'!$Q$7,DS197&gt;='Capital Structure'!$R$7),0,-PPMT('Capital Structure'!$R$16/12,DS196,'Capital Structure'!$S$7,'Capital Structure'!$R$14))</f>
        <v>0</v>
      </c>
      <c r="DT211" s="139">
        <f>IF(OR(DT197&lt;'Capital Structure'!$Q$7,DT197&gt;='Capital Structure'!$R$7),0,-PPMT('Capital Structure'!$R$16/12,DT196,'Capital Structure'!$S$7,'Capital Structure'!$R$14))</f>
        <v>0</v>
      </c>
      <c r="DU211" s="139">
        <f>IF(OR(DU197&lt;'Capital Structure'!$Q$7,DU197&gt;='Capital Structure'!$R$7),0,-PPMT('Capital Structure'!$R$16/12,DU196,'Capital Structure'!$S$7,'Capital Structure'!$R$14))</f>
        <v>0</v>
      </c>
      <c r="DV211" s="139">
        <f>IF(OR(DV197&lt;'Capital Structure'!$Q$7,DV197&gt;='Capital Structure'!$R$7),0,-PPMT('Capital Structure'!$R$16/12,DV196,'Capital Structure'!$S$7,'Capital Structure'!$R$14))</f>
        <v>0</v>
      </c>
      <c r="DW211" s="139">
        <f>IF(OR(DW197&lt;'Capital Structure'!$Q$7,DW197&gt;='Capital Structure'!$R$7),0,-PPMT('Capital Structure'!$R$16/12,DW196,'Capital Structure'!$S$7,'Capital Structure'!$R$14))</f>
        <v>0</v>
      </c>
      <c r="DX211" s="139">
        <f>IF(OR(DX197&lt;'Capital Structure'!$Q$7,DX197&gt;='Capital Structure'!$R$7),0,-PPMT('Capital Structure'!$R$16/12,DX196,'Capital Structure'!$S$7,'Capital Structure'!$R$14))</f>
        <v>0</v>
      </c>
      <c r="DY211" s="139">
        <f>IF(OR(DY197&lt;'Capital Structure'!$Q$7,DY197&gt;='Capital Structure'!$R$7),0,-PPMT('Capital Structure'!$R$16/12,DY196,'Capital Structure'!$S$7,'Capital Structure'!$R$14))</f>
        <v>0</v>
      </c>
      <c r="DZ211" s="139">
        <f>IF(OR(DZ197&lt;'Capital Structure'!$Q$7,DZ197&gt;='Capital Structure'!$R$7),0,-PPMT('Capital Structure'!$R$16/12,DZ196,'Capital Structure'!$S$7,'Capital Structure'!$R$14))</f>
        <v>0</v>
      </c>
      <c r="EA211" s="139">
        <f>IF(OR(EA197&lt;'Capital Structure'!$Q$7,EA197&gt;='Capital Structure'!$R$7),0,-PPMT('Capital Structure'!$R$16/12,EA196,'Capital Structure'!$S$7,'Capital Structure'!$R$14))</f>
        <v>0</v>
      </c>
      <c r="EB211" s="139">
        <f>IF(OR(EB197&lt;'Capital Structure'!$Q$7,EB197&gt;='Capital Structure'!$R$7),0,-PPMT('Capital Structure'!$R$16/12,EB196,'Capital Structure'!$S$7,'Capital Structure'!$R$14))</f>
        <v>0</v>
      </c>
      <c r="EC211" s="139">
        <f>IF(OR(EC197&lt;'Capital Structure'!$Q$7,EC197&gt;='Capital Structure'!$R$7),0,-PPMT('Capital Structure'!$R$16/12,EC196,'Capital Structure'!$S$7,'Capital Structure'!$R$14))</f>
        <v>0</v>
      </c>
      <c r="ED211" s="139">
        <f>IF(OR(ED197&lt;'Capital Structure'!$Q$7,ED197&gt;='Capital Structure'!$R$7),0,-PPMT('Capital Structure'!$R$16/12,ED196,'Capital Structure'!$S$7,'Capital Structure'!$R$14))</f>
        <v>0</v>
      </c>
      <c r="EE211" s="139">
        <f>IF(OR(EE197&lt;'Capital Structure'!$Q$7,EE197&gt;='Capital Structure'!$R$7),0,-PPMT('Capital Structure'!$R$16/12,EE196,'Capital Structure'!$S$7,'Capital Structure'!$R$14))</f>
        <v>0</v>
      </c>
      <c r="EF211" s="139">
        <f>IF(OR(EF197&lt;'Capital Structure'!$Q$7,EF197&gt;='Capital Structure'!$R$7),0,-PPMT('Capital Structure'!$R$16/12,EF196,'Capital Structure'!$S$7,'Capital Structure'!$R$14))</f>
        <v>0</v>
      </c>
      <c r="EG211" s="139">
        <f>IF(OR(EG197&lt;'Capital Structure'!$Q$7,EG197&gt;='Capital Structure'!$R$7),0,-PPMT('Capital Structure'!$R$16/12,EG196,'Capital Structure'!$S$7,'Capital Structure'!$R$14))</f>
        <v>0</v>
      </c>
      <c r="EH211" s="139">
        <f>IF(OR(EH197&lt;'Capital Structure'!$Q$7,EH197&gt;='Capital Structure'!$R$7),0,-PPMT('Capital Structure'!$R$16/12,EH196,'Capital Structure'!$S$7,'Capital Structure'!$R$14))</f>
        <v>0</v>
      </c>
      <c r="EI211" s="139">
        <f>IF(OR(EI197&lt;'Capital Structure'!$Q$7,EI197&gt;='Capital Structure'!$R$7),0,-PPMT('Capital Structure'!$R$16/12,EI196,'Capital Structure'!$S$7,'Capital Structure'!$R$14))</f>
        <v>0</v>
      </c>
      <c r="EJ211" s="139">
        <f>IF(OR(EJ197&lt;'Capital Structure'!$Q$7,EJ197&gt;='Capital Structure'!$R$7),0,-PPMT('Capital Structure'!$R$16/12,EJ196,'Capital Structure'!$S$7,'Capital Structure'!$R$14))</f>
        <v>0</v>
      </c>
      <c r="EK211" s="139">
        <f>IF(OR(EK197&lt;'Capital Structure'!$Q$7,EK197&gt;='Capital Structure'!$R$7),0,-PPMT('Capital Structure'!$R$16/12,EK196,'Capital Structure'!$S$7,'Capital Structure'!$R$14))</f>
        <v>0</v>
      </c>
      <c r="EL211" s="139">
        <f>IF(OR(EL197&lt;'Capital Structure'!$Q$7,EL197&gt;='Capital Structure'!$R$7),0,-PPMT('Capital Structure'!$R$16/12,EL196,'Capital Structure'!$S$7,'Capital Structure'!$R$14))</f>
        <v>0</v>
      </c>
      <c r="EM211" s="139">
        <f>IF(OR(EM197&lt;'Capital Structure'!$Q$7,EM197&gt;='Capital Structure'!$R$7),0,-PPMT('Capital Structure'!$R$16/12,EM196,'Capital Structure'!$S$7,'Capital Structure'!$R$14))</f>
        <v>0</v>
      </c>
      <c r="EN211" s="139">
        <f>IF(OR(EN197&lt;'Capital Structure'!$Q$7,EN197&gt;='Capital Structure'!$R$7),0,-PPMT('Capital Structure'!$R$16/12,EN196,'Capital Structure'!$S$7,'Capital Structure'!$R$14))</f>
        <v>0</v>
      </c>
      <c r="EO211" s="139">
        <f>IF(OR(EO197&lt;'Capital Structure'!$Q$7,EO197&gt;='Capital Structure'!$R$7),0,-PPMT('Capital Structure'!$R$16/12,EO196,'Capital Structure'!$S$7,'Capital Structure'!$R$14))</f>
        <v>0</v>
      </c>
      <c r="EP211" s="139">
        <f>IF(OR(EP197&lt;'Capital Structure'!$Q$7,EP197&gt;='Capital Structure'!$R$7),0,-PPMT('Capital Structure'!$R$16/12,EP196,'Capital Structure'!$S$7,'Capital Structure'!$R$14))</f>
        <v>0</v>
      </c>
      <c r="EQ211" s="139">
        <f>IF(OR(EQ197&lt;'Capital Structure'!$Q$7,EQ197&gt;='Capital Structure'!$R$7),0,-PPMT('Capital Structure'!$R$16/12,EQ196,'Capital Structure'!$S$7,'Capital Structure'!$R$14))</f>
        <v>0</v>
      </c>
      <c r="ER211" s="139">
        <f>IF(OR(ER197&lt;'Capital Structure'!$Q$7,ER197&gt;='Capital Structure'!$R$7),0,-PPMT('Capital Structure'!$R$16/12,ER196,'Capital Structure'!$S$7,'Capital Structure'!$R$14))</f>
        <v>0</v>
      </c>
      <c r="ES211" s="139">
        <f>IF(OR(ES197&lt;'Capital Structure'!$Q$7,ES197&gt;='Capital Structure'!$R$7),0,-PPMT('Capital Structure'!$R$16/12,ES196,'Capital Structure'!$S$7,'Capital Structure'!$R$14))</f>
        <v>0</v>
      </c>
      <c r="ET211" s="139">
        <f>IF(OR(ET197&lt;'Capital Structure'!$Q$7,ET197&gt;='Capital Structure'!$R$7),0,-PPMT('Capital Structure'!$R$16/12,ET196,'Capital Structure'!$S$7,'Capital Structure'!$R$14))</f>
        <v>0</v>
      </c>
      <c r="EU211" s="139">
        <f>IF(OR(EU197&lt;'Capital Structure'!$Q$7,EU197&gt;='Capital Structure'!$R$7),0,-PPMT('Capital Structure'!$R$16/12,EU196,'Capital Structure'!$S$7,'Capital Structure'!$R$14))</f>
        <v>0</v>
      </c>
      <c r="EV211" s="139">
        <f>IF(OR(EV197&lt;'Capital Structure'!$Q$7,EV197&gt;='Capital Structure'!$R$7),0,-PPMT('Capital Structure'!$R$16/12,EV196,'Capital Structure'!$S$7,'Capital Structure'!$R$14))</f>
        <v>0</v>
      </c>
      <c r="EW211" s="139">
        <f>IF(OR(EW197&lt;'Capital Structure'!$Q$7,EW197&gt;='Capital Structure'!$R$7),0,-PPMT('Capital Structure'!$R$16/12,EW196,'Capital Structure'!$S$7,'Capital Structure'!$R$14))</f>
        <v>0</v>
      </c>
      <c r="EX211" s="139">
        <f>IF(OR(EX197&lt;'Capital Structure'!$Q$7,EX197&gt;='Capital Structure'!$R$7),0,-PPMT('Capital Structure'!$R$16/12,EX196,'Capital Structure'!$S$7,'Capital Structure'!$R$14))</f>
        <v>0</v>
      </c>
      <c r="EY211" s="139">
        <f>IF(OR(EY197&lt;'Capital Structure'!$Q$7,EY197&gt;='Capital Structure'!$R$7),0,-PPMT('Capital Structure'!$R$16/12,EY196,'Capital Structure'!$S$7,'Capital Structure'!$R$14))</f>
        <v>0</v>
      </c>
      <c r="EZ211" s="139">
        <f>IF(OR(EZ197&lt;'Capital Structure'!$Q$7,EZ197&gt;='Capital Structure'!$R$7),0,-PPMT('Capital Structure'!$R$16/12,EZ196,'Capital Structure'!$S$7,'Capital Structure'!$R$14))</f>
        <v>0</v>
      </c>
      <c r="FA211" s="139">
        <f>IF(OR(FA197&lt;'Capital Structure'!$Q$7,FA197&gt;='Capital Structure'!$R$7),0,-PPMT('Capital Structure'!$R$16/12,FA196,'Capital Structure'!$S$7,'Capital Structure'!$R$14))</f>
        <v>0</v>
      </c>
      <c r="FB211" s="139">
        <f>IF(OR(FB197&lt;'Capital Structure'!$Q$7,FB197&gt;='Capital Structure'!$R$7),0,-PPMT('Capital Structure'!$R$16/12,FB196,'Capital Structure'!$S$7,'Capital Structure'!$R$14))</f>
        <v>0</v>
      </c>
      <c r="FC211" s="139">
        <f>IF(OR(FC197&lt;'Capital Structure'!$Q$7,FC197&gt;='Capital Structure'!$R$7),0,-PPMT('Capital Structure'!$R$16/12,FC196,'Capital Structure'!$S$7,'Capital Structure'!$R$14))</f>
        <v>0</v>
      </c>
      <c r="FD211" s="139">
        <f>IF(OR(FD197&lt;'Capital Structure'!$Q$7,FD197&gt;='Capital Structure'!$R$7),0,-PPMT('Capital Structure'!$R$16/12,FD196,'Capital Structure'!$S$7,'Capital Structure'!$R$14))</f>
        <v>0</v>
      </c>
      <c r="FE211" s="139">
        <f>IF(OR(FE197&lt;'Capital Structure'!$Q$7,FE197&gt;='Capital Structure'!$R$7),0,-PPMT('Capital Structure'!$R$16/12,FE196,'Capital Structure'!$S$7,'Capital Structure'!$R$14))</f>
        <v>0</v>
      </c>
      <c r="FF211" s="139">
        <f>IF(OR(FF197&lt;'Capital Structure'!$Q$7,FF197&gt;='Capital Structure'!$R$7),0,-PPMT('Capital Structure'!$R$16/12,FF196,'Capital Structure'!$S$7,'Capital Structure'!$R$14))</f>
        <v>0</v>
      </c>
      <c r="FG211" s="139">
        <f>IF(OR(FG197&lt;'Capital Structure'!$Q$7,FG197&gt;='Capital Structure'!$R$7),0,-PPMT('Capital Structure'!$R$16/12,FG196,'Capital Structure'!$S$7,'Capital Structure'!$R$14))</f>
        <v>0</v>
      </c>
      <c r="FH211" s="139">
        <f>IF(OR(FH197&lt;'Capital Structure'!$Q$7,FH197&gt;='Capital Structure'!$R$7),0,-PPMT('Capital Structure'!$R$16/12,FH196,'Capital Structure'!$S$7,'Capital Structure'!$R$14))</f>
        <v>0</v>
      </c>
      <c r="FI211" s="139">
        <f>IF(OR(FI197&lt;'Capital Structure'!$Q$7,FI197&gt;='Capital Structure'!$R$7),0,-PPMT('Capital Structure'!$R$16/12,FI196,'Capital Structure'!$S$7,'Capital Structure'!$R$14))</f>
        <v>0</v>
      </c>
      <c r="FJ211" s="139">
        <f>IF(OR(FJ197&lt;'Capital Structure'!$Q$7,FJ197&gt;='Capital Structure'!$R$7),0,-PPMT('Capital Structure'!$R$16/12,FJ196,'Capital Structure'!$S$7,'Capital Structure'!$R$14))</f>
        <v>0</v>
      </c>
      <c r="FK211" s="139">
        <f>IF(OR(FK197&lt;'Capital Structure'!$Q$7,FK197&gt;='Capital Structure'!$R$7),0,-PPMT('Capital Structure'!$R$16/12,FK196,'Capital Structure'!$S$7,'Capital Structure'!$R$14))</f>
        <v>0</v>
      </c>
      <c r="FL211" s="139">
        <f>IF(OR(FL197&lt;'Capital Structure'!$Q$7,FL197&gt;='Capital Structure'!$R$7),0,-PPMT('Capital Structure'!$R$16/12,FL196,'Capital Structure'!$S$7,'Capital Structure'!$R$14))</f>
        <v>0</v>
      </c>
      <c r="FM211" s="139">
        <f>IF(OR(FM197&lt;'Capital Structure'!$Q$7,FM197&gt;='Capital Structure'!$R$7),0,-PPMT('Capital Structure'!$R$16/12,FM196,'Capital Structure'!$S$7,'Capital Structure'!$R$14))</f>
        <v>0</v>
      </c>
      <c r="FN211" s="139">
        <f>IF(OR(FN197&lt;'Capital Structure'!$Q$7,FN197&gt;='Capital Structure'!$R$7),0,-PPMT('Capital Structure'!$R$16/12,FN196,'Capital Structure'!$S$7,'Capital Structure'!$R$14))</f>
        <v>0</v>
      </c>
    </row>
    <row r="212" spans="1:170">
      <c r="B212" s="139" t="s">
        <v>353</v>
      </c>
      <c r="E212" s="139">
        <f>IF(OR(E197&lt;'Capital Structure'!$Q$7,E197&gt;='Capital Structure'!$R$7),0,-IPMT('Capital Structure'!$R$16/12,E196,'Capital Structure'!$S$7,'Capital Structure'!$R$14))</f>
        <v>0</v>
      </c>
      <c r="F212" s="139">
        <f>IF(OR(F197&lt;'Capital Structure'!$Q$7,F197&gt;='Capital Structure'!$R$7),0,-IPMT('Capital Structure'!$R$16/12,F196,'Capital Structure'!$S$7,'Capital Structure'!$R$14))</f>
        <v>0</v>
      </c>
      <c r="G212" s="139">
        <f>IF(OR(G197&lt;'Capital Structure'!$Q$7,G197&gt;='Capital Structure'!$R$7),0,-IPMT('Capital Structure'!$R$16/12,G196,'Capital Structure'!$S$7,'Capital Structure'!$R$14))</f>
        <v>0</v>
      </c>
      <c r="H212" s="139">
        <f>IF(OR(H197&lt;'Capital Structure'!$Q$7,H197&gt;='Capital Structure'!$R$7),0,-IPMT('Capital Structure'!$R$16/12,H196,'Capital Structure'!$S$7,'Capital Structure'!$R$14))</f>
        <v>0</v>
      </c>
      <c r="I212" s="139">
        <f>IF(OR(I197&lt;'Capital Structure'!$Q$7,I197&gt;='Capital Structure'!$R$7),0,-IPMT('Capital Structure'!$R$16/12,I196,'Capital Structure'!$S$7,'Capital Structure'!$R$14))</f>
        <v>0</v>
      </c>
      <c r="J212" s="139">
        <f>IF(OR(J197&lt;'Capital Structure'!$Q$7,J197&gt;='Capital Structure'!$R$7),0,-IPMT('Capital Structure'!$R$16/12,J196,'Capital Structure'!$S$7,'Capital Structure'!$R$14))</f>
        <v>0</v>
      </c>
      <c r="K212" s="139">
        <f>IF(OR(K197&lt;'Capital Structure'!$Q$7,K197&gt;='Capital Structure'!$R$7),0,-IPMT('Capital Structure'!$R$16/12,K196,'Capital Structure'!$S$7,'Capital Structure'!$R$14))</f>
        <v>0</v>
      </c>
      <c r="L212" s="139">
        <f>IF(OR(L197&lt;'Capital Structure'!$Q$7,L197&gt;='Capital Structure'!$R$7),0,-IPMT('Capital Structure'!$R$16/12,L196,'Capital Structure'!$S$7,'Capital Structure'!$R$14))</f>
        <v>0</v>
      </c>
      <c r="M212" s="139">
        <f>IF(OR(M197&lt;'Capital Structure'!$Q$7,M197&gt;='Capital Structure'!$R$7),0,-IPMT('Capital Structure'!$R$16/12,M196,'Capital Structure'!$S$7,'Capital Structure'!$R$14))</f>
        <v>0</v>
      </c>
      <c r="N212" s="139">
        <f>IF(OR(N197&lt;'Capital Structure'!$Q$7,N197&gt;='Capital Structure'!$R$7),0,-IPMT('Capital Structure'!$R$16/12,N196,'Capital Structure'!$S$7,'Capital Structure'!$R$14))</f>
        <v>0</v>
      </c>
      <c r="O212" s="139">
        <f>IF(OR(O197&lt;'Capital Structure'!$Q$7,O197&gt;='Capital Structure'!$R$7),0,-IPMT('Capital Structure'!$R$16/12,O196,'Capital Structure'!$S$7,'Capital Structure'!$R$14))</f>
        <v>0</v>
      </c>
      <c r="P212" s="139">
        <f>IF(OR(P197&lt;'Capital Structure'!$Q$7,P197&gt;='Capital Structure'!$R$7),0,-IPMT('Capital Structure'!$R$16/12,P196,'Capital Structure'!$S$7,'Capital Structure'!$R$14))</f>
        <v>0</v>
      </c>
      <c r="Q212" s="139">
        <f>IF(OR(Q197&lt;'Capital Structure'!$Q$7,Q197&gt;='Capital Structure'!$R$7),0,-IPMT('Capital Structure'!$R$16/12,Q196,'Capital Structure'!$S$7,'Capital Structure'!$R$14))</f>
        <v>0</v>
      </c>
      <c r="R212" s="139">
        <f>IF(OR(R197&lt;'Capital Structure'!$Q$7,R197&gt;='Capital Structure'!$R$7),0,-IPMT('Capital Structure'!$R$16/12,R196,'Capital Structure'!$S$7,'Capital Structure'!$R$14))</f>
        <v>0</v>
      </c>
      <c r="S212" s="139">
        <f>IF(OR(S197&lt;'Capital Structure'!$Q$7,S197&gt;='Capital Structure'!$R$7),0,-IPMT('Capital Structure'!$R$16/12,S196,'Capital Structure'!$S$7,'Capital Structure'!$R$14))</f>
        <v>0</v>
      </c>
      <c r="T212" s="139">
        <f>IF(OR(T197&lt;'Capital Structure'!$Q$7,T197&gt;='Capital Structure'!$R$7),0,-IPMT('Capital Structure'!$R$16/12,T196,'Capital Structure'!$S$7,'Capital Structure'!$R$14))</f>
        <v>0</v>
      </c>
      <c r="U212" s="139">
        <f>IF(OR(U197&lt;'Capital Structure'!$Q$7,U197&gt;='Capital Structure'!$R$7),0,-IPMT('Capital Structure'!$R$16/12,U196,'Capital Structure'!$S$7,'Capital Structure'!$R$14))</f>
        <v>0</v>
      </c>
      <c r="V212" s="139">
        <f>IF(OR(V197&lt;'Capital Structure'!$Q$7,V197&gt;='Capital Structure'!$R$7),0,-IPMT('Capital Structure'!$R$16/12,V196,'Capital Structure'!$S$7,'Capital Structure'!$R$14))</f>
        <v>0</v>
      </c>
      <c r="W212" s="139">
        <f>IF(OR(W197&lt;'Capital Structure'!$Q$7,W197&gt;='Capital Structure'!$R$7),0,-IPMT('Capital Structure'!$R$16/12,W196,'Capital Structure'!$S$7,'Capital Structure'!$R$14))</f>
        <v>0</v>
      </c>
      <c r="X212" s="139">
        <f>IF(OR(X197&lt;'Capital Structure'!$Q$7,X197&gt;='Capital Structure'!$R$7),0,-IPMT('Capital Structure'!$R$16/12,X196,'Capital Structure'!$S$7,'Capital Structure'!$R$14))</f>
        <v>0</v>
      </c>
      <c r="Y212" s="139">
        <f>IF(OR(Y197&lt;'Capital Structure'!$Q$7,Y197&gt;='Capital Structure'!$R$7),0,-IPMT('Capital Structure'!$R$16/12,Y196,'Capital Structure'!$S$7,'Capital Structure'!$R$14))</f>
        <v>0</v>
      </c>
      <c r="Z212" s="139">
        <f>IF(OR(Z197&lt;'Capital Structure'!$Q$7,Z197&gt;='Capital Structure'!$R$7),0,-IPMT('Capital Structure'!$R$16/12,Z196,'Capital Structure'!$S$7,'Capital Structure'!$R$14))</f>
        <v>0</v>
      </c>
      <c r="AA212" s="139">
        <f>IF(OR(AA197&lt;'Capital Structure'!$Q$7,AA197&gt;='Capital Structure'!$R$7),0,-IPMT('Capital Structure'!$R$16/12,AA196,'Capital Structure'!$S$7,'Capital Structure'!$R$14))</f>
        <v>0</v>
      </c>
      <c r="AB212" s="139">
        <f>IF(OR(AB197&lt;'Capital Structure'!$Q$7,AB197&gt;='Capital Structure'!$R$7),0,-IPMT('Capital Structure'!$R$16/12,AB196,'Capital Structure'!$S$7,'Capital Structure'!$R$14))</f>
        <v>0</v>
      </c>
      <c r="AC212" s="139">
        <f>IF(OR(AC197&lt;'Capital Structure'!$Q$7,AC197&gt;='Capital Structure'!$R$7),0,-IPMT('Capital Structure'!$R$16/12,AC196,'Capital Structure'!$S$7,'Capital Structure'!$R$14))</f>
        <v>0</v>
      </c>
      <c r="AD212" s="139">
        <f>IF(OR(AD197&lt;'Capital Structure'!$Q$7,AD197&gt;='Capital Structure'!$R$7),0,-IPMT('Capital Structure'!$R$16/12,AD196,'Capital Structure'!$S$7,'Capital Structure'!$R$14))</f>
        <v>0</v>
      </c>
      <c r="AE212" s="139">
        <f>IF(OR(AE197&lt;'Capital Structure'!$Q$7,AE197&gt;='Capital Structure'!$R$7),0,-IPMT('Capital Structure'!$R$16/12,AE196,'Capital Structure'!$S$7,'Capital Structure'!$R$14))</f>
        <v>0</v>
      </c>
      <c r="AF212" s="139">
        <f>IF(OR(AF197&lt;'Capital Structure'!$Q$7,AF197&gt;='Capital Structure'!$R$7),0,-IPMT('Capital Structure'!$R$16/12,AF196,'Capital Structure'!$S$7,'Capital Structure'!$R$14))</f>
        <v>0</v>
      </c>
      <c r="AG212" s="139">
        <f>IF(OR(AG197&lt;'Capital Structure'!$Q$7,AG197&gt;='Capital Structure'!$R$7),0,-IPMT('Capital Structure'!$R$16/12,AG196,'Capital Structure'!$S$7,'Capital Structure'!$R$14))</f>
        <v>0</v>
      </c>
      <c r="AH212" s="139">
        <f>IF(OR(AH197&lt;'Capital Structure'!$Q$7,AH197&gt;='Capital Structure'!$R$7),0,-IPMT('Capital Structure'!$R$16/12,AH196,'Capital Structure'!$S$7,'Capital Structure'!$R$14))</f>
        <v>0</v>
      </c>
      <c r="AI212" s="139">
        <f>IF(OR(AI197&lt;'Capital Structure'!$Q$7,AI197&gt;='Capital Structure'!$R$7),0,-IPMT('Capital Structure'!$R$16/12,AI196,'Capital Structure'!$S$7,'Capital Structure'!$R$14))</f>
        <v>0</v>
      </c>
      <c r="AJ212" s="139">
        <f>IF(OR(AJ197&lt;'Capital Structure'!$Q$7,AJ197&gt;='Capital Structure'!$R$7),0,-IPMT('Capital Structure'!$R$16/12,AJ196,'Capital Structure'!$S$7,'Capital Structure'!$R$14))</f>
        <v>0</v>
      </c>
      <c r="AK212" s="139">
        <f>IF(OR(AK197&lt;'Capital Structure'!$Q$7,AK197&gt;='Capital Structure'!$R$7),0,-IPMT('Capital Structure'!$R$16/12,AK196,'Capital Structure'!$S$7,'Capital Structure'!$R$14))</f>
        <v>0</v>
      </c>
      <c r="AL212" s="139">
        <f>IF(OR(AL197&lt;'Capital Structure'!$Q$7,AL197&gt;='Capital Structure'!$R$7),0,-IPMT('Capital Structure'!$R$16/12,AL196,'Capital Structure'!$S$7,'Capital Structure'!$R$14))</f>
        <v>0</v>
      </c>
      <c r="AM212" s="139">
        <f>IF(OR(AM197&lt;'Capital Structure'!$Q$7,AM197&gt;='Capital Structure'!$R$7),0,-IPMT('Capital Structure'!$R$16/12,AM196,'Capital Structure'!$S$7,'Capital Structure'!$R$14))</f>
        <v>0</v>
      </c>
      <c r="AN212" s="139">
        <f>IF(OR(AN197&lt;'Capital Structure'!$Q$7,AN197&gt;='Capital Structure'!$R$7),0,-IPMT('Capital Structure'!$R$16/12,AN196,'Capital Structure'!$S$7,'Capital Structure'!$R$14))</f>
        <v>0</v>
      </c>
      <c r="AO212" s="139">
        <f>IF(OR(AO197&lt;'Capital Structure'!$Q$7,AO197&gt;='Capital Structure'!$R$7),0,-IPMT('Capital Structure'!$R$16/12,AO196,'Capital Structure'!$S$7,'Capital Structure'!$R$14))</f>
        <v>0</v>
      </c>
      <c r="AP212" s="139">
        <f>IF(OR(AP197&lt;'Capital Structure'!$Q$7,AP197&gt;='Capital Structure'!$R$7),0,-IPMT('Capital Structure'!$R$16/12,AP196,'Capital Structure'!$S$7,'Capital Structure'!$R$14))</f>
        <v>0</v>
      </c>
      <c r="AQ212" s="139">
        <f>IF(OR(AQ197&lt;'Capital Structure'!$Q$7,AQ197&gt;='Capital Structure'!$R$7),0,-IPMT('Capital Structure'!$R$16/12,AQ196,'Capital Structure'!$S$7,'Capital Structure'!$R$14))</f>
        <v>0</v>
      </c>
      <c r="AR212" s="139">
        <f>IF(OR(AR197&lt;'Capital Structure'!$Q$7,AR197&gt;='Capital Structure'!$R$7),0,-IPMT('Capital Structure'!$R$16/12,AR196,'Capital Structure'!$S$7,'Capital Structure'!$R$14))</f>
        <v>0</v>
      </c>
      <c r="AS212" s="139">
        <f>IF(OR(AS197&lt;'Capital Structure'!$Q$7,AS197&gt;='Capital Structure'!$R$7),0,-IPMT('Capital Structure'!$R$16/12,AS196,'Capital Structure'!$S$7,'Capital Structure'!$R$14))</f>
        <v>0</v>
      </c>
      <c r="AT212" s="139">
        <f>IF(OR(AT197&lt;'Capital Structure'!$Q$7,AT197&gt;='Capital Structure'!$R$7),0,-IPMT('Capital Structure'!$R$16/12,AT196,'Capital Structure'!$S$7,'Capital Structure'!$R$14))</f>
        <v>0</v>
      </c>
      <c r="AU212" s="139">
        <f>IF(OR(AU197&lt;'Capital Structure'!$Q$7,AU197&gt;='Capital Structure'!$R$7),0,-IPMT('Capital Structure'!$R$16/12,AU196,'Capital Structure'!$S$7,'Capital Structure'!$R$14))</f>
        <v>0</v>
      </c>
      <c r="AV212" s="139">
        <f>IF(OR(AV197&lt;'Capital Structure'!$Q$7,AV197&gt;='Capital Structure'!$R$7),0,-IPMT('Capital Structure'!$R$16/12,AV196,'Capital Structure'!$S$7,'Capital Structure'!$R$14))</f>
        <v>0</v>
      </c>
      <c r="AW212" s="139">
        <f>IF(OR(AW197&lt;'Capital Structure'!$Q$7,AW197&gt;='Capital Structure'!$R$7),0,-IPMT('Capital Structure'!$R$16/12,AW196,'Capital Structure'!$S$7,'Capital Structure'!$R$14))</f>
        <v>0</v>
      </c>
      <c r="AX212" s="139">
        <f>IF(OR(AX197&lt;'Capital Structure'!$Q$7,AX197&gt;='Capital Structure'!$R$7),0,-IPMT('Capital Structure'!$R$16/12,AX196,'Capital Structure'!$S$7,'Capital Structure'!$R$14))</f>
        <v>0</v>
      </c>
      <c r="AY212" s="139">
        <f>IF(OR(AY197&lt;'Capital Structure'!$Q$7,AY197&gt;='Capital Structure'!$R$7),0,-IPMT('Capital Structure'!$R$16/12,AY196,'Capital Structure'!$S$7,'Capital Structure'!$R$14))</f>
        <v>0</v>
      </c>
      <c r="AZ212" s="139">
        <f>IF(OR(AZ197&lt;'Capital Structure'!$Q$7,AZ197&gt;='Capital Structure'!$R$7),0,-IPMT('Capital Structure'!$R$16/12,AZ196,'Capital Structure'!$S$7,'Capital Structure'!$R$14))</f>
        <v>0</v>
      </c>
      <c r="BA212" s="139">
        <f>IF(OR(BA197&lt;'Capital Structure'!$Q$7,BA197&gt;='Capital Structure'!$R$7),0,-IPMT('Capital Structure'!$R$16/12,BA196,'Capital Structure'!$S$7,'Capital Structure'!$R$14))</f>
        <v>0</v>
      </c>
      <c r="BB212" s="139">
        <f>IF(OR(BB197&lt;'Capital Structure'!$Q$7,BB197&gt;='Capital Structure'!$R$7),0,-IPMT('Capital Structure'!$R$16/12,BB196,'Capital Structure'!$S$7,'Capital Structure'!$R$14))</f>
        <v>0</v>
      </c>
      <c r="BC212" s="139">
        <f>IF(OR(BC197&lt;'Capital Structure'!$Q$7,BC197&gt;='Capital Structure'!$R$7),0,-IPMT('Capital Structure'!$R$16/12,BC196,'Capital Structure'!$S$7,'Capital Structure'!$R$14))</f>
        <v>0</v>
      </c>
      <c r="BD212" s="139">
        <f>IF(OR(BD197&lt;'Capital Structure'!$Q$7,BD197&gt;='Capital Structure'!$R$7),0,-IPMT('Capital Structure'!$R$16/12,BD196,'Capital Structure'!$S$7,'Capital Structure'!$R$14))</f>
        <v>0</v>
      </c>
      <c r="BE212" s="139">
        <f>IF(OR(BE197&lt;'Capital Structure'!$Q$7,BE197&gt;='Capital Structure'!$R$7),0,-IPMT('Capital Structure'!$R$16/12,BE196,'Capital Structure'!$S$7,'Capital Structure'!$R$14))</f>
        <v>0</v>
      </c>
      <c r="BF212" s="139">
        <f>IF(OR(BF197&lt;'Capital Structure'!$Q$7,BF197&gt;='Capital Structure'!$R$7),0,-IPMT('Capital Structure'!$R$16/12,BF196,'Capital Structure'!$S$7,'Capital Structure'!$R$14))</f>
        <v>0</v>
      </c>
      <c r="BG212" s="139">
        <f>IF(OR(BG197&lt;'Capital Structure'!$Q$7,BG197&gt;='Capital Structure'!$R$7),0,-IPMT('Capital Structure'!$R$16/12,BG196,'Capital Structure'!$S$7,'Capital Structure'!$R$14))</f>
        <v>0</v>
      </c>
      <c r="BH212" s="139">
        <f>IF(OR(BH197&lt;'Capital Structure'!$Q$7,BH197&gt;='Capital Structure'!$R$7),0,-IPMT('Capital Structure'!$R$16/12,BH196,'Capital Structure'!$S$7,'Capital Structure'!$R$14))</f>
        <v>0</v>
      </c>
      <c r="BI212" s="139">
        <f>IF(OR(BI197&lt;'Capital Structure'!$Q$7,BI197&gt;='Capital Structure'!$R$7),0,-IPMT('Capital Structure'!$R$16/12,BI196,'Capital Structure'!$S$7,'Capital Structure'!$R$14))</f>
        <v>0</v>
      </c>
      <c r="BJ212" s="139">
        <f>IF(OR(BJ197&lt;'Capital Structure'!$Q$7,BJ197&gt;='Capital Structure'!$R$7),0,-IPMT('Capital Structure'!$R$16/12,BJ196,'Capital Structure'!$S$7,'Capital Structure'!$R$14))</f>
        <v>0</v>
      </c>
      <c r="BK212" s="139">
        <f>IF(OR(BK197&lt;'Capital Structure'!$Q$7,BK197&gt;='Capital Structure'!$R$7),0,-IPMT('Capital Structure'!$R$16/12,BK196,'Capital Structure'!$S$7,'Capital Structure'!$R$14))</f>
        <v>0</v>
      </c>
      <c r="BL212" s="139">
        <f>IF(OR(BL197&lt;'Capital Structure'!$Q$7,BL197&gt;='Capital Structure'!$R$7),0,-IPMT('Capital Structure'!$R$16/12,BL196,'Capital Structure'!$S$7,'Capital Structure'!$R$14))</f>
        <v>0</v>
      </c>
      <c r="BM212" s="139">
        <f>IF(OR(BM197&lt;'Capital Structure'!$Q$7,BM197&gt;='Capital Structure'!$R$7),0,-IPMT('Capital Structure'!$R$16/12,BM196,'Capital Structure'!$S$7,'Capital Structure'!$R$14))</f>
        <v>0</v>
      </c>
      <c r="BN212" s="139">
        <f>IF(OR(BN197&lt;'Capital Structure'!$Q$7,BN197&gt;='Capital Structure'!$R$7),0,-IPMT('Capital Structure'!$R$16/12,BN196,'Capital Structure'!$S$7,'Capital Structure'!$R$14))</f>
        <v>0</v>
      </c>
      <c r="BO212" s="139">
        <f>IF(OR(BO197&lt;'Capital Structure'!$Q$7,BO197&gt;='Capital Structure'!$R$7),0,-IPMT('Capital Structure'!$R$16/12,BO196,'Capital Structure'!$S$7,'Capital Structure'!$R$14))</f>
        <v>0</v>
      </c>
      <c r="BP212" s="139">
        <f>IF(OR(BP197&lt;'Capital Structure'!$Q$7,BP197&gt;='Capital Structure'!$R$7),0,-IPMT('Capital Structure'!$R$16/12,BP196,'Capital Structure'!$S$7,'Capital Structure'!$R$14))</f>
        <v>0</v>
      </c>
      <c r="BQ212" s="139">
        <f>IF(OR(BQ197&lt;'Capital Structure'!$Q$7,BQ197&gt;='Capital Structure'!$R$7),0,-IPMT('Capital Structure'!$R$16/12,BQ196,'Capital Structure'!$S$7,'Capital Structure'!$R$14))</f>
        <v>0</v>
      </c>
      <c r="BR212" s="139">
        <f>IF(OR(BR197&lt;'Capital Structure'!$Q$7,BR197&gt;='Capital Structure'!$R$7),0,-IPMT('Capital Structure'!$R$16/12,BR196,'Capital Structure'!$S$7,'Capital Structure'!$R$14))</f>
        <v>0</v>
      </c>
      <c r="BS212" s="139">
        <f>IF(OR(BS197&lt;'Capital Structure'!$Q$7,BS197&gt;='Capital Structure'!$R$7),0,-IPMT('Capital Structure'!$R$16/12,BS196,'Capital Structure'!$S$7,'Capital Structure'!$R$14))</f>
        <v>0</v>
      </c>
      <c r="BT212" s="139">
        <f>IF(OR(BT197&lt;'Capital Structure'!$Q$7,BT197&gt;='Capital Structure'!$R$7),0,-IPMT('Capital Structure'!$R$16/12,BT196,'Capital Structure'!$S$7,'Capital Structure'!$R$14))</f>
        <v>0</v>
      </c>
      <c r="BU212" s="139">
        <f>IF(OR(BU197&lt;'Capital Structure'!$Q$7,BU197&gt;='Capital Structure'!$R$7),0,-IPMT('Capital Structure'!$R$16/12,BU196,'Capital Structure'!$S$7,'Capital Structure'!$R$14))</f>
        <v>0</v>
      </c>
      <c r="BV212" s="139">
        <f>IF(OR(BV197&lt;'Capital Structure'!$Q$7,BV197&gt;='Capital Structure'!$R$7),0,-IPMT('Capital Structure'!$R$16/12,BV196,'Capital Structure'!$S$7,'Capital Structure'!$R$14))</f>
        <v>0</v>
      </c>
      <c r="BW212" s="139">
        <f>IF(OR(BW197&lt;'Capital Structure'!$Q$7,BW197&gt;='Capital Structure'!$R$7),0,-IPMT('Capital Structure'!$R$16/12,BW196,'Capital Structure'!$S$7,'Capital Structure'!$R$14))</f>
        <v>0</v>
      </c>
      <c r="BX212" s="139">
        <f>IF(OR(BX197&lt;'Capital Structure'!$Q$7,BX197&gt;='Capital Structure'!$R$7),0,-IPMT('Capital Structure'!$R$16/12,BX196,'Capital Structure'!$S$7,'Capital Structure'!$R$14))</f>
        <v>0</v>
      </c>
      <c r="BY212" s="139">
        <f>IF(OR(BY197&lt;'Capital Structure'!$Q$7,BY197&gt;='Capital Structure'!$R$7),0,-IPMT('Capital Structure'!$R$16/12,BY196,'Capital Structure'!$S$7,'Capital Structure'!$R$14))</f>
        <v>0</v>
      </c>
      <c r="BZ212" s="139">
        <f>IF(OR(BZ197&lt;'Capital Structure'!$Q$7,BZ197&gt;='Capital Structure'!$R$7),0,-IPMT('Capital Structure'!$R$16/12,BZ196,'Capital Structure'!$S$7,'Capital Structure'!$R$14))</f>
        <v>0</v>
      </c>
      <c r="CA212" s="139">
        <f>IF(OR(CA197&lt;'Capital Structure'!$Q$7,CA197&gt;='Capital Structure'!$R$7),0,-IPMT('Capital Structure'!$R$16/12,CA196,'Capital Structure'!$S$7,'Capital Structure'!$R$14))</f>
        <v>0</v>
      </c>
      <c r="CB212" s="139">
        <f>IF(OR(CB197&lt;'Capital Structure'!$Q$7,CB197&gt;='Capital Structure'!$R$7),0,-IPMT('Capital Structure'!$R$16/12,CB196,'Capital Structure'!$S$7,'Capital Structure'!$R$14))</f>
        <v>0</v>
      </c>
      <c r="CC212" s="139">
        <f>IF(OR(CC197&lt;'Capital Structure'!$Q$7,CC197&gt;='Capital Structure'!$R$7),0,-IPMT('Capital Structure'!$R$16/12,CC196,'Capital Structure'!$S$7,'Capital Structure'!$R$14))</f>
        <v>0</v>
      </c>
      <c r="CD212" s="139">
        <f>IF(OR(CD197&lt;'Capital Structure'!$Q$7,CD197&gt;='Capital Structure'!$R$7),0,-IPMT('Capital Structure'!$R$16/12,CD196,'Capital Structure'!$S$7,'Capital Structure'!$R$14))</f>
        <v>0</v>
      </c>
      <c r="CE212" s="139">
        <f>IF(OR(CE197&lt;'Capital Structure'!$Q$7,CE197&gt;='Capital Structure'!$R$7),0,-IPMT('Capital Structure'!$R$16/12,CE196,'Capital Structure'!$S$7,'Capital Structure'!$R$14))</f>
        <v>0</v>
      </c>
      <c r="CF212" s="139">
        <f>IF(OR(CF197&lt;'Capital Structure'!$Q$7,CF197&gt;='Capital Structure'!$R$7),0,-IPMT('Capital Structure'!$R$16/12,CF196,'Capital Structure'!$S$7,'Capital Structure'!$R$14))</f>
        <v>0</v>
      </c>
      <c r="CG212" s="139">
        <f>IF(OR(CG197&lt;'Capital Structure'!$Q$7,CG197&gt;='Capital Structure'!$R$7),0,-IPMT('Capital Structure'!$R$16/12,CG196,'Capital Structure'!$S$7,'Capital Structure'!$R$14))</f>
        <v>0</v>
      </c>
      <c r="CH212" s="139">
        <f>IF(OR(CH197&lt;'Capital Structure'!$Q$7,CH197&gt;='Capital Structure'!$R$7),0,-IPMT('Capital Structure'!$R$16/12,CH196,'Capital Structure'!$S$7,'Capital Structure'!$R$14))</f>
        <v>0</v>
      </c>
      <c r="CI212" s="139">
        <f>IF(OR(CI197&lt;'Capital Structure'!$Q$7,CI197&gt;='Capital Structure'!$R$7),0,-IPMT('Capital Structure'!$R$16/12,CI196,'Capital Structure'!$S$7,'Capital Structure'!$R$14))</f>
        <v>0</v>
      </c>
      <c r="CJ212" s="139">
        <f>IF(OR(CJ197&lt;'Capital Structure'!$Q$7,CJ197&gt;='Capital Structure'!$R$7),0,-IPMT('Capital Structure'!$R$16/12,CJ196,'Capital Structure'!$S$7,'Capital Structure'!$R$14))</f>
        <v>0</v>
      </c>
      <c r="CK212" s="139">
        <f>IF(OR(CK197&lt;'Capital Structure'!$Q$7,CK197&gt;='Capital Structure'!$R$7),0,-IPMT('Capital Structure'!$R$16/12,CK196,'Capital Structure'!$S$7,'Capital Structure'!$R$14))</f>
        <v>0</v>
      </c>
      <c r="CL212" s="139">
        <f>IF(OR(CL197&lt;'Capital Structure'!$Q$7,CL197&gt;='Capital Structure'!$R$7),0,-IPMT('Capital Structure'!$R$16/12,CL196,'Capital Structure'!$S$7,'Capital Structure'!$R$14))</f>
        <v>0</v>
      </c>
      <c r="CM212" s="139">
        <f>IF(OR(CM197&lt;'Capital Structure'!$Q$7,CM197&gt;='Capital Structure'!$R$7),0,-IPMT('Capital Structure'!$R$16/12,CM196,'Capital Structure'!$S$7,'Capital Structure'!$R$14))</f>
        <v>0</v>
      </c>
      <c r="CN212" s="139">
        <f>IF(OR(CN197&lt;'Capital Structure'!$Q$7,CN197&gt;='Capital Structure'!$R$7),0,-IPMT('Capital Structure'!$R$16/12,CN196,'Capital Structure'!$S$7,'Capital Structure'!$R$14))</f>
        <v>0</v>
      </c>
      <c r="CO212" s="139">
        <f>IF(OR(CO197&lt;'Capital Structure'!$Q$7,CO197&gt;='Capital Structure'!$R$7),0,-IPMT('Capital Structure'!$R$16/12,CO196,'Capital Structure'!$S$7,'Capital Structure'!$R$14))</f>
        <v>0</v>
      </c>
      <c r="CP212" s="139">
        <f>IF(OR(CP197&lt;'Capital Structure'!$Q$7,CP197&gt;='Capital Structure'!$R$7),0,-IPMT('Capital Structure'!$R$16/12,CP196,'Capital Structure'!$S$7,'Capital Structure'!$R$14))</f>
        <v>0</v>
      </c>
      <c r="CQ212" s="139">
        <f>IF(OR(CQ197&lt;'Capital Structure'!$Q$7,CQ197&gt;='Capital Structure'!$R$7),0,-IPMT('Capital Structure'!$R$16/12,CQ196,'Capital Structure'!$S$7,'Capital Structure'!$R$14))</f>
        <v>0</v>
      </c>
      <c r="CR212" s="139">
        <f>IF(OR(CR197&lt;'Capital Structure'!$Q$7,CR197&gt;='Capital Structure'!$R$7),0,-IPMT('Capital Structure'!$R$16/12,CR196,'Capital Structure'!$S$7,'Capital Structure'!$R$14))</f>
        <v>0</v>
      </c>
      <c r="CS212" s="139">
        <f>IF(OR(CS197&lt;'Capital Structure'!$Q$7,CS197&gt;='Capital Structure'!$R$7),0,-IPMT('Capital Structure'!$R$16/12,CS196,'Capital Structure'!$S$7,'Capital Structure'!$R$14))</f>
        <v>0</v>
      </c>
      <c r="CT212" s="139">
        <f>IF(OR(CT197&lt;'Capital Structure'!$Q$7,CT197&gt;='Capital Structure'!$R$7),0,-IPMT('Capital Structure'!$R$16/12,CT196,'Capital Structure'!$S$7,'Capital Structure'!$R$14))</f>
        <v>0</v>
      </c>
      <c r="CU212" s="139">
        <f>IF(OR(CU197&lt;'Capital Structure'!$Q$7,CU197&gt;='Capital Structure'!$R$7),0,-IPMT('Capital Structure'!$R$16/12,CU196,'Capital Structure'!$S$7,'Capital Structure'!$R$14))</f>
        <v>0</v>
      </c>
      <c r="CV212" s="139">
        <f>IF(OR(CV197&lt;'Capital Structure'!$Q$7,CV197&gt;='Capital Structure'!$R$7),0,-IPMT('Capital Structure'!$R$16/12,CV196,'Capital Structure'!$S$7,'Capital Structure'!$R$14))</f>
        <v>0</v>
      </c>
      <c r="CW212" s="139">
        <f>IF(OR(CW197&lt;'Capital Structure'!$Q$7,CW197&gt;='Capital Structure'!$R$7),0,-IPMT('Capital Structure'!$R$16/12,CW196,'Capital Structure'!$S$7,'Capital Structure'!$R$14))</f>
        <v>0</v>
      </c>
      <c r="CX212" s="139">
        <f>IF(OR(CX197&lt;'Capital Structure'!$Q$7,CX197&gt;='Capital Structure'!$R$7),0,-IPMT('Capital Structure'!$R$16/12,CX196,'Capital Structure'!$S$7,'Capital Structure'!$R$14))</f>
        <v>0</v>
      </c>
      <c r="CY212" s="139">
        <f>IF(OR(CY197&lt;'Capital Structure'!$Q$7,CY197&gt;='Capital Structure'!$R$7),0,-IPMT('Capital Structure'!$R$16/12,CY196,'Capital Structure'!$S$7,'Capital Structure'!$R$14))</f>
        <v>0</v>
      </c>
      <c r="CZ212" s="139">
        <f>IF(OR(CZ197&lt;'Capital Structure'!$Q$7,CZ197&gt;='Capital Structure'!$R$7),0,-IPMT('Capital Structure'!$R$16/12,CZ196,'Capital Structure'!$S$7,'Capital Structure'!$R$14))</f>
        <v>0</v>
      </c>
      <c r="DA212" s="139">
        <f>IF(OR(DA197&lt;'Capital Structure'!$Q$7,DA197&gt;='Capital Structure'!$R$7),0,-IPMT('Capital Structure'!$R$16/12,DA196,'Capital Structure'!$S$7,'Capital Structure'!$R$14))</f>
        <v>0</v>
      </c>
      <c r="DB212" s="139">
        <f>IF(OR(DB197&lt;'Capital Structure'!$Q$7,DB197&gt;='Capital Structure'!$R$7),0,-IPMT('Capital Structure'!$R$16/12,DB196,'Capital Structure'!$S$7,'Capital Structure'!$R$14))</f>
        <v>0</v>
      </c>
      <c r="DC212" s="139">
        <f>IF(OR(DC197&lt;'Capital Structure'!$Q$7,DC197&gt;='Capital Structure'!$R$7),0,-IPMT('Capital Structure'!$R$16/12,DC196,'Capital Structure'!$S$7,'Capital Structure'!$R$14))</f>
        <v>0</v>
      </c>
      <c r="DD212" s="139">
        <f>IF(OR(DD197&lt;'Capital Structure'!$Q$7,DD197&gt;='Capital Structure'!$R$7),0,-IPMT('Capital Structure'!$R$16/12,DD196,'Capital Structure'!$S$7,'Capital Structure'!$R$14))</f>
        <v>0</v>
      </c>
      <c r="DE212" s="139">
        <f>IF(OR(DE197&lt;'Capital Structure'!$Q$7,DE197&gt;='Capital Structure'!$R$7),0,-IPMT('Capital Structure'!$R$16/12,DE196,'Capital Structure'!$S$7,'Capital Structure'!$R$14))</f>
        <v>0</v>
      </c>
      <c r="DF212" s="139">
        <f>IF(OR(DF197&lt;'Capital Structure'!$Q$7,DF197&gt;='Capital Structure'!$R$7),0,-IPMT('Capital Structure'!$R$16/12,DF196,'Capital Structure'!$S$7,'Capital Structure'!$R$14))</f>
        <v>0</v>
      </c>
      <c r="DG212" s="139">
        <f>IF(OR(DG197&lt;'Capital Structure'!$Q$7,DG197&gt;='Capital Structure'!$R$7),0,-IPMT('Capital Structure'!$R$16/12,DG196,'Capital Structure'!$S$7,'Capital Structure'!$R$14))</f>
        <v>0</v>
      </c>
      <c r="DH212" s="139">
        <f>IF(OR(DH197&lt;'Capital Structure'!$Q$7,DH197&gt;='Capital Structure'!$R$7),0,-IPMT('Capital Structure'!$R$16/12,DH196,'Capital Structure'!$S$7,'Capital Structure'!$R$14))</f>
        <v>0</v>
      </c>
      <c r="DI212" s="139">
        <f>IF(OR(DI197&lt;'Capital Structure'!$Q$7,DI197&gt;='Capital Structure'!$R$7),0,-IPMT('Capital Structure'!$R$16/12,DI196,'Capital Structure'!$S$7,'Capital Structure'!$R$14))</f>
        <v>0</v>
      </c>
      <c r="DJ212" s="139">
        <f>IF(OR(DJ197&lt;'Capital Structure'!$Q$7,DJ197&gt;='Capital Structure'!$R$7),0,-IPMT('Capital Structure'!$R$16/12,DJ196,'Capital Structure'!$S$7,'Capital Structure'!$R$14))</f>
        <v>0</v>
      </c>
      <c r="DK212" s="139">
        <f>IF(OR(DK197&lt;'Capital Structure'!$Q$7,DK197&gt;='Capital Structure'!$R$7),0,-IPMT('Capital Structure'!$R$16/12,DK196,'Capital Structure'!$S$7,'Capital Structure'!$R$14))</f>
        <v>0</v>
      </c>
      <c r="DL212" s="139">
        <f>IF(OR(DL197&lt;'Capital Structure'!$Q$7,DL197&gt;='Capital Structure'!$R$7),0,-IPMT('Capital Structure'!$R$16/12,DL196,'Capital Structure'!$S$7,'Capital Structure'!$R$14))</f>
        <v>0</v>
      </c>
      <c r="DM212" s="139">
        <f>IF(OR(DM197&lt;'Capital Structure'!$Q$7,DM197&gt;='Capital Structure'!$R$7),0,-IPMT('Capital Structure'!$R$16/12,DM196,'Capital Structure'!$S$7,'Capital Structure'!$R$14))</f>
        <v>0</v>
      </c>
      <c r="DN212" s="139">
        <f>IF(OR(DN197&lt;'Capital Structure'!$Q$7,DN197&gt;='Capital Structure'!$R$7),0,-IPMT('Capital Structure'!$R$16/12,DN196,'Capital Structure'!$S$7,'Capital Structure'!$R$14))</f>
        <v>0</v>
      </c>
      <c r="DO212" s="139">
        <f>IF(OR(DO197&lt;'Capital Structure'!$Q$7,DO197&gt;='Capital Structure'!$R$7),0,-IPMT('Capital Structure'!$R$16/12,DO196,'Capital Structure'!$S$7,'Capital Structure'!$R$14))</f>
        <v>0</v>
      </c>
      <c r="DP212" s="139">
        <f>IF(OR(DP197&lt;'Capital Structure'!$Q$7,DP197&gt;='Capital Structure'!$R$7),0,-IPMT('Capital Structure'!$R$16/12,DP196,'Capital Structure'!$S$7,'Capital Structure'!$R$14))</f>
        <v>0</v>
      </c>
      <c r="DQ212" s="139">
        <f>IF(OR(DQ197&lt;'Capital Structure'!$Q$7,DQ197&gt;='Capital Structure'!$R$7),0,-IPMT('Capital Structure'!$R$16/12,DQ196,'Capital Structure'!$S$7,'Capital Structure'!$R$14))</f>
        <v>0</v>
      </c>
      <c r="DR212" s="139">
        <f>IF(OR(DR197&lt;'Capital Structure'!$Q$7,DR197&gt;='Capital Structure'!$R$7),0,-IPMT('Capital Structure'!$R$16/12,DR196,'Capital Structure'!$S$7,'Capital Structure'!$R$14))</f>
        <v>0</v>
      </c>
      <c r="DS212" s="139">
        <f>IF(OR(DS197&lt;'Capital Structure'!$Q$7,DS197&gt;='Capital Structure'!$R$7),0,-IPMT('Capital Structure'!$R$16/12,DS196,'Capital Structure'!$S$7,'Capital Structure'!$R$14))</f>
        <v>0</v>
      </c>
      <c r="DT212" s="139">
        <f>IF(OR(DT197&lt;'Capital Structure'!$Q$7,DT197&gt;='Capital Structure'!$R$7),0,-IPMT('Capital Structure'!$R$16/12,DT196,'Capital Structure'!$S$7,'Capital Structure'!$R$14))</f>
        <v>0</v>
      </c>
      <c r="DU212" s="139">
        <f>IF(OR(DU197&lt;'Capital Structure'!$Q$7,DU197&gt;='Capital Structure'!$R$7),0,-IPMT('Capital Structure'!$R$16/12,DU196,'Capital Structure'!$S$7,'Capital Structure'!$R$14))</f>
        <v>0</v>
      </c>
      <c r="DV212" s="139">
        <f>IF(OR(DV197&lt;'Capital Structure'!$Q$7,DV197&gt;='Capital Structure'!$R$7),0,-IPMT('Capital Structure'!$R$16/12,DV196,'Capital Structure'!$S$7,'Capital Structure'!$R$14))</f>
        <v>0</v>
      </c>
      <c r="DW212" s="139">
        <f>IF(OR(DW197&lt;'Capital Structure'!$Q$7,DW197&gt;='Capital Structure'!$R$7),0,-IPMT('Capital Structure'!$R$16/12,DW196,'Capital Structure'!$S$7,'Capital Structure'!$R$14))</f>
        <v>0</v>
      </c>
      <c r="DX212" s="139">
        <f>IF(OR(DX197&lt;'Capital Structure'!$Q$7,DX197&gt;='Capital Structure'!$R$7),0,-IPMT('Capital Structure'!$R$16/12,DX196,'Capital Structure'!$S$7,'Capital Structure'!$R$14))</f>
        <v>0</v>
      </c>
      <c r="DY212" s="139">
        <f>IF(OR(DY197&lt;'Capital Structure'!$Q$7,DY197&gt;='Capital Structure'!$R$7),0,-IPMT('Capital Structure'!$R$16/12,DY196,'Capital Structure'!$S$7,'Capital Structure'!$R$14))</f>
        <v>0</v>
      </c>
      <c r="DZ212" s="139">
        <f>IF(OR(DZ197&lt;'Capital Structure'!$Q$7,DZ197&gt;='Capital Structure'!$R$7),0,-IPMT('Capital Structure'!$R$16/12,DZ196,'Capital Structure'!$S$7,'Capital Structure'!$R$14))</f>
        <v>0</v>
      </c>
      <c r="EA212" s="139">
        <f>IF(OR(EA197&lt;'Capital Structure'!$Q$7,EA197&gt;='Capital Structure'!$R$7),0,-IPMT('Capital Structure'!$R$16/12,EA196,'Capital Structure'!$S$7,'Capital Structure'!$R$14))</f>
        <v>0</v>
      </c>
      <c r="EB212" s="139">
        <f>IF(OR(EB197&lt;'Capital Structure'!$Q$7,EB197&gt;='Capital Structure'!$R$7),0,-IPMT('Capital Structure'!$R$16/12,EB196,'Capital Structure'!$S$7,'Capital Structure'!$R$14))</f>
        <v>0</v>
      </c>
      <c r="EC212" s="139">
        <f>IF(OR(EC197&lt;'Capital Structure'!$Q$7,EC197&gt;='Capital Structure'!$R$7),0,-IPMT('Capital Structure'!$R$16/12,EC196,'Capital Structure'!$S$7,'Capital Structure'!$R$14))</f>
        <v>0</v>
      </c>
      <c r="ED212" s="139">
        <f>IF(OR(ED197&lt;'Capital Structure'!$Q$7,ED197&gt;='Capital Structure'!$R$7),0,-IPMT('Capital Structure'!$R$16/12,ED196,'Capital Structure'!$S$7,'Capital Structure'!$R$14))</f>
        <v>0</v>
      </c>
      <c r="EE212" s="139">
        <f>IF(OR(EE197&lt;'Capital Structure'!$Q$7,EE197&gt;='Capital Structure'!$R$7),0,-IPMT('Capital Structure'!$R$16/12,EE196,'Capital Structure'!$S$7,'Capital Structure'!$R$14))</f>
        <v>0</v>
      </c>
      <c r="EF212" s="139">
        <f>IF(OR(EF197&lt;'Capital Structure'!$Q$7,EF197&gt;='Capital Structure'!$R$7),0,-IPMT('Capital Structure'!$R$16/12,EF196,'Capital Structure'!$S$7,'Capital Structure'!$R$14))</f>
        <v>0</v>
      </c>
      <c r="EG212" s="139">
        <f>IF(OR(EG197&lt;'Capital Structure'!$Q$7,EG197&gt;='Capital Structure'!$R$7),0,-IPMT('Capital Structure'!$R$16/12,EG196,'Capital Structure'!$S$7,'Capital Structure'!$R$14))</f>
        <v>0</v>
      </c>
      <c r="EH212" s="139">
        <f>IF(OR(EH197&lt;'Capital Structure'!$Q$7,EH197&gt;='Capital Structure'!$R$7),0,-IPMT('Capital Structure'!$R$16/12,EH196,'Capital Structure'!$S$7,'Capital Structure'!$R$14))</f>
        <v>0</v>
      </c>
      <c r="EI212" s="139">
        <f>IF(OR(EI197&lt;'Capital Structure'!$Q$7,EI197&gt;='Capital Structure'!$R$7),0,-IPMT('Capital Structure'!$R$16/12,EI196,'Capital Structure'!$S$7,'Capital Structure'!$R$14))</f>
        <v>0</v>
      </c>
      <c r="EJ212" s="139">
        <f>IF(OR(EJ197&lt;'Capital Structure'!$Q$7,EJ197&gt;='Capital Structure'!$R$7),0,-IPMT('Capital Structure'!$R$16/12,EJ196,'Capital Structure'!$S$7,'Capital Structure'!$R$14))</f>
        <v>0</v>
      </c>
      <c r="EK212" s="139">
        <f>IF(OR(EK197&lt;'Capital Structure'!$Q$7,EK197&gt;='Capital Structure'!$R$7),0,-IPMT('Capital Structure'!$R$16/12,EK196,'Capital Structure'!$S$7,'Capital Structure'!$R$14))</f>
        <v>0</v>
      </c>
      <c r="EL212" s="139">
        <f>IF(OR(EL197&lt;'Capital Structure'!$Q$7,EL197&gt;='Capital Structure'!$R$7),0,-IPMT('Capital Structure'!$R$16/12,EL196,'Capital Structure'!$S$7,'Capital Structure'!$R$14))</f>
        <v>0</v>
      </c>
      <c r="EM212" s="139">
        <f>IF(OR(EM197&lt;'Capital Structure'!$Q$7,EM197&gt;='Capital Structure'!$R$7),0,-IPMT('Capital Structure'!$R$16/12,EM196,'Capital Structure'!$S$7,'Capital Structure'!$R$14))</f>
        <v>0</v>
      </c>
      <c r="EN212" s="139">
        <f>IF(OR(EN197&lt;'Capital Structure'!$Q$7,EN197&gt;='Capital Structure'!$R$7),0,-IPMT('Capital Structure'!$R$16/12,EN196,'Capital Structure'!$S$7,'Capital Structure'!$R$14))</f>
        <v>0</v>
      </c>
      <c r="EO212" s="139">
        <f>IF(OR(EO197&lt;'Capital Structure'!$Q$7,EO197&gt;='Capital Structure'!$R$7),0,-IPMT('Capital Structure'!$R$16/12,EO196,'Capital Structure'!$S$7,'Capital Structure'!$R$14))</f>
        <v>0</v>
      </c>
      <c r="EP212" s="139">
        <f>IF(OR(EP197&lt;'Capital Structure'!$Q$7,EP197&gt;='Capital Structure'!$R$7),0,-IPMT('Capital Structure'!$R$16/12,EP196,'Capital Structure'!$S$7,'Capital Structure'!$R$14))</f>
        <v>0</v>
      </c>
      <c r="EQ212" s="139">
        <f>IF(OR(EQ197&lt;'Capital Structure'!$Q$7,EQ197&gt;='Capital Structure'!$R$7),0,-IPMT('Capital Structure'!$R$16/12,EQ196,'Capital Structure'!$S$7,'Capital Structure'!$R$14))</f>
        <v>0</v>
      </c>
      <c r="ER212" s="139">
        <f>IF(OR(ER197&lt;'Capital Structure'!$Q$7,ER197&gt;='Capital Structure'!$R$7),0,-IPMT('Capital Structure'!$R$16/12,ER196,'Capital Structure'!$S$7,'Capital Structure'!$R$14))</f>
        <v>0</v>
      </c>
      <c r="ES212" s="139">
        <f>IF(OR(ES197&lt;'Capital Structure'!$Q$7,ES197&gt;='Capital Structure'!$R$7),0,-IPMT('Capital Structure'!$R$16/12,ES196,'Capital Structure'!$S$7,'Capital Structure'!$R$14))</f>
        <v>0</v>
      </c>
      <c r="ET212" s="139">
        <f>IF(OR(ET197&lt;'Capital Structure'!$Q$7,ET197&gt;='Capital Structure'!$R$7),0,-IPMT('Capital Structure'!$R$16/12,ET196,'Capital Structure'!$S$7,'Capital Structure'!$R$14))</f>
        <v>0</v>
      </c>
      <c r="EU212" s="139">
        <f>IF(OR(EU197&lt;'Capital Structure'!$Q$7,EU197&gt;='Capital Structure'!$R$7),0,-IPMT('Capital Structure'!$R$16/12,EU196,'Capital Structure'!$S$7,'Capital Structure'!$R$14))</f>
        <v>0</v>
      </c>
      <c r="EV212" s="139">
        <f>IF(OR(EV197&lt;'Capital Structure'!$Q$7,EV197&gt;='Capital Structure'!$R$7),0,-IPMT('Capital Structure'!$R$16/12,EV196,'Capital Structure'!$S$7,'Capital Structure'!$R$14))</f>
        <v>0</v>
      </c>
      <c r="EW212" s="139">
        <f>IF(OR(EW197&lt;'Capital Structure'!$Q$7,EW197&gt;='Capital Structure'!$R$7),0,-IPMT('Capital Structure'!$R$16/12,EW196,'Capital Structure'!$S$7,'Capital Structure'!$R$14))</f>
        <v>0</v>
      </c>
      <c r="EX212" s="139">
        <f>IF(OR(EX197&lt;'Capital Structure'!$Q$7,EX197&gt;='Capital Structure'!$R$7),0,-IPMT('Capital Structure'!$R$16/12,EX196,'Capital Structure'!$S$7,'Capital Structure'!$R$14))</f>
        <v>0</v>
      </c>
      <c r="EY212" s="139">
        <f>IF(OR(EY197&lt;'Capital Structure'!$Q$7,EY197&gt;='Capital Structure'!$R$7),0,-IPMT('Capital Structure'!$R$16/12,EY196,'Capital Structure'!$S$7,'Capital Structure'!$R$14))</f>
        <v>0</v>
      </c>
      <c r="EZ212" s="139">
        <f>IF(OR(EZ197&lt;'Capital Structure'!$Q$7,EZ197&gt;='Capital Structure'!$R$7),0,-IPMT('Capital Structure'!$R$16/12,EZ196,'Capital Structure'!$S$7,'Capital Structure'!$R$14))</f>
        <v>0</v>
      </c>
      <c r="FA212" s="139">
        <f>IF(OR(FA197&lt;'Capital Structure'!$Q$7,FA197&gt;='Capital Structure'!$R$7),0,-IPMT('Capital Structure'!$R$16/12,FA196,'Capital Structure'!$S$7,'Capital Structure'!$R$14))</f>
        <v>0</v>
      </c>
      <c r="FB212" s="139">
        <f>IF(OR(FB197&lt;'Capital Structure'!$Q$7,FB197&gt;='Capital Structure'!$R$7),0,-IPMT('Capital Structure'!$R$16/12,FB196,'Capital Structure'!$S$7,'Capital Structure'!$R$14))</f>
        <v>0</v>
      </c>
      <c r="FC212" s="139">
        <f>IF(OR(FC197&lt;'Capital Structure'!$Q$7,FC197&gt;='Capital Structure'!$R$7),0,-IPMT('Capital Structure'!$R$16/12,FC196,'Capital Structure'!$S$7,'Capital Structure'!$R$14))</f>
        <v>0</v>
      </c>
      <c r="FD212" s="139">
        <f>IF(OR(FD197&lt;'Capital Structure'!$Q$7,FD197&gt;='Capital Structure'!$R$7),0,-IPMT('Capital Structure'!$R$16/12,FD196,'Capital Structure'!$S$7,'Capital Structure'!$R$14))</f>
        <v>0</v>
      </c>
      <c r="FE212" s="139">
        <f>IF(OR(FE197&lt;'Capital Structure'!$Q$7,FE197&gt;='Capital Structure'!$R$7),0,-IPMT('Capital Structure'!$R$16/12,FE196,'Capital Structure'!$S$7,'Capital Structure'!$R$14))</f>
        <v>0</v>
      </c>
      <c r="FF212" s="139">
        <f>IF(OR(FF197&lt;'Capital Structure'!$Q$7,FF197&gt;='Capital Structure'!$R$7),0,-IPMT('Capital Structure'!$R$16/12,FF196,'Capital Structure'!$S$7,'Capital Structure'!$R$14))</f>
        <v>0</v>
      </c>
      <c r="FG212" s="139">
        <f>IF(OR(FG197&lt;'Capital Structure'!$Q$7,FG197&gt;='Capital Structure'!$R$7),0,-IPMT('Capital Structure'!$R$16/12,FG196,'Capital Structure'!$S$7,'Capital Structure'!$R$14))</f>
        <v>0</v>
      </c>
      <c r="FH212" s="139">
        <f>IF(OR(FH197&lt;'Capital Structure'!$Q$7,FH197&gt;='Capital Structure'!$R$7),0,-IPMT('Capital Structure'!$R$16/12,FH196,'Capital Structure'!$S$7,'Capital Structure'!$R$14))</f>
        <v>0</v>
      </c>
      <c r="FI212" s="139">
        <f>IF(OR(FI197&lt;'Capital Structure'!$Q$7,FI197&gt;='Capital Structure'!$R$7),0,-IPMT('Capital Structure'!$R$16/12,FI196,'Capital Structure'!$S$7,'Capital Structure'!$R$14))</f>
        <v>0</v>
      </c>
      <c r="FJ212" s="139">
        <f>IF(OR(FJ197&lt;'Capital Structure'!$Q$7,FJ197&gt;='Capital Structure'!$R$7),0,-IPMT('Capital Structure'!$R$16/12,FJ196,'Capital Structure'!$S$7,'Capital Structure'!$R$14))</f>
        <v>0</v>
      </c>
      <c r="FK212" s="139">
        <f>IF(OR(FK197&lt;'Capital Structure'!$Q$7,FK197&gt;='Capital Structure'!$R$7),0,-IPMT('Capital Structure'!$R$16/12,FK196,'Capital Structure'!$S$7,'Capital Structure'!$R$14))</f>
        <v>0</v>
      </c>
      <c r="FL212" s="139">
        <f>IF(OR(FL197&lt;'Capital Structure'!$Q$7,FL197&gt;='Capital Structure'!$R$7),0,-IPMT('Capital Structure'!$R$16/12,FL196,'Capital Structure'!$S$7,'Capital Structure'!$R$14))</f>
        <v>0</v>
      </c>
      <c r="FM212" s="139">
        <f>IF(OR(FM197&lt;'Capital Structure'!$Q$7,FM197&gt;='Capital Structure'!$R$7),0,-IPMT('Capital Structure'!$R$16/12,FM196,'Capital Structure'!$S$7,'Capital Structure'!$R$14))</f>
        <v>0</v>
      </c>
      <c r="FN212" s="139">
        <f>IF(OR(FN197&lt;'Capital Structure'!$Q$7,FN197&gt;='Capital Structure'!$R$7),0,-IPMT('Capital Structure'!$R$16/12,FN196,'Capital Structure'!$S$7,'Capital Structure'!$R$14))</f>
        <v>0</v>
      </c>
    </row>
    <row r="213" spans="1:170">
      <c r="B213" s="130" t="s">
        <v>378</v>
      </c>
      <c r="E213" s="139">
        <f>E198-E210</f>
        <v>0</v>
      </c>
      <c r="F213" s="139">
        <f t="shared" ref="F213:BQ213" si="95">F198-F210</f>
        <v>0</v>
      </c>
      <c r="G213" s="139">
        <f t="shared" si="95"/>
        <v>0</v>
      </c>
      <c r="H213" s="139">
        <f t="shared" si="95"/>
        <v>0</v>
      </c>
      <c r="I213" s="139">
        <f t="shared" si="95"/>
        <v>0</v>
      </c>
      <c r="J213" s="139">
        <f t="shared" si="95"/>
        <v>0</v>
      </c>
      <c r="K213" s="139">
        <f t="shared" si="95"/>
        <v>0</v>
      </c>
      <c r="L213" s="139">
        <f t="shared" si="95"/>
        <v>0</v>
      </c>
      <c r="M213" s="139">
        <f t="shared" si="95"/>
        <v>0</v>
      </c>
      <c r="N213" s="139">
        <f t="shared" si="95"/>
        <v>0</v>
      </c>
      <c r="O213" s="139">
        <f t="shared" si="95"/>
        <v>0</v>
      </c>
      <c r="P213" s="139">
        <f t="shared" si="95"/>
        <v>0</v>
      </c>
      <c r="Q213" s="139">
        <f t="shared" si="95"/>
        <v>0</v>
      </c>
      <c r="R213" s="139">
        <f t="shared" si="95"/>
        <v>0</v>
      </c>
      <c r="S213" s="139">
        <f t="shared" si="95"/>
        <v>0</v>
      </c>
      <c r="T213" s="139">
        <f t="shared" si="95"/>
        <v>0</v>
      </c>
      <c r="U213" s="139">
        <f t="shared" si="95"/>
        <v>0</v>
      </c>
      <c r="V213" s="139">
        <f t="shared" si="95"/>
        <v>0</v>
      </c>
      <c r="W213" s="139">
        <f t="shared" si="95"/>
        <v>0</v>
      </c>
      <c r="X213" s="139">
        <f t="shared" si="95"/>
        <v>0</v>
      </c>
      <c r="Y213" s="139">
        <f t="shared" si="95"/>
        <v>0</v>
      </c>
      <c r="Z213" s="139">
        <f t="shared" si="95"/>
        <v>0</v>
      </c>
      <c r="AA213" s="139">
        <f t="shared" si="95"/>
        <v>0</v>
      </c>
      <c r="AB213" s="139">
        <f t="shared" si="95"/>
        <v>0</v>
      </c>
      <c r="AC213" s="139">
        <f t="shared" si="95"/>
        <v>0</v>
      </c>
      <c r="AD213" s="139">
        <f t="shared" si="95"/>
        <v>0</v>
      </c>
      <c r="AE213" s="139">
        <f t="shared" si="95"/>
        <v>0</v>
      </c>
      <c r="AF213" s="139">
        <f t="shared" si="95"/>
        <v>0</v>
      </c>
      <c r="AG213" s="139">
        <f t="shared" si="95"/>
        <v>0</v>
      </c>
      <c r="AH213" s="139">
        <f t="shared" si="95"/>
        <v>0</v>
      </c>
      <c r="AI213" s="139">
        <f t="shared" si="95"/>
        <v>0</v>
      </c>
      <c r="AJ213" s="139">
        <f t="shared" si="95"/>
        <v>0</v>
      </c>
      <c r="AK213" s="139">
        <f t="shared" si="95"/>
        <v>0</v>
      </c>
      <c r="AL213" s="139">
        <f t="shared" si="95"/>
        <v>0</v>
      </c>
      <c r="AM213" s="139">
        <f t="shared" si="95"/>
        <v>0</v>
      </c>
      <c r="AN213" s="139">
        <f t="shared" si="95"/>
        <v>0</v>
      </c>
      <c r="AO213" s="139">
        <f t="shared" si="95"/>
        <v>0</v>
      </c>
      <c r="AP213" s="139">
        <f t="shared" si="95"/>
        <v>0</v>
      </c>
      <c r="AQ213" s="139">
        <f t="shared" si="95"/>
        <v>0</v>
      </c>
      <c r="AR213" s="139">
        <f t="shared" si="95"/>
        <v>0</v>
      </c>
      <c r="AS213" s="139">
        <f t="shared" si="95"/>
        <v>0</v>
      </c>
      <c r="AT213" s="139">
        <f t="shared" si="95"/>
        <v>0</v>
      </c>
      <c r="AU213" s="139">
        <f t="shared" si="95"/>
        <v>0</v>
      </c>
      <c r="AV213" s="139">
        <f t="shared" si="95"/>
        <v>0</v>
      </c>
      <c r="AW213" s="139">
        <f t="shared" si="95"/>
        <v>0</v>
      </c>
      <c r="AX213" s="139">
        <f t="shared" si="95"/>
        <v>0</v>
      </c>
      <c r="AY213" s="139">
        <f t="shared" si="95"/>
        <v>0</v>
      </c>
      <c r="AZ213" s="139">
        <f t="shared" si="95"/>
        <v>0</v>
      </c>
      <c r="BA213" s="139">
        <f t="shared" si="95"/>
        <v>0</v>
      </c>
      <c r="BB213" s="139">
        <f t="shared" si="95"/>
        <v>0</v>
      </c>
      <c r="BC213" s="139">
        <f t="shared" si="95"/>
        <v>0</v>
      </c>
      <c r="BD213" s="139">
        <f t="shared" si="95"/>
        <v>0</v>
      </c>
      <c r="BE213" s="139">
        <f t="shared" si="95"/>
        <v>0</v>
      </c>
      <c r="BF213" s="139">
        <f t="shared" si="95"/>
        <v>0</v>
      </c>
      <c r="BG213" s="139">
        <f t="shared" si="95"/>
        <v>0</v>
      </c>
      <c r="BH213" s="139">
        <f t="shared" si="95"/>
        <v>0</v>
      </c>
      <c r="BI213" s="139">
        <f t="shared" si="95"/>
        <v>0</v>
      </c>
      <c r="BJ213" s="139">
        <f t="shared" si="95"/>
        <v>0</v>
      </c>
      <c r="BK213" s="139">
        <f t="shared" si="95"/>
        <v>0</v>
      </c>
      <c r="BL213" s="139">
        <f t="shared" si="95"/>
        <v>0</v>
      </c>
      <c r="BM213" s="139">
        <f t="shared" si="95"/>
        <v>0</v>
      </c>
      <c r="BN213" s="139">
        <f t="shared" si="95"/>
        <v>0</v>
      </c>
      <c r="BO213" s="139">
        <f t="shared" si="95"/>
        <v>0</v>
      </c>
      <c r="BP213" s="139">
        <f t="shared" si="95"/>
        <v>0</v>
      </c>
      <c r="BQ213" s="139">
        <f t="shared" si="95"/>
        <v>0</v>
      </c>
      <c r="BR213" s="139">
        <f t="shared" ref="BR213:EC213" si="96">BR198-BR210</f>
        <v>0</v>
      </c>
      <c r="BS213" s="139">
        <f t="shared" si="96"/>
        <v>0</v>
      </c>
      <c r="BT213" s="139">
        <f t="shared" si="96"/>
        <v>0</v>
      </c>
      <c r="BU213" s="139">
        <f t="shared" si="96"/>
        <v>0</v>
      </c>
      <c r="BV213" s="139">
        <f t="shared" si="96"/>
        <v>0</v>
      </c>
      <c r="BW213" s="139">
        <f t="shared" si="96"/>
        <v>0</v>
      </c>
      <c r="BX213" s="139">
        <f t="shared" si="96"/>
        <v>0</v>
      </c>
      <c r="BY213" s="139">
        <f t="shared" si="96"/>
        <v>0</v>
      </c>
      <c r="BZ213" s="139">
        <f t="shared" si="96"/>
        <v>0</v>
      </c>
      <c r="CA213" s="139">
        <f t="shared" si="96"/>
        <v>0</v>
      </c>
      <c r="CB213" s="139">
        <f t="shared" si="96"/>
        <v>0</v>
      </c>
      <c r="CC213" s="139">
        <f t="shared" si="96"/>
        <v>0</v>
      </c>
      <c r="CD213" s="139">
        <f t="shared" si="96"/>
        <v>0</v>
      </c>
      <c r="CE213" s="139">
        <f t="shared" si="96"/>
        <v>0</v>
      </c>
      <c r="CF213" s="139">
        <f t="shared" si="96"/>
        <v>0</v>
      </c>
      <c r="CG213" s="139">
        <f t="shared" si="96"/>
        <v>0</v>
      </c>
      <c r="CH213" s="139">
        <f t="shared" si="96"/>
        <v>0</v>
      </c>
      <c r="CI213" s="139">
        <f t="shared" si="96"/>
        <v>0</v>
      </c>
      <c r="CJ213" s="139">
        <f t="shared" si="96"/>
        <v>0</v>
      </c>
      <c r="CK213" s="139">
        <f t="shared" si="96"/>
        <v>0</v>
      </c>
      <c r="CL213" s="139">
        <f t="shared" si="96"/>
        <v>0</v>
      </c>
      <c r="CM213" s="139">
        <f t="shared" si="96"/>
        <v>0</v>
      </c>
      <c r="CN213" s="139">
        <f t="shared" si="96"/>
        <v>0</v>
      </c>
      <c r="CO213" s="139">
        <f t="shared" si="96"/>
        <v>0</v>
      </c>
      <c r="CP213" s="139">
        <f t="shared" si="96"/>
        <v>0</v>
      </c>
      <c r="CQ213" s="139">
        <f t="shared" si="96"/>
        <v>0</v>
      </c>
      <c r="CR213" s="139">
        <f t="shared" si="96"/>
        <v>0</v>
      </c>
      <c r="CS213" s="139">
        <f t="shared" si="96"/>
        <v>0</v>
      </c>
      <c r="CT213" s="139">
        <f t="shared" si="96"/>
        <v>0</v>
      </c>
      <c r="CU213" s="139">
        <f t="shared" si="96"/>
        <v>0</v>
      </c>
      <c r="CV213" s="139">
        <f t="shared" si="96"/>
        <v>0</v>
      </c>
      <c r="CW213" s="139">
        <f t="shared" si="96"/>
        <v>0</v>
      </c>
      <c r="CX213" s="139">
        <f t="shared" si="96"/>
        <v>0</v>
      </c>
      <c r="CY213" s="139">
        <f t="shared" si="96"/>
        <v>0</v>
      </c>
      <c r="CZ213" s="139">
        <f t="shared" si="96"/>
        <v>0</v>
      </c>
      <c r="DA213" s="139">
        <f t="shared" si="96"/>
        <v>0</v>
      </c>
      <c r="DB213" s="139">
        <f t="shared" si="96"/>
        <v>0</v>
      </c>
      <c r="DC213" s="139">
        <f t="shared" si="96"/>
        <v>0</v>
      </c>
      <c r="DD213" s="139">
        <f t="shared" si="96"/>
        <v>0</v>
      </c>
      <c r="DE213" s="139">
        <f t="shared" si="96"/>
        <v>0</v>
      </c>
      <c r="DF213" s="139">
        <f t="shared" si="96"/>
        <v>0</v>
      </c>
      <c r="DG213" s="139">
        <f t="shared" si="96"/>
        <v>0</v>
      </c>
      <c r="DH213" s="139">
        <f t="shared" si="96"/>
        <v>0</v>
      </c>
      <c r="DI213" s="139">
        <f t="shared" si="96"/>
        <v>0</v>
      </c>
      <c r="DJ213" s="139">
        <f t="shared" si="96"/>
        <v>0</v>
      </c>
      <c r="DK213" s="139">
        <f t="shared" si="96"/>
        <v>0</v>
      </c>
      <c r="DL213" s="139">
        <f t="shared" si="96"/>
        <v>0</v>
      </c>
      <c r="DM213" s="139">
        <f t="shared" si="96"/>
        <v>0</v>
      </c>
      <c r="DN213" s="139">
        <f t="shared" si="96"/>
        <v>0</v>
      </c>
      <c r="DO213" s="139">
        <f t="shared" si="96"/>
        <v>0</v>
      </c>
      <c r="DP213" s="139">
        <f t="shared" si="96"/>
        <v>0</v>
      </c>
      <c r="DQ213" s="139">
        <f t="shared" si="96"/>
        <v>0</v>
      </c>
      <c r="DR213" s="139">
        <f t="shared" si="96"/>
        <v>0</v>
      </c>
      <c r="DS213" s="139">
        <f t="shared" si="96"/>
        <v>0</v>
      </c>
      <c r="DT213" s="139">
        <f t="shared" si="96"/>
        <v>0</v>
      </c>
      <c r="DU213" s="139">
        <f t="shared" si="96"/>
        <v>0</v>
      </c>
      <c r="DV213" s="139">
        <f t="shared" si="96"/>
        <v>0</v>
      </c>
      <c r="DW213" s="139">
        <f t="shared" si="96"/>
        <v>0</v>
      </c>
      <c r="DX213" s="139">
        <f t="shared" si="96"/>
        <v>0</v>
      </c>
      <c r="DY213" s="139">
        <f t="shared" si="96"/>
        <v>0</v>
      </c>
      <c r="DZ213" s="139">
        <f t="shared" si="96"/>
        <v>0</v>
      </c>
      <c r="EA213" s="139">
        <f t="shared" si="96"/>
        <v>0</v>
      </c>
      <c r="EB213" s="139">
        <f t="shared" si="96"/>
        <v>0</v>
      </c>
      <c r="EC213" s="139">
        <f t="shared" si="96"/>
        <v>0</v>
      </c>
      <c r="ED213" s="139">
        <f t="shared" ref="ED213:FN213" si="97">ED198-ED210</f>
        <v>0</v>
      </c>
      <c r="EE213" s="139">
        <f t="shared" si="97"/>
        <v>0</v>
      </c>
      <c r="EF213" s="139">
        <f t="shared" si="97"/>
        <v>0</v>
      </c>
      <c r="EG213" s="139">
        <f t="shared" si="97"/>
        <v>0</v>
      </c>
      <c r="EH213" s="139">
        <f t="shared" si="97"/>
        <v>0</v>
      </c>
      <c r="EI213" s="139">
        <f t="shared" si="97"/>
        <v>0</v>
      </c>
      <c r="EJ213" s="139">
        <f t="shared" si="97"/>
        <v>0</v>
      </c>
      <c r="EK213" s="139">
        <f t="shared" si="97"/>
        <v>0</v>
      </c>
      <c r="EL213" s="139">
        <f t="shared" si="97"/>
        <v>0</v>
      </c>
      <c r="EM213" s="139">
        <f t="shared" si="97"/>
        <v>0</v>
      </c>
      <c r="EN213" s="139">
        <f t="shared" si="97"/>
        <v>0</v>
      </c>
      <c r="EO213" s="139">
        <f t="shared" si="97"/>
        <v>0</v>
      </c>
      <c r="EP213" s="139">
        <f t="shared" si="97"/>
        <v>0</v>
      </c>
      <c r="EQ213" s="139">
        <f t="shared" si="97"/>
        <v>0</v>
      </c>
      <c r="ER213" s="139">
        <f t="shared" si="97"/>
        <v>0</v>
      </c>
      <c r="ES213" s="139">
        <f t="shared" si="97"/>
        <v>0</v>
      </c>
      <c r="ET213" s="139">
        <f t="shared" si="97"/>
        <v>0</v>
      </c>
      <c r="EU213" s="139">
        <f t="shared" si="97"/>
        <v>0</v>
      </c>
      <c r="EV213" s="139">
        <f t="shared" si="97"/>
        <v>0</v>
      </c>
      <c r="EW213" s="139">
        <f t="shared" si="97"/>
        <v>0</v>
      </c>
      <c r="EX213" s="139">
        <f t="shared" si="97"/>
        <v>0</v>
      </c>
      <c r="EY213" s="139">
        <f t="shared" si="97"/>
        <v>0</v>
      </c>
      <c r="EZ213" s="139">
        <f t="shared" si="97"/>
        <v>0</v>
      </c>
      <c r="FA213" s="139">
        <f t="shared" si="97"/>
        <v>0</v>
      </c>
      <c r="FB213" s="139">
        <f t="shared" si="97"/>
        <v>0</v>
      </c>
      <c r="FC213" s="139">
        <f t="shared" si="97"/>
        <v>0</v>
      </c>
      <c r="FD213" s="139">
        <f t="shared" si="97"/>
        <v>0</v>
      </c>
      <c r="FE213" s="139">
        <f t="shared" si="97"/>
        <v>0</v>
      </c>
      <c r="FF213" s="139">
        <f t="shared" si="97"/>
        <v>0</v>
      </c>
      <c r="FG213" s="139">
        <f t="shared" si="97"/>
        <v>0</v>
      </c>
      <c r="FH213" s="139">
        <f t="shared" si="97"/>
        <v>0</v>
      </c>
      <c r="FI213" s="139">
        <f t="shared" si="97"/>
        <v>0</v>
      </c>
      <c r="FJ213" s="139">
        <f t="shared" si="97"/>
        <v>0</v>
      </c>
      <c r="FK213" s="139">
        <f t="shared" si="97"/>
        <v>0</v>
      </c>
      <c r="FL213" s="139">
        <f t="shared" si="97"/>
        <v>0</v>
      </c>
      <c r="FM213" s="139">
        <f t="shared" si="97"/>
        <v>0</v>
      </c>
      <c r="FN213" s="139">
        <f t="shared" si="97"/>
        <v>0</v>
      </c>
    </row>
    <row r="214" spans="1:170"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39"/>
      <c r="BG214" s="139"/>
      <c r="BH214" s="139"/>
      <c r="BI214" s="139"/>
      <c r="BJ214" s="139"/>
      <c r="BK214" s="139"/>
      <c r="BL214" s="139"/>
      <c r="BM214" s="139"/>
      <c r="BN214" s="139"/>
      <c r="BO214" s="139"/>
      <c r="BP214" s="139"/>
      <c r="BQ214" s="139"/>
      <c r="BR214" s="139"/>
      <c r="BS214" s="139"/>
      <c r="BT214" s="139"/>
      <c r="BU214" s="139"/>
      <c r="BV214" s="139"/>
      <c r="BW214" s="139"/>
      <c r="BX214" s="139"/>
      <c r="BY214" s="139"/>
      <c r="BZ214" s="139"/>
      <c r="CA214" s="139"/>
      <c r="CB214" s="139"/>
      <c r="CC214" s="139"/>
      <c r="CD214" s="139"/>
      <c r="CE214" s="139"/>
      <c r="CF214" s="139"/>
      <c r="CG214" s="139"/>
      <c r="CH214" s="139"/>
      <c r="CI214" s="139"/>
      <c r="CJ214" s="139"/>
      <c r="CK214" s="139"/>
      <c r="CL214" s="139"/>
      <c r="CM214" s="139"/>
      <c r="CN214" s="139"/>
      <c r="CO214" s="139"/>
      <c r="CP214" s="139"/>
      <c r="CQ214" s="139"/>
      <c r="CR214" s="139"/>
      <c r="CS214" s="139"/>
      <c r="CT214" s="139"/>
      <c r="CU214" s="139"/>
      <c r="CV214" s="139"/>
      <c r="CW214" s="139"/>
      <c r="CX214" s="139"/>
      <c r="CY214" s="139"/>
      <c r="CZ214" s="139"/>
      <c r="DA214" s="139"/>
      <c r="DB214" s="139"/>
      <c r="DC214" s="139"/>
      <c r="DD214" s="139"/>
      <c r="DE214" s="139"/>
      <c r="DF214" s="139"/>
      <c r="DG214" s="139"/>
      <c r="DH214" s="139"/>
      <c r="DI214" s="139"/>
      <c r="DJ214" s="139"/>
      <c r="DK214" s="139"/>
      <c r="DL214" s="139"/>
      <c r="DM214" s="139"/>
      <c r="DN214" s="139"/>
      <c r="DO214" s="139"/>
      <c r="DP214" s="139"/>
      <c r="DQ214" s="139"/>
      <c r="DR214" s="139"/>
      <c r="DS214" s="139"/>
      <c r="DT214" s="139"/>
      <c r="DU214" s="139"/>
      <c r="DV214" s="139"/>
      <c r="DW214" s="139"/>
      <c r="DX214" s="139"/>
      <c r="DY214" s="139"/>
      <c r="DZ214" s="139"/>
      <c r="EA214" s="139"/>
      <c r="EB214" s="139"/>
      <c r="EC214" s="139"/>
      <c r="ED214" s="139"/>
      <c r="EE214" s="139"/>
      <c r="EF214" s="139"/>
      <c r="EG214" s="139"/>
      <c r="EH214" s="139"/>
      <c r="EI214" s="139"/>
      <c r="EJ214" s="139"/>
      <c r="EK214" s="139"/>
      <c r="EL214" s="139"/>
      <c r="EM214" s="139"/>
      <c r="EN214" s="139"/>
      <c r="EO214" s="139"/>
      <c r="EP214" s="139"/>
      <c r="EQ214" s="139"/>
      <c r="ER214" s="139"/>
      <c r="ES214" s="139"/>
      <c r="ET214" s="139"/>
      <c r="EU214" s="139"/>
      <c r="EV214" s="139"/>
      <c r="EW214" s="139"/>
      <c r="EX214" s="139"/>
      <c r="EY214" s="139"/>
      <c r="EZ214" s="139"/>
      <c r="FA214" s="139"/>
      <c r="FB214" s="139"/>
      <c r="FC214" s="139"/>
      <c r="FD214" s="139"/>
      <c r="FE214" s="139"/>
      <c r="FF214" s="139"/>
      <c r="FG214" s="139"/>
      <c r="FH214" s="139"/>
      <c r="FI214" s="139"/>
      <c r="FJ214" s="139"/>
      <c r="FK214" s="139"/>
      <c r="FL214" s="139"/>
      <c r="FM214" s="139"/>
      <c r="FN214" s="139"/>
    </row>
    <row r="215" spans="1:170">
      <c r="B215" s="146" t="s">
        <v>362</v>
      </c>
      <c r="E215" s="139">
        <f>E198</f>
        <v>0</v>
      </c>
      <c r="F215" s="139">
        <f t="shared" ref="F215:BQ215" si="98">F198</f>
        <v>0</v>
      </c>
      <c r="G215" s="139">
        <f t="shared" si="98"/>
        <v>0</v>
      </c>
      <c r="H215" s="139">
        <f t="shared" si="98"/>
        <v>0</v>
      </c>
      <c r="I215" s="139">
        <f t="shared" si="98"/>
        <v>0</v>
      </c>
      <c r="J215" s="139">
        <f t="shared" si="98"/>
        <v>0</v>
      </c>
      <c r="K215" s="139">
        <f t="shared" si="98"/>
        <v>0</v>
      </c>
      <c r="L215" s="139">
        <f t="shared" si="98"/>
        <v>0</v>
      </c>
      <c r="M215" s="139">
        <f t="shared" si="98"/>
        <v>0</v>
      </c>
      <c r="N215" s="139">
        <f t="shared" si="98"/>
        <v>0</v>
      </c>
      <c r="O215" s="139">
        <f t="shared" si="98"/>
        <v>0</v>
      </c>
      <c r="P215" s="139">
        <f t="shared" si="98"/>
        <v>0</v>
      </c>
      <c r="Q215" s="139">
        <f t="shared" si="98"/>
        <v>0</v>
      </c>
      <c r="R215" s="139">
        <f t="shared" si="98"/>
        <v>0</v>
      </c>
      <c r="S215" s="139">
        <f t="shared" si="98"/>
        <v>0</v>
      </c>
      <c r="T215" s="139">
        <f t="shared" si="98"/>
        <v>0</v>
      </c>
      <c r="U215" s="139">
        <f t="shared" si="98"/>
        <v>0</v>
      </c>
      <c r="V215" s="139">
        <f t="shared" si="98"/>
        <v>0</v>
      </c>
      <c r="W215" s="139">
        <f t="shared" si="98"/>
        <v>0</v>
      </c>
      <c r="X215" s="139">
        <f t="shared" si="98"/>
        <v>0</v>
      </c>
      <c r="Y215" s="139">
        <f t="shared" si="98"/>
        <v>0</v>
      </c>
      <c r="Z215" s="139">
        <f t="shared" si="98"/>
        <v>0</v>
      </c>
      <c r="AA215" s="139">
        <f t="shared" si="98"/>
        <v>0</v>
      </c>
      <c r="AB215" s="139">
        <f t="shared" si="98"/>
        <v>0</v>
      </c>
      <c r="AC215" s="139">
        <f t="shared" si="98"/>
        <v>0</v>
      </c>
      <c r="AD215" s="139">
        <f t="shared" si="98"/>
        <v>0</v>
      </c>
      <c r="AE215" s="139">
        <f t="shared" si="98"/>
        <v>0</v>
      </c>
      <c r="AF215" s="139">
        <f t="shared" si="98"/>
        <v>0</v>
      </c>
      <c r="AG215" s="139">
        <f t="shared" si="98"/>
        <v>0</v>
      </c>
      <c r="AH215" s="139">
        <f t="shared" si="98"/>
        <v>0</v>
      </c>
      <c r="AI215" s="139">
        <f t="shared" si="98"/>
        <v>0</v>
      </c>
      <c r="AJ215" s="139">
        <f t="shared" si="98"/>
        <v>0</v>
      </c>
      <c r="AK215" s="139">
        <f t="shared" si="98"/>
        <v>0</v>
      </c>
      <c r="AL215" s="139">
        <f t="shared" si="98"/>
        <v>0</v>
      </c>
      <c r="AM215" s="139">
        <f t="shared" si="98"/>
        <v>0</v>
      </c>
      <c r="AN215" s="139">
        <f t="shared" si="98"/>
        <v>0</v>
      </c>
      <c r="AO215" s="139">
        <f t="shared" si="98"/>
        <v>0</v>
      </c>
      <c r="AP215" s="139">
        <f t="shared" si="98"/>
        <v>0</v>
      </c>
      <c r="AQ215" s="139">
        <f t="shared" si="98"/>
        <v>0</v>
      </c>
      <c r="AR215" s="139">
        <f t="shared" si="98"/>
        <v>0</v>
      </c>
      <c r="AS215" s="139">
        <f t="shared" si="98"/>
        <v>0</v>
      </c>
      <c r="AT215" s="139">
        <f t="shared" si="98"/>
        <v>0</v>
      </c>
      <c r="AU215" s="139">
        <f t="shared" si="98"/>
        <v>0</v>
      </c>
      <c r="AV215" s="139">
        <f t="shared" si="98"/>
        <v>0</v>
      </c>
      <c r="AW215" s="139">
        <f t="shared" si="98"/>
        <v>0</v>
      </c>
      <c r="AX215" s="139">
        <f t="shared" si="98"/>
        <v>0</v>
      </c>
      <c r="AY215" s="139">
        <f t="shared" si="98"/>
        <v>0</v>
      </c>
      <c r="AZ215" s="139">
        <f t="shared" si="98"/>
        <v>0</v>
      </c>
      <c r="BA215" s="139">
        <f t="shared" si="98"/>
        <v>0</v>
      </c>
      <c r="BB215" s="139">
        <f t="shared" si="98"/>
        <v>0</v>
      </c>
      <c r="BC215" s="139">
        <f t="shared" si="98"/>
        <v>0</v>
      </c>
      <c r="BD215" s="139">
        <f t="shared" si="98"/>
        <v>0</v>
      </c>
      <c r="BE215" s="139">
        <f t="shared" si="98"/>
        <v>0</v>
      </c>
      <c r="BF215" s="139">
        <f t="shared" si="98"/>
        <v>0</v>
      </c>
      <c r="BG215" s="139">
        <f t="shared" si="98"/>
        <v>0</v>
      </c>
      <c r="BH215" s="139">
        <f t="shared" si="98"/>
        <v>0</v>
      </c>
      <c r="BI215" s="139">
        <f t="shared" si="98"/>
        <v>0</v>
      </c>
      <c r="BJ215" s="139">
        <f t="shared" si="98"/>
        <v>0</v>
      </c>
      <c r="BK215" s="139">
        <f t="shared" si="98"/>
        <v>0</v>
      </c>
      <c r="BL215" s="139">
        <f t="shared" si="98"/>
        <v>0</v>
      </c>
      <c r="BM215" s="139">
        <f t="shared" si="98"/>
        <v>0</v>
      </c>
      <c r="BN215" s="139">
        <f t="shared" si="98"/>
        <v>0</v>
      </c>
      <c r="BO215" s="139">
        <f t="shared" si="98"/>
        <v>0</v>
      </c>
      <c r="BP215" s="139">
        <f t="shared" si="98"/>
        <v>0</v>
      </c>
      <c r="BQ215" s="139">
        <f t="shared" si="98"/>
        <v>0</v>
      </c>
      <c r="BR215" s="139">
        <f t="shared" ref="BR215:EC215" si="99">BR198</f>
        <v>0</v>
      </c>
      <c r="BS215" s="139">
        <f t="shared" si="99"/>
        <v>0</v>
      </c>
      <c r="BT215" s="139">
        <f t="shared" si="99"/>
        <v>0</v>
      </c>
      <c r="BU215" s="139">
        <f t="shared" si="99"/>
        <v>0</v>
      </c>
      <c r="BV215" s="139">
        <f t="shared" si="99"/>
        <v>0</v>
      </c>
      <c r="BW215" s="139">
        <f t="shared" si="99"/>
        <v>0</v>
      </c>
      <c r="BX215" s="139">
        <f t="shared" si="99"/>
        <v>0</v>
      </c>
      <c r="BY215" s="139">
        <f t="shared" si="99"/>
        <v>0</v>
      </c>
      <c r="BZ215" s="139">
        <f t="shared" si="99"/>
        <v>0</v>
      </c>
      <c r="CA215" s="139">
        <f t="shared" si="99"/>
        <v>0</v>
      </c>
      <c r="CB215" s="139">
        <f t="shared" si="99"/>
        <v>0</v>
      </c>
      <c r="CC215" s="139">
        <f t="shared" si="99"/>
        <v>0</v>
      </c>
      <c r="CD215" s="139">
        <f t="shared" si="99"/>
        <v>0</v>
      </c>
      <c r="CE215" s="139">
        <f t="shared" si="99"/>
        <v>0</v>
      </c>
      <c r="CF215" s="139">
        <f t="shared" si="99"/>
        <v>0</v>
      </c>
      <c r="CG215" s="139">
        <f t="shared" si="99"/>
        <v>0</v>
      </c>
      <c r="CH215" s="139">
        <f t="shared" si="99"/>
        <v>0</v>
      </c>
      <c r="CI215" s="139">
        <f t="shared" si="99"/>
        <v>0</v>
      </c>
      <c r="CJ215" s="139">
        <f t="shared" si="99"/>
        <v>0</v>
      </c>
      <c r="CK215" s="139">
        <f t="shared" si="99"/>
        <v>0</v>
      </c>
      <c r="CL215" s="139">
        <f t="shared" si="99"/>
        <v>0</v>
      </c>
      <c r="CM215" s="139">
        <f t="shared" si="99"/>
        <v>0</v>
      </c>
      <c r="CN215" s="139">
        <f t="shared" si="99"/>
        <v>0</v>
      </c>
      <c r="CO215" s="139">
        <f t="shared" si="99"/>
        <v>0</v>
      </c>
      <c r="CP215" s="139">
        <f t="shared" si="99"/>
        <v>0</v>
      </c>
      <c r="CQ215" s="139">
        <f t="shared" si="99"/>
        <v>0</v>
      </c>
      <c r="CR215" s="139">
        <f t="shared" si="99"/>
        <v>0</v>
      </c>
      <c r="CS215" s="139">
        <f t="shared" si="99"/>
        <v>0</v>
      </c>
      <c r="CT215" s="139">
        <f t="shared" si="99"/>
        <v>0</v>
      </c>
      <c r="CU215" s="139">
        <f t="shared" si="99"/>
        <v>0</v>
      </c>
      <c r="CV215" s="139">
        <f t="shared" si="99"/>
        <v>0</v>
      </c>
      <c r="CW215" s="139">
        <f t="shared" si="99"/>
        <v>0</v>
      </c>
      <c r="CX215" s="139">
        <f t="shared" si="99"/>
        <v>0</v>
      </c>
      <c r="CY215" s="139">
        <f t="shared" si="99"/>
        <v>0</v>
      </c>
      <c r="CZ215" s="139">
        <f t="shared" si="99"/>
        <v>0</v>
      </c>
      <c r="DA215" s="139">
        <f t="shared" si="99"/>
        <v>0</v>
      </c>
      <c r="DB215" s="139">
        <f t="shared" si="99"/>
        <v>0</v>
      </c>
      <c r="DC215" s="139">
        <f t="shared" si="99"/>
        <v>0</v>
      </c>
      <c r="DD215" s="139">
        <f t="shared" si="99"/>
        <v>0</v>
      </c>
      <c r="DE215" s="139">
        <f t="shared" si="99"/>
        <v>0</v>
      </c>
      <c r="DF215" s="139">
        <f t="shared" si="99"/>
        <v>0</v>
      </c>
      <c r="DG215" s="139">
        <f t="shared" si="99"/>
        <v>0</v>
      </c>
      <c r="DH215" s="139">
        <f t="shared" si="99"/>
        <v>0</v>
      </c>
      <c r="DI215" s="139">
        <f t="shared" si="99"/>
        <v>0</v>
      </c>
      <c r="DJ215" s="139">
        <f t="shared" si="99"/>
        <v>0</v>
      </c>
      <c r="DK215" s="139">
        <f t="shared" si="99"/>
        <v>0</v>
      </c>
      <c r="DL215" s="139">
        <f t="shared" si="99"/>
        <v>0</v>
      </c>
      <c r="DM215" s="139">
        <f t="shared" si="99"/>
        <v>0</v>
      </c>
      <c r="DN215" s="139">
        <f t="shared" si="99"/>
        <v>0</v>
      </c>
      <c r="DO215" s="139">
        <f t="shared" si="99"/>
        <v>0</v>
      </c>
      <c r="DP215" s="139">
        <f t="shared" si="99"/>
        <v>0</v>
      </c>
      <c r="DQ215" s="139">
        <f t="shared" si="99"/>
        <v>0</v>
      </c>
      <c r="DR215" s="139">
        <f t="shared" si="99"/>
        <v>0</v>
      </c>
      <c r="DS215" s="139">
        <f t="shared" si="99"/>
        <v>0</v>
      </c>
      <c r="DT215" s="139">
        <f t="shared" si="99"/>
        <v>0</v>
      </c>
      <c r="DU215" s="139">
        <f t="shared" si="99"/>
        <v>0</v>
      </c>
      <c r="DV215" s="139">
        <f t="shared" si="99"/>
        <v>0</v>
      </c>
      <c r="DW215" s="139">
        <f t="shared" si="99"/>
        <v>0</v>
      </c>
      <c r="DX215" s="139">
        <f t="shared" si="99"/>
        <v>0</v>
      </c>
      <c r="DY215" s="139">
        <f t="shared" si="99"/>
        <v>0</v>
      </c>
      <c r="DZ215" s="139">
        <f t="shared" si="99"/>
        <v>0</v>
      </c>
      <c r="EA215" s="139">
        <f t="shared" si="99"/>
        <v>0</v>
      </c>
      <c r="EB215" s="139">
        <f t="shared" si="99"/>
        <v>0</v>
      </c>
      <c r="EC215" s="139">
        <f t="shared" si="99"/>
        <v>0</v>
      </c>
      <c r="ED215" s="139">
        <f t="shared" ref="ED215:FN215" si="100">ED198</f>
        <v>0</v>
      </c>
      <c r="EE215" s="139">
        <f t="shared" si="100"/>
        <v>0</v>
      </c>
      <c r="EF215" s="139">
        <f t="shared" si="100"/>
        <v>0</v>
      </c>
      <c r="EG215" s="139">
        <f t="shared" si="100"/>
        <v>0</v>
      </c>
      <c r="EH215" s="139">
        <f t="shared" si="100"/>
        <v>0</v>
      </c>
      <c r="EI215" s="139">
        <f t="shared" si="100"/>
        <v>0</v>
      </c>
      <c r="EJ215" s="139">
        <f t="shared" si="100"/>
        <v>0</v>
      </c>
      <c r="EK215" s="139">
        <f t="shared" si="100"/>
        <v>0</v>
      </c>
      <c r="EL215" s="139">
        <f t="shared" si="100"/>
        <v>0</v>
      </c>
      <c r="EM215" s="139">
        <f t="shared" si="100"/>
        <v>0</v>
      </c>
      <c r="EN215" s="139">
        <f t="shared" si="100"/>
        <v>0</v>
      </c>
      <c r="EO215" s="139">
        <f t="shared" si="100"/>
        <v>0</v>
      </c>
      <c r="EP215" s="139">
        <f t="shared" si="100"/>
        <v>0</v>
      </c>
      <c r="EQ215" s="139">
        <f t="shared" si="100"/>
        <v>0</v>
      </c>
      <c r="ER215" s="139">
        <f t="shared" si="100"/>
        <v>0</v>
      </c>
      <c r="ES215" s="139">
        <f t="shared" si="100"/>
        <v>0</v>
      </c>
      <c r="ET215" s="139">
        <f t="shared" si="100"/>
        <v>0</v>
      </c>
      <c r="EU215" s="139">
        <f t="shared" si="100"/>
        <v>0</v>
      </c>
      <c r="EV215" s="139">
        <f t="shared" si="100"/>
        <v>0</v>
      </c>
      <c r="EW215" s="139">
        <f t="shared" si="100"/>
        <v>0</v>
      </c>
      <c r="EX215" s="139">
        <f t="shared" si="100"/>
        <v>0</v>
      </c>
      <c r="EY215" s="139">
        <f t="shared" si="100"/>
        <v>0</v>
      </c>
      <c r="EZ215" s="139">
        <f t="shared" si="100"/>
        <v>0</v>
      </c>
      <c r="FA215" s="139">
        <f t="shared" si="100"/>
        <v>0</v>
      </c>
      <c r="FB215" s="139">
        <f t="shared" si="100"/>
        <v>0</v>
      </c>
      <c r="FC215" s="139">
        <f t="shared" si="100"/>
        <v>0</v>
      </c>
      <c r="FD215" s="139">
        <f t="shared" si="100"/>
        <v>0</v>
      </c>
      <c r="FE215" s="139">
        <f t="shared" si="100"/>
        <v>0</v>
      </c>
      <c r="FF215" s="139">
        <f t="shared" si="100"/>
        <v>0</v>
      </c>
      <c r="FG215" s="139">
        <f t="shared" si="100"/>
        <v>0</v>
      </c>
      <c r="FH215" s="139">
        <f t="shared" si="100"/>
        <v>0</v>
      </c>
      <c r="FI215" s="139">
        <f t="shared" si="100"/>
        <v>0</v>
      </c>
      <c r="FJ215" s="139">
        <f t="shared" si="100"/>
        <v>0</v>
      </c>
      <c r="FK215" s="139">
        <f t="shared" si="100"/>
        <v>0</v>
      </c>
      <c r="FL215" s="139">
        <f t="shared" si="100"/>
        <v>0</v>
      </c>
      <c r="FM215" s="139">
        <f t="shared" si="100"/>
        <v>0</v>
      </c>
      <c r="FN215" s="139">
        <f t="shared" si="100"/>
        <v>0</v>
      </c>
    </row>
    <row r="216" spans="1:170">
      <c r="B216" s="146" t="s">
        <v>353</v>
      </c>
      <c r="E216" s="139">
        <f>IF('Capital Structure'!$R$18='Capital Structure'!$U$4,E205,IF('Capital Structure'!$R$18='Capital Structure'!$U$5,E199,E212))</f>
        <v>0</v>
      </c>
      <c r="F216" s="139">
        <f>IF('Capital Structure'!$R$18='Capital Structure'!$U$4,F205,IF('Capital Structure'!$R$18='Capital Structure'!$U$5,F199,F212))</f>
        <v>0</v>
      </c>
      <c r="G216" s="139">
        <f>IF('Capital Structure'!$R$18='Capital Structure'!$U$4,G205,IF('Capital Structure'!$R$18='Capital Structure'!$U$5,G199,G212))</f>
        <v>0</v>
      </c>
      <c r="H216" s="139">
        <f>IF('Capital Structure'!$R$18='Capital Structure'!$U$4,H205,IF('Capital Structure'!$R$18='Capital Structure'!$U$5,H199,H212))</f>
        <v>0</v>
      </c>
      <c r="I216" s="139">
        <f>IF('Capital Structure'!$R$18='Capital Structure'!$U$4,I205,IF('Capital Structure'!$R$18='Capital Structure'!$U$5,I199,I212))</f>
        <v>0</v>
      </c>
      <c r="J216" s="139">
        <f>IF('Capital Structure'!$R$18='Capital Structure'!$U$4,J205,IF('Capital Structure'!$R$18='Capital Structure'!$U$5,J199,J212))</f>
        <v>0</v>
      </c>
      <c r="K216" s="139">
        <f>IF('Capital Structure'!$R$18='Capital Structure'!$U$4,K205,IF('Capital Structure'!$R$18='Capital Structure'!$U$5,K199,K212))</f>
        <v>0</v>
      </c>
      <c r="L216" s="139">
        <f>IF('Capital Structure'!$R$18='Capital Structure'!$U$4,L205,IF('Capital Structure'!$R$18='Capital Structure'!$U$5,L199,L212))</f>
        <v>0</v>
      </c>
      <c r="M216" s="139">
        <f>IF('Capital Structure'!$R$18='Capital Structure'!$U$4,M205,IF('Capital Structure'!$R$18='Capital Structure'!$U$5,M199,M212))</f>
        <v>0</v>
      </c>
      <c r="N216" s="139">
        <f>IF('Capital Structure'!$R$18='Capital Structure'!$U$4,N205,IF('Capital Structure'!$R$18='Capital Structure'!$U$5,N199,N212))</f>
        <v>0</v>
      </c>
      <c r="O216" s="139">
        <f>IF('Capital Structure'!$R$18='Capital Structure'!$U$4,O205,IF('Capital Structure'!$R$18='Capital Structure'!$U$5,O199,O212))</f>
        <v>0</v>
      </c>
      <c r="P216" s="139">
        <f>IF('Capital Structure'!$R$18='Capital Structure'!$U$4,P205,IF('Capital Structure'!$R$18='Capital Structure'!$U$5,P199,P212))</f>
        <v>0</v>
      </c>
      <c r="Q216" s="139">
        <f>IF('Capital Structure'!$R$18='Capital Structure'!$U$4,Q205,IF('Capital Structure'!$R$18='Capital Structure'!$U$5,Q199,Q212))</f>
        <v>0</v>
      </c>
      <c r="R216" s="139">
        <f>IF('Capital Structure'!$R$18='Capital Structure'!$U$4,R205,IF('Capital Structure'!$R$18='Capital Structure'!$U$5,R199,R212))</f>
        <v>0</v>
      </c>
      <c r="S216" s="139">
        <f>IF('Capital Structure'!$R$18='Capital Structure'!$U$4,S205,IF('Capital Structure'!$R$18='Capital Structure'!$U$5,S199,S212))</f>
        <v>0</v>
      </c>
      <c r="T216" s="139">
        <f>IF('Capital Structure'!$R$18='Capital Structure'!$U$4,T205,IF('Capital Structure'!$R$18='Capital Structure'!$U$5,T199,T212))</f>
        <v>0</v>
      </c>
      <c r="U216" s="139">
        <f>IF('Capital Structure'!$R$18='Capital Structure'!$U$4,U205,IF('Capital Structure'!$R$18='Capital Structure'!$U$5,U199,U212))</f>
        <v>0</v>
      </c>
      <c r="V216" s="139">
        <f>IF('Capital Structure'!$R$18='Capital Structure'!$U$4,V205,IF('Capital Structure'!$R$18='Capital Structure'!$U$5,V199,V212))</f>
        <v>0</v>
      </c>
      <c r="W216" s="139">
        <f>IF('Capital Structure'!$R$18='Capital Structure'!$U$4,W205,IF('Capital Structure'!$R$18='Capital Structure'!$U$5,W199,W212))</f>
        <v>0</v>
      </c>
      <c r="X216" s="139">
        <f>IF('Capital Structure'!$R$18='Capital Structure'!$U$4,X205,IF('Capital Structure'!$R$18='Capital Structure'!$U$5,X199,X212))</f>
        <v>0</v>
      </c>
      <c r="Y216" s="139">
        <f>IF('Capital Structure'!$R$18='Capital Structure'!$U$4,Y205,IF('Capital Structure'!$R$18='Capital Structure'!$U$5,Y199,Y212))</f>
        <v>0</v>
      </c>
      <c r="Z216" s="139">
        <f>IF('Capital Structure'!$R$18='Capital Structure'!$U$4,Z205,IF('Capital Structure'!$R$18='Capital Structure'!$U$5,Z199,Z212))</f>
        <v>0</v>
      </c>
      <c r="AA216" s="139">
        <f>IF('Capital Structure'!$R$18='Capital Structure'!$U$4,AA205,IF('Capital Structure'!$R$18='Capital Structure'!$U$5,AA199,AA212))</f>
        <v>0</v>
      </c>
      <c r="AB216" s="139">
        <f>IF('Capital Structure'!$R$18='Capital Structure'!$U$4,AB205,IF('Capital Structure'!$R$18='Capital Structure'!$U$5,AB199,AB212))</f>
        <v>0</v>
      </c>
      <c r="AC216" s="139">
        <f>IF('Capital Structure'!$R$18='Capital Structure'!$U$4,AC205,IF('Capital Structure'!$R$18='Capital Structure'!$U$5,AC199,AC212))</f>
        <v>0</v>
      </c>
      <c r="AD216" s="139">
        <f>IF('Capital Structure'!$R$18='Capital Structure'!$U$4,AD205,IF('Capital Structure'!$R$18='Capital Structure'!$U$5,AD199,AD212))</f>
        <v>0</v>
      </c>
      <c r="AE216" s="139">
        <f>IF('Capital Structure'!$R$18='Capital Structure'!$U$4,AE205,IF('Capital Structure'!$R$18='Capital Structure'!$U$5,AE199,AE212))</f>
        <v>0</v>
      </c>
      <c r="AF216" s="139">
        <f>IF('Capital Structure'!$R$18='Capital Structure'!$U$4,AF205,IF('Capital Structure'!$R$18='Capital Structure'!$U$5,AF199,AF212))</f>
        <v>0</v>
      </c>
      <c r="AG216" s="139">
        <f>IF('Capital Structure'!$R$18='Capital Structure'!$U$4,AG205,IF('Capital Structure'!$R$18='Capital Structure'!$U$5,AG199,AG212))</f>
        <v>0</v>
      </c>
      <c r="AH216" s="139">
        <f>IF('Capital Structure'!$R$18='Capital Structure'!$U$4,AH205,IF('Capital Structure'!$R$18='Capital Structure'!$U$5,AH199,AH212))</f>
        <v>0</v>
      </c>
      <c r="AI216" s="139">
        <f>IF('Capital Structure'!$R$18='Capital Structure'!$U$4,AI205,IF('Capital Structure'!$R$18='Capital Structure'!$U$5,AI199,AI212))</f>
        <v>0</v>
      </c>
      <c r="AJ216" s="139">
        <f>IF('Capital Structure'!$R$18='Capital Structure'!$U$4,AJ205,IF('Capital Structure'!$R$18='Capital Structure'!$U$5,AJ199,AJ212))</f>
        <v>0</v>
      </c>
      <c r="AK216" s="139">
        <f>IF('Capital Structure'!$R$18='Capital Structure'!$U$4,AK205,IF('Capital Structure'!$R$18='Capital Structure'!$U$5,AK199,AK212))</f>
        <v>0</v>
      </c>
      <c r="AL216" s="139">
        <f>IF('Capital Structure'!$R$18='Capital Structure'!$U$4,AL205,IF('Capital Structure'!$R$18='Capital Structure'!$U$5,AL199,AL212))</f>
        <v>0</v>
      </c>
      <c r="AM216" s="139">
        <f>IF('Capital Structure'!$R$18='Capital Structure'!$U$4,AM205,IF('Capital Structure'!$R$18='Capital Structure'!$U$5,AM199,AM212))</f>
        <v>0</v>
      </c>
      <c r="AN216" s="139">
        <f>IF('Capital Structure'!$R$18='Capital Structure'!$U$4,AN205,IF('Capital Structure'!$R$18='Capital Structure'!$U$5,AN199,AN212))</f>
        <v>0</v>
      </c>
      <c r="AO216" s="139">
        <f>IF('Capital Structure'!$R$18='Capital Structure'!$U$4,AO205,IF('Capital Structure'!$R$18='Capital Structure'!$U$5,AO199,AO212))</f>
        <v>0</v>
      </c>
      <c r="AP216" s="139">
        <f>IF('Capital Structure'!$R$18='Capital Structure'!$U$4,AP205,IF('Capital Structure'!$R$18='Capital Structure'!$U$5,AP199,AP212))</f>
        <v>0</v>
      </c>
      <c r="AQ216" s="139">
        <f>IF('Capital Structure'!$R$18='Capital Structure'!$U$4,AQ205,IF('Capital Structure'!$R$18='Capital Structure'!$U$5,AQ199,AQ212))</f>
        <v>0</v>
      </c>
      <c r="AR216" s="139">
        <f>IF('Capital Structure'!$R$18='Capital Structure'!$U$4,AR205,IF('Capital Structure'!$R$18='Capital Structure'!$U$5,AR199,AR212))</f>
        <v>0</v>
      </c>
      <c r="AS216" s="139">
        <f>IF('Capital Structure'!$R$18='Capital Structure'!$U$4,AS205,IF('Capital Structure'!$R$18='Capital Structure'!$U$5,AS199,AS212))</f>
        <v>0</v>
      </c>
      <c r="AT216" s="139">
        <f>IF('Capital Structure'!$R$18='Capital Structure'!$U$4,AT205,IF('Capital Structure'!$R$18='Capital Structure'!$U$5,AT199,AT212))</f>
        <v>0</v>
      </c>
      <c r="AU216" s="139">
        <f>IF('Capital Structure'!$R$18='Capital Structure'!$U$4,AU205,IF('Capital Structure'!$R$18='Capital Structure'!$U$5,AU199,AU212))</f>
        <v>0</v>
      </c>
      <c r="AV216" s="139">
        <f>IF('Capital Structure'!$R$18='Capital Structure'!$U$4,AV205,IF('Capital Structure'!$R$18='Capital Structure'!$U$5,AV199,AV212))</f>
        <v>0</v>
      </c>
      <c r="AW216" s="139">
        <f>IF('Capital Structure'!$R$18='Capital Structure'!$U$4,AW205,IF('Capital Structure'!$R$18='Capital Structure'!$U$5,AW199,AW212))</f>
        <v>0</v>
      </c>
      <c r="AX216" s="139">
        <f>IF('Capital Structure'!$R$18='Capital Structure'!$U$4,AX205,IF('Capital Structure'!$R$18='Capital Structure'!$U$5,AX199,AX212))</f>
        <v>0</v>
      </c>
      <c r="AY216" s="139">
        <f>IF('Capital Structure'!$R$18='Capital Structure'!$U$4,AY205,IF('Capital Structure'!$R$18='Capital Structure'!$U$5,AY199,AY212))</f>
        <v>0</v>
      </c>
      <c r="AZ216" s="139">
        <f>IF('Capital Structure'!$R$18='Capital Structure'!$U$4,AZ205,IF('Capital Structure'!$R$18='Capital Structure'!$U$5,AZ199,AZ212))</f>
        <v>0</v>
      </c>
      <c r="BA216" s="139">
        <f>IF('Capital Structure'!$R$18='Capital Structure'!$U$4,BA205,IF('Capital Structure'!$R$18='Capital Structure'!$U$5,BA199,BA212))</f>
        <v>0</v>
      </c>
      <c r="BB216" s="139">
        <f>IF('Capital Structure'!$R$18='Capital Structure'!$U$4,BB205,IF('Capital Structure'!$R$18='Capital Structure'!$U$5,BB199,BB212))</f>
        <v>0</v>
      </c>
      <c r="BC216" s="139">
        <f>IF('Capital Structure'!$R$18='Capital Structure'!$U$4,BC205,IF('Capital Structure'!$R$18='Capital Structure'!$U$5,BC199,BC212))</f>
        <v>0</v>
      </c>
      <c r="BD216" s="139">
        <f>IF('Capital Structure'!$R$18='Capital Structure'!$U$4,BD205,IF('Capital Structure'!$R$18='Capital Structure'!$U$5,BD199,BD212))</f>
        <v>0</v>
      </c>
      <c r="BE216" s="139">
        <f>IF('Capital Structure'!$R$18='Capital Structure'!$U$4,BE205,IF('Capital Structure'!$R$18='Capital Structure'!$U$5,BE199,BE212))</f>
        <v>0</v>
      </c>
      <c r="BF216" s="139">
        <f>IF('Capital Structure'!$R$18='Capital Structure'!$U$4,BF205,IF('Capital Structure'!$R$18='Capital Structure'!$U$5,BF199,BF212))</f>
        <v>0</v>
      </c>
      <c r="BG216" s="139">
        <f>IF('Capital Structure'!$R$18='Capital Structure'!$U$4,BG205,IF('Capital Structure'!$R$18='Capital Structure'!$U$5,BG199,BG212))</f>
        <v>0</v>
      </c>
      <c r="BH216" s="139">
        <f>IF('Capital Structure'!$R$18='Capital Structure'!$U$4,BH205,IF('Capital Structure'!$R$18='Capital Structure'!$U$5,BH199,BH212))</f>
        <v>0</v>
      </c>
      <c r="BI216" s="139">
        <f>IF('Capital Structure'!$R$18='Capital Structure'!$U$4,BI205,IF('Capital Structure'!$R$18='Capital Structure'!$U$5,BI199,BI212))</f>
        <v>0</v>
      </c>
      <c r="BJ216" s="139">
        <f>IF('Capital Structure'!$R$18='Capital Structure'!$U$4,BJ205,IF('Capital Structure'!$R$18='Capital Structure'!$U$5,BJ199,BJ212))</f>
        <v>0</v>
      </c>
      <c r="BK216" s="139">
        <f>IF('Capital Structure'!$R$18='Capital Structure'!$U$4,BK205,IF('Capital Structure'!$R$18='Capital Structure'!$U$5,BK199,BK212))</f>
        <v>0</v>
      </c>
      <c r="BL216" s="139">
        <f>IF('Capital Structure'!$R$18='Capital Structure'!$U$4,BL205,IF('Capital Structure'!$R$18='Capital Structure'!$U$5,BL199,BL212))</f>
        <v>0</v>
      </c>
      <c r="BM216" s="139">
        <f>IF('Capital Structure'!$R$18='Capital Structure'!$U$4,BM205,IF('Capital Structure'!$R$18='Capital Structure'!$U$5,BM199,BM212))</f>
        <v>0</v>
      </c>
      <c r="BN216" s="139">
        <f>IF('Capital Structure'!$R$18='Capital Structure'!$U$4,BN205,IF('Capital Structure'!$R$18='Capital Structure'!$U$5,BN199,BN212))</f>
        <v>0</v>
      </c>
      <c r="BO216" s="139">
        <f>IF('Capital Structure'!$R$18='Capital Structure'!$U$4,BO205,IF('Capital Structure'!$R$18='Capital Structure'!$U$5,BO199,BO212))</f>
        <v>0</v>
      </c>
      <c r="BP216" s="139">
        <f>IF('Capital Structure'!$R$18='Capital Structure'!$U$4,BP205,IF('Capital Structure'!$R$18='Capital Structure'!$U$5,BP199,BP212))</f>
        <v>0</v>
      </c>
      <c r="BQ216" s="139">
        <f>IF('Capital Structure'!$R$18='Capital Structure'!$U$4,BQ205,IF('Capital Structure'!$R$18='Capital Structure'!$U$5,BQ199,BQ212))</f>
        <v>0</v>
      </c>
      <c r="BR216" s="139">
        <f>IF('Capital Structure'!$R$18='Capital Structure'!$U$4,BR205,IF('Capital Structure'!$R$18='Capital Structure'!$U$5,BR199,BR212))</f>
        <v>0</v>
      </c>
      <c r="BS216" s="139">
        <f>IF('Capital Structure'!$R$18='Capital Structure'!$U$4,BS205,IF('Capital Structure'!$R$18='Capital Structure'!$U$5,BS199,BS212))</f>
        <v>0</v>
      </c>
      <c r="BT216" s="139">
        <f>IF('Capital Structure'!$R$18='Capital Structure'!$U$4,BT205,IF('Capital Structure'!$R$18='Capital Structure'!$U$5,BT199,BT212))</f>
        <v>0</v>
      </c>
      <c r="BU216" s="139">
        <f>IF('Capital Structure'!$R$18='Capital Structure'!$U$4,BU205,IF('Capital Structure'!$R$18='Capital Structure'!$U$5,BU199,BU212))</f>
        <v>0</v>
      </c>
      <c r="BV216" s="139">
        <f>IF('Capital Structure'!$R$18='Capital Structure'!$U$4,BV205,IF('Capital Structure'!$R$18='Capital Structure'!$U$5,BV199,BV212))</f>
        <v>0</v>
      </c>
      <c r="BW216" s="139">
        <f>IF('Capital Structure'!$R$18='Capital Structure'!$U$4,BW205,IF('Capital Structure'!$R$18='Capital Structure'!$U$5,BW199,BW212))</f>
        <v>0</v>
      </c>
      <c r="BX216" s="139">
        <f>IF('Capital Structure'!$R$18='Capital Structure'!$U$4,BX205,IF('Capital Structure'!$R$18='Capital Structure'!$U$5,BX199,BX212))</f>
        <v>0</v>
      </c>
      <c r="BY216" s="139">
        <f>IF('Capital Structure'!$R$18='Capital Structure'!$U$4,BY205,IF('Capital Structure'!$R$18='Capital Structure'!$U$5,BY199,BY212))</f>
        <v>0</v>
      </c>
      <c r="BZ216" s="139">
        <f>IF('Capital Structure'!$R$18='Capital Structure'!$U$4,BZ205,IF('Capital Structure'!$R$18='Capital Structure'!$U$5,BZ199,BZ212))</f>
        <v>0</v>
      </c>
      <c r="CA216" s="139">
        <f>IF('Capital Structure'!$R$18='Capital Structure'!$U$4,CA205,IF('Capital Structure'!$R$18='Capital Structure'!$U$5,CA199,CA212))</f>
        <v>0</v>
      </c>
      <c r="CB216" s="139">
        <f>IF('Capital Structure'!$R$18='Capital Structure'!$U$4,CB205,IF('Capital Structure'!$R$18='Capital Structure'!$U$5,CB199,CB212))</f>
        <v>0</v>
      </c>
      <c r="CC216" s="139">
        <f>IF('Capital Structure'!$R$18='Capital Structure'!$U$4,CC205,IF('Capital Structure'!$R$18='Capital Structure'!$U$5,CC199,CC212))</f>
        <v>0</v>
      </c>
      <c r="CD216" s="139">
        <f>IF('Capital Structure'!$R$18='Capital Structure'!$U$4,CD205,IF('Capital Structure'!$R$18='Capital Structure'!$U$5,CD199,CD212))</f>
        <v>0</v>
      </c>
      <c r="CE216" s="139">
        <f>IF('Capital Structure'!$R$18='Capital Structure'!$U$4,CE205,IF('Capital Structure'!$R$18='Capital Structure'!$U$5,CE199,CE212))</f>
        <v>0</v>
      </c>
      <c r="CF216" s="139">
        <f>IF('Capital Structure'!$R$18='Capital Structure'!$U$4,CF205,IF('Capital Structure'!$R$18='Capital Structure'!$U$5,CF199,CF212))</f>
        <v>0</v>
      </c>
      <c r="CG216" s="139">
        <f>IF('Capital Structure'!$R$18='Capital Structure'!$U$4,CG205,IF('Capital Structure'!$R$18='Capital Structure'!$U$5,CG199,CG212))</f>
        <v>0</v>
      </c>
      <c r="CH216" s="139">
        <f>IF('Capital Structure'!$R$18='Capital Structure'!$U$4,CH205,IF('Capital Structure'!$R$18='Capital Structure'!$U$5,CH199,CH212))</f>
        <v>0</v>
      </c>
      <c r="CI216" s="139">
        <f>IF('Capital Structure'!$R$18='Capital Structure'!$U$4,CI205,IF('Capital Structure'!$R$18='Capital Structure'!$U$5,CI199,CI212))</f>
        <v>0</v>
      </c>
      <c r="CJ216" s="139">
        <f>IF('Capital Structure'!$R$18='Capital Structure'!$U$4,CJ205,IF('Capital Structure'!$R$18='Capital Structure'!$U$5,CJ199,CJ212))</f>
        <v>0</v>
      </c>
      <c r="CK216" s="139">
        <f>IF('Capital Structure'!$R$18='Capital Structure'!$U$4,CK205,IF('Capital Structure'!$R$18='Capital Structure'!$U$5,CK199,CK212))</f>
        <v>0</v>
      </c>
      <c r="CL216" s="139">
        <f>IF('Capital Structure'!$R$18='Capital Structure'!$U$4,CL205,IF('Capital Structure'!$R$18='Capital Structure'!$U$5,CL199,CL212))</f>
        <v>0</v>
      </c>
      <c r="CM216" s="139">
        <f>IF('Capital Structure'!$R$18='Capital Structure'!$U$4,CM205,IF('Capital Structure'!$R$18='Capital Structure'!$U$5,CM199,CM212))</f>
        <v>0</v>
      </c>
      <c r="CN216" s="139">
        <f>IF('Capital Structure'!$R$18='Capital Structure'!$U$4,CN205,IF('Capital Structure'!$R$18='Capital Structure'!$U$5,CN199,CN212))</f>
        <v>0</v>
      </c>
      <c r="CO216" s="139">
        <f>IF('Capital Structure'!$R$18='Capital Structure'!$U$4,CO205,IF('Capital Structure'!$R$18='Capital Structure'!$U$5,CO199,CO212))</f>
        <v>0</v>
      </c>
      <c r="CP216" s="139">
        <f>IF('Capital Structure'!$R$18='Capital Structure'!$U$4,CP205,IF('Capital Structure'!$R$18='Capital Structure'!$U$5,CP199,CP212))</f>
        <v>0</v>
      </c>
      <c r="CQ216" s="139">
        <f>IF('Capital Structure'!$R$18='Capital Structure'!$U$4,CQ205,IF('Capital Structure'!$R$18='Capital Structure'!$U$5,CQ199,CQ212))</f>
        <v>0</v>
      </c>
      <c r="CR216" s="139">
        <f>IF('Capital Structure'!$R$18='Capital Structure'!$U$4,CR205,IF('Capital Structure'!$R$18='Capital Structure'!$U$5,CR199,CR212))</f>
        <v>0</v>
      </c>
      <c r="CS216" s="139">
        <f>IF('Capital Structure'!$R$18='Capital Structure'!$U$4,CS205,IF('Capital Structure'!$R$18='Capital Structure'!$U$5,CS199,CS212))</f>
        <v>0</v>
      </c>
      <c r="CT216" s="139">
        <f>IF('Capital Structure'!$R$18='Capital Structure'!$U$4,CT205,IF('Capital Structure'!$R$18='Capital Structure'!$U$5,CT199,CT212))</f>
        <v>0</v>
      </c>
      <c r="CU216" s="139">
        <f>IF('Capital Structure'!$R$18='Capital Structure'!$U$4,CU205,IF('Capital Structure'!$R$18='Capital Structure'!$U$5,CU199,CU212))</f>
        <v>0</v>
      </c>
      <c r="CV216" s="139">
        <f>IF('Capital Structure'!$R$18='Capital Structure'!$U$4,CV205,IF('Capital Structure'!$R$18='Capital Structure'!$U$5,CV199,CV212))</f>
        <v>0</v>
      </c>
      <c r="CW216" s="139">
        <f>IF('Capital Structure'!$R$18='Capital Structure'!$U$4,CW205,IF('Capital Structure'!$R$18='Capital Structure'!$U$5,CW199,CW212))</f>
        <v>0</v>
      </c>
      <c r="CX216" s="139">
        <f>IF('Capital Structure'!$R$18='Capital Structure'!$U$4,CX205,IF('Capital Structure'!$R$18='Capital Structure'!$U$5,CX199,CX212))</f>
        <v>0</v>
      </c>
      <c r="CY216" s="139">
        <f>IF('Capital Structure'!$R$18='Capital Structure'!$U$4,CY205,IF('Capital Structure'!$R$18='Capital Structure'!$U$5,CY199,CY212))</f>
        <v>0</v>
      </c>
      <c r="CZ216" s="139">
        <f>IF('Capital Structure'!$R$18='Capital Structure'!$U$4,CZ205,IF('Capital Structure'!$R$18='Capital Structure'!$U$5,CZ199,CZ212))</f>
        <v>0</v>
      </c>
      <c r="DA216" s="139">
        <f>IF('Capital Structure'!$R$18='Capital Structure'!$U$4,DA205,IF('Capital Structure'!$R$18='Capital Structure'!$U$5,DA199,DA212))</f>
        <v>0</v>
      </c>
      <c r="DB216" s="139">
        <f>IF('Capital Structure'!$R$18='Capital Structure'!$U$4,DB205,IF('Capital Structure'!$R$18='Capital Structure'!$U$5,DB199,DB212))</f>
        <v>0</v>
      </c>
      <c r="DC216" s="139">
        <f>IF('Capital Structure'!$R$18='Capital Structure'!$U$4,DC205,IF('Capital Structure'!$R$18='Capital Structure'!$U$5,DC199,DC212))</f>
        <v>0</v>
      </c>
      <c r="DD216" s="139">
        <f>IF('Capital Structure'!$R$18='Capital Structure'!$U$4,DD205,IF('Capital Structure'!$R$18='Capital Structure'!$U$5,DD199,DD212))</f>
        <v>0</v>
      </c>
      <c r="DE216" s="139">
        <f>IF('Capital Structure'!$R$18='Capital Structure'!$U$4,DE205,IF('Capital Structure'!$R$18='Capital Structure'!$U$5,DE199,DE212))</f>
        <v>0</v>
      </c>
      <c r="DF216" s="139">
        <f>IF('Capital Structure'!$R$18='Capital Structure'!$U$4,DF205,IF('Capital Structure'!$R$18='Capital Structure'!$U$5,DF199,DF212))</f>
        <v>0</v>
      </c>
      <c r="DG216" s="139">
        <f>IF('Capital Structure'!$R$18='Capital Structure'!$U$4,DG205,IF('Capital Structure'!$R$18='Capital Structure'!$U$5,DG199,DG212))</f>
        <v>0</v>
      </c>
      <c r="DH216" s="139">
        <f>IF('Capital Structure'!$R$18='Capital Structure'!$U$4,DH205,IF('Capital Structure'!$R$18='Capital Structure'!$U$5,DH199,DH212))</f>
        <v>0</v>
      </c>
      <c r="DI216" s="139">
        <f>IF('Capital Structure'!$R$18='Capital Structure'!$U$4,DI205,IF('Capital Structure'!$R$18='Capital Structure'!$U$5,DI199,DI212))</f>
        <v>0</v>
      </c>
      <c r="DJ216" s="139">
        <f>IF('Capital Structure'!$R$18='Capital Structure'!$U$4,DJ205,IF('Capital Structure'!$R$18='Capital Structure'!$U$5,DJ199,DJ212))</f>
        <v>0</v>
      </c>
      <c r="DK216" s="139">
        <f>IF('Capital Structure'!$R$18='Capital Structure'!$U$4,DK205,IF('Capital Structure'!$R$18='Capital Structure'!$U$5,DK199,DK212))</f>
        <v>0</v>
      </c>
      <c r="DL216" s="139">
        <f>IF('Capital Structure'!$R$18='Capital Structure'!$U$4,DL205,IF('Capital Structure'!$R$18='Capital Structure'!$U$5,DL199,DL212))</f>
        <v>0</v>
      </c>
      <c r="DM216" s="139">
        <f>IF('Capital Structure'!$R$18='Capital Structure'!$U$4,DM205,IF('Capital Structure'!$R$18='Capital Structure'!$U$5,DM199,DM212))</f>
        <v>0</v>
      </c>
      <c r="DN216" s="139">
        <f>IF('Capital Structure'!$R$18='Capital Structure'!$U$4,DN205,IF('Capital Structure'!$R$18='Capital Structure'!$U$5,DN199,DN212))</f>
        <v>0</v>
      </c>
      <c r="DO216" s="139">
        <f>IF('Capital Structure'!$R$18='Capital Structure'!$U$4,DO205,IF('Capital Structure'!$R$18='Capital Structure'!$U$5,DO199,DO212))</f>
        <v>0</v>
      </c>
      <c r="DP216" s="139">
        <f>IF('Capital Structure'!$R$18='Capital Structure'!$U$4,DP205,IF('Capital Structure'!$R$18='Capital Structure'!$U$5,DP199,DP212))</f>
        <v>0</v>
      </c>
      <c r="DQ216" s="139">
        <f>IF('Capital Structure'!$R$18='Capital Structure'!$U$4,DQ205,IF('Capital Structure'!$R$18='Capital Structure'!$U$5,DQ199,DQ212))</f>
        <v>0</v>
      </c>
      <c r="DR216" s="139">
        <f>IF('Capital Structure'!$R$18='Capital Structure'!$U$4,DR205,IF('Capital Structure'!$R$18='Capital Structure'!$U$5,DR199,DR212))</f>
        <v>0</v>
      </c>
      <c r="DS216" s="139">
        <f>IF('Capital Structure'!$R$18='Capital Structure'!$U$4,DS205,IF('Capital Structure'!$R$18='Capital Structure'!$U$5,DS199,DS212))</f>
        <v>0</v>
      </c>
      <c r="DT216" s="139">
        <f>IF('Capital Structure'!$R$18='Capital Structure'!$U$4,DT205,IF('Capital Structure'!$R$18='Capital Structure'!$U$5,DT199,DT212))</f>
        <v>0</v>
      </c>
      <c r="DU216" s="139">
        <f>IF('Capital Structure'!$R$18='Capital Structure'!$U$4,DU205,IF('Capital Structure'!$R$18='Capital Structure'!$U$5,DU199,DU212))</f>
        <v>0</v>
      </c>
      <c r="DV216" s="139">
        <f>IF('Capital Structure'!$R$18='Capital Structure'!$U$4,DV205,IF('Capital Structure'!$R$18='Capital Structure'!$U$5,DV199,DV212))</f>
        <v>0</v>
      </c>
      <c r="DW216" s="139">
        <f>IF('Capital Structure'!$R$18='Capital Structure'!$U$4,DW205,IF('Capital Structure'!$R$18='Capital Structure'!$U$5,DW199,DW212))</f>
        <v>0</v>
      </c>
      <c r="DX216" s="139">
        <f>IF('Capital Structure'!$R$18='Capital Structure'!$U$4,DX205,IF('Capital Structure'!$R$18='Capital Structure'!$U$5,DX199,DX212))</f>
        <v>0</v>
      </c>
      <c r="DY216" s="139">
        <f>IF('Capital Structure'!$R$18='Capital Structure'!$U$4,DY205,IF('Capital Structure'!$R$18='Capital Structure'!$U$5,DY199,DY212))</f>
        <v>0</v>
      </c>
      <c r="DZ216" s="139">
        <f>IF('Capital Structure'!$R$18='Capital Structure'!$U$4,DZ205,IF('Capital Structure'!$R$18='Capital Structure'!$U$5,DZ199,DZ212))</f>
        <v>0</v>
      </c>
      <c r="EA216" s="139">
        <f>IF('Capital Structure'!$R$18='Capital Structure'!$U$4,EA205,IF('Capital Structure'!$R$18='Capital Structure'!$U$5,EA199,EA212))</f>
        <v>0</v>
      </c>
      <c r="EB216" s="139">
        <f>IF('Capital Structure'!$R$18='Capital Structure'!$U$4,EB205,IF('Capital Structure'!$R$18='Capital Structure'!$U$5,EB199,EB212))</f>
        <v>0</v>
      </c>
      <c r="EC216" s="139">
        <f>IF('Capital Structure'!$R$18='Capital Structure'!$U$4,EC205,IF('Capital Structure'!$R$18='Capital Structure'!$U$5,EC199,EC212))</f>
        <v>0</v>
      </c>
      <c r="ED216" s="139">
        <f>IF('Capital Structure'!$R$18='Capital Structure'!$U$4,ED205,IF('Capital Structure'!$R$18='Capital Structure'!$U$5,ED199,ED212))</f>
        <v>0</v>
      </c>
      <c r="EE216" s="139">
        <f>IF('Capital Structure'!$R$18='Capital Structure'!$U$4,EE205,IF('Capital Structure'!$R$18='Capital Structure'!$U$5,EE199,EE212))</f>
        <v>0</v>
      </c>
      <c r="EF216" s="139">
        <f>IF('Capital Structure'!$R$18='Capital Structure'!$U$4,EF205,IF('Capital Structure'!$R$18='Capital Structure'!$U$5,EF199,EF212))</f>
        <v>0</v>
      </c>
      <c r="EG216" s="139">
        <f>IF('Capital Structure'!$R$18='Capital Structure'!$U$4,EG205,IF('Capital Structure'!$R$18='Capital Structure'!$U$5,EG199,EG212))</f>
        <v>0</v>
      </c>
      <c r="EH216" s="139">
        <f>IF('Capital Structure'!$R$18='Capital Structure'!$U$4,EH205,IF('Capital Structure'!$R$18='Capital Structure'!$U$5,EH199,EH212))</f>
        <v>0</v>
      </c>
      <c r="EI216" s="139">
        <f>IF('Capital Structure'!$R$18='Capital Structure'!$U$4,EI205,IF('Capital Structure'!$R$18='Capital Structure'!$U$5,EI199,EI212))</f>
        <v>0</v>
      </c>
      <c r="EJ216" s="139">
        <f>IF('Capital Structure'!$R$18='Capital Structure'!$U$4,EJ205,IF('Capital Structure'!$R$18='Capital Structure'!$U$5,EJ199,EJ212))</f>
        <v>0</v>
      </c>
      <c r="EK216" s="139">
        <f>IF('Capital Structure'!$R$18='Capital Structure'!$U$4,EK205,IF('Capital Structure'!$R$18='Capital Structure'!$U$5,EK199,EK212))</f>
        <v>0</v>
      </c>
      <c r="EL216" s="139">
        <f>IF('Capital Structure'!$R$18='Capital Structure'!$U$4,EL205,IF('Capital Structure'!$R$18='Capital Structure'!$U$5,EL199,EL212))</f>
        <v>0</v>
      </c>
      <c r="EM216" s="139">
        <f>IF('Capital Structure'!$R$18='Capital Structure'!$U$4,EM205,IF('Capital Structure'!$R$18='Capital Structure'!$U$5,EM199,EM212))</f>
        <v>0</v>
      </c>
      <c r="EN216" s="139">
        <f>IF('Capital Structure'!$R$18='Capital Structure'!$U$4,EN205,IF('Capital Structure'!$R$18='Capital Structure'!$U$5,EN199,EN212))</f>
        <v>0</v>
      </c>
      <c r="EO216" s="139">
        <f>IF('Capital Structure'!$R$18='Capital Structure'!$U$4,EO205,IF('Capital Structure'!$R$18='Capital Structure'!$U$5,EO199,EO212))</f>
        <v>0</v>
      </c>
      <c r="EP216" s="139">
        <f>IF('Capital Structure'!$R$18='Capital Structure'!$U$4,EP205,IF('Capital Structure'!$R$18='Capital Structure'!$U$5,EP199,EP212))</f>
        <v>0</v>
      </c>
      <c r="EQ216" s="139">
        <f>IF('Capital Structure'!$R$18='Capital Structure'!$U$4,EQ205,IF('Capital Structure'!$R$18='Capital Structure'!$U$5,EQ199,EQ212))</f>
        <v>0</v>
      </c>
      <c r="ER216" s="139">
        <f>IF('Capital Structure'!$R$18='Capital Structure'!$U$4,ER205,IF('Capital Structure'!$R$18='Capital Structure'!$U$5,ER199,ER212))</f>
        <v>0</v>
      </c>
      <c r="ES216" s="139">
        <f>IF('Capital Structure'!$R$18='Capital Structure'!$U$4,ES205,IF('Capital Structure'!$R$18='Capital Structure'!$U$5,ES199,ES212))</f>
        <v>0</v>
      </c>
      <c r="ET216" s="139">
        <f>IF('Capital Structure'!$R$18='Capital Structure'!$U$4,ET205,IF('Capital Structure'!$R$18='Capital Structure'!$U$5,ET199,ET212))</f>
        <v>0</v>
      </c>
      <c r="EU216" s="139">
        <f>IF('Capital Structure'!$R$18='Capital Structure'!$U$4,EU205,IF('Capital Structure'!$R$18='Capital Structure'!$U$5,EU199,EU212))</f>
        <v>0</v>
      </c>
      <c r="EV216" s="139">
        <f>IF('Capital Structure'!$R$18='Capital Structure'!$U$4,EV205,IF('Capital Structure'!$R$18='Capital Structure'!$U$5,EV199,EV212))</f>
        <v>0</v>
      </c>
      <c r="EW216" s="139">
        <f>IF('Capital Structure'!$R$18='Capital Structure'!$U$4,EW205,IF('Capital Structure'!$R$18='Capital Structure'!$U$5,EW199,EW212))</f>
        <v>0</v>
      </c>
      <c r="EX216" s="139">
        <f>IF('Capital Structure'!$R$18='Capital Structure'!$U$4,EX205,IF('Capital Structure'!$R$18='Capital Structure'!$U$5,EX199,EX212))</f>
        <v>0</v>
      </c>
      <c r="EY216" s="139">
        <f>IF('Capital Structure'!$R$18='Capital Structure'!$U$4,EY205,IF('Capital Structure'!$R$18='Capital Structure'!$U$5,EY199,EY212))</f>
        <v>0</v>
      </c>
      <c r="EZ216" s="139">
        <f>IF('Capital Structure'!$R$18='Capital Structure'!$U$4,EZ205,IF('Capital Structure'!$R$18='Capital Structure'!$U$5,EZ199,EZ212))</f>
        <v>0</v>
      </c>
      <c r="FA216" s="139">
        <f>IF('Capital Structure'!$R$18='Capital Structure'!$U$4,FA205,IF('Capital Structure'!$R$18='Capital Structure'!$U$5,FA199,FA212))</f>
        <v>0</v>
      </c>
      <c r="FB216" s="139">
        <f>IF('Capital Structure'!$R$18='Capital Structure'!$U$4,FB205,IF('Capital Structure'!$R$18='Capital Structure'!$U$5,FB199,FB212))</f>
        <v>0</v>
      </c>
      <c r="FC216" s="139">
        <f>IF('Capital Structure'!$R$18='Capital Structure'!$U$4,FC205,IF('Capital Structure'!$R$18='Capital Structure'!$U$5,FC199,FC212))</f>
        <v>0</v>
      </c>
      <c r="FD216" s="139">
        <f>IF('Capital Structure'!$R$18='Capital Structure'!$U$4,FD205,IF('Capital Structure'!$R$18='Capital Structure'!$U$5,FD199,FD212))</f>
        <v>0</v>
      </c>
      <c r="FE216" s="139">
        <f>IF('Capital Structure'!$R$18='Capital Structure'!$U$4,FE205,IF('Capital Structure'!$R$18='Capital Structure'!$U$5,FE199,FE212))</f>
        <v>0</v>
      </c>
      <c r="FF216" s="139">
        <f>IF('Capital Structure'!$R$18='Capital Structure'!$U$4,FF205,IF('Capital Structure'!$R$18='Capital Structure'!$U$5,FF199,FF212))</f>
        <v>0</v>
      </c>
      <c r="FG216" s="139">
        <f>IF('Capital Structure'!$R$18='Capital Structure'!$U$4,FG205,IF('Capital Structure'!$R$18='Capital Structure'!$U$5,FG199,FG212))</f>
        <v>0</v>
      </c>
      <c r="FH216" s="139">
        <f>IF('Capital Structure'!$R$18='Capital Structure'!$U$4,FH205,IF('Capital Structure'!$R$18='Capital Structure'!$U$5,FH199,FH212))</f>
        <v>0</v>
      </c>
      <c r="FI216" s="139">
        <f>IF('Capital Structure'!$R$18='Capital Structure'!$U$4,FI205,IF('Capital Structure'!$R$18='Capital Structure'!$U$5,FI199,FI212))</f>
        <v>0</v>
      </c>
      <c r="FJ216" s="139">
        <f>IF('Capital Structure'!$R$18='Capital Structure'!$U$4,FJ205,IF('Capital Structure'!$R$18='Capital Structure'!$U$5,FJ199,FJ212))</f>
        <v>0</v>
      </c>
      <c r="FK216" s="139">
        <f>IF('Capital Structure'!$R$18='Capital Structure'!$U$4,FK205,IF('Capital Structure'!$R$18='Capital Structure'!$U$5,FK199,FK212))</f>
        <v>0</v>
      </c>
      <c r="FL216" s="139">
        <f>IF('Capital Structure'!$R$18='Capital Structure'!$U$4,FL205,IF('Capital Structure'!$R$18='Capital Structure'!$U$5,FL199,FL212))</f>
        <v>0</v>
      </c>
      <c r="FM216" s="139">
        <f>IF('Capital Structure'!$R$18='Capital Structure'!$U$4,FM205,IF('Capital Structure'!$R$18='Capital Structure'!$U$5,FM199,FM212))</f>
        <v>0</v>
      </c>
      <c r="FN216" s="139">
        <f>IF('Capital Structure'!$R$18='Capital Structure'!$U$4,FN205,IF('Capital Structure'!$R$18='Capital Structure'!$U$5,FN199,FN212))</f>
        <v>0</v>
      </c>
    </row>
    <row r="217" spans="1:170">
      <c r="B217" s="146" t="s">
        <v>355</v>
      </c>
      <c r="E217" s="139">
        <f>IF('Capital Structure'!$R$18='Capital Structure'!$U$5,E201,IF('Capital Structure'!$R$18='Capital Structure'!$U$4,E206,0))</f>
        <v>0</v>
      </c>
      <c r="F217" s="139">
        <f>IF('Capital Structure'!$R$18='Capital Structure'!$U$5,F201,IF('Capital Structure'!$R$18='Capital Structure'!$U$4,F206,0))</f>
        <v>0</v>
      </c>
      <c r="G217" s="139">
        <f>IF('Capital Structure'!$R$18='Capital Structure'!$U$5,G201,IF('Capital Structure'!$R$18='Capital Structure'!$U$4,G206,0))</f>
        <v>0</v>
      </c>
      <c r="H217" s="139">
        <f>IF('Capital Structure'!$R$18='Capital Structure'!$U$5,H201,IF('Capital Structure'!$R$18='Capital Structure'!$U$4,H206,0))</f>
        <v>0</v>
      </c>
      <c r="I217" s="139">
        <f>IF('Capital Structure'!$R$18='Capital Structure'!$U$5,I201,IF('Capital Structure'!$R$18='Capital Structure'!$U$4,I206,0))</f>
        <v>0</v>
      </c>
      <c r="J217" s="139">
        <f>IF('Capital Structure'!$R$18='Capital Structure'!$U$5,J201,IF('Capital Structure'!$R$18='Capital Structure'!$U$4,J206,0))</f>
        <v>0</v>
      </c>
      <c r="K217" s="139">
        <f>IF('Capital Structure'!$R$18='Capital Structure'!$U$5,K201,IF('Capital Structure'!$R$18='Capital Structure'!$U$4,K206,0))</f>
        <v>0</v>
      </c>
      <c r="L217" s="139">
        <f>IF('Capital Structure'!$R$18='Capital Structure'!$U$5,L201,IF('Capital Structure'!$R$18='Capital Structure'!$U$4,L206,0))</f>
        <v>0</v>
      </c>
      <c r="M217" s="139">
        <f>IF('Capital Structure'!$R$18='Capital Structure'!$U$5,M201,IF('Capital Structure'!$R$18='Capital Structure'!$U$4,M206,0))</f>
        <v>0</v>
      </c>
      <c r="N217" s="139">
        <f>IF('Capital Structure'!$R$18='Capital Structure'!$U$5,N201,IF('Capital Structure'!$R$18='Capital Structure'!$U$4,N206,0))</f>
        <v>0</v>
      </c>
      <c r="O217" s="139">
        <f>IF('Capital Structure'!$R$18='Capital Structure'!$U$5,O201,IF('Capital Structure'!$R$18='Capital Structure'!$U$4,O206,0))</f>
        <v>0</v>
      </c>
      <c r="P217" s="139">
        <f>IF('Capital Structure'!$R$18='Capital Structure'!$U$5,P201,IF('Capital Structure'!$R$18='Capital Structure'!$U$4,P206,0))</f>
        <v>0</v>
      </c>
      <c r="Q217" s="139">
        <f>IF('Capital Structure'!$R$18='Capital Structure'!$U$5,Q201,IF('Capital Structure'!$R$18='Capital Structure'!$U$4,Q206,0))</f>
        <v>0</v>
      </c>
      <c r="R217" s="139">
        <f>IF('Capital Structure'!$R$18='Capital Structure'!$U$5,R201,IF('Capital Structure'!$R$18='Capital Structure'!$U$4,R206,0))</f>
        <v>0</v>
      </c>
      <c r="S217" s="139">
        <f>IF('Capital Structure'!$R$18='Capital Structure'!$U$5,S201,IF('Capital Structure'!$R$18='Capital Structure'!$U$4,S206,0))</f>
        <v>0</v>
      </c>
      <c r="T217" s="139">
        <f>IF('Capital Structure'!$R$18='Capital Structure'!$U$5,T201,IF('Capital Structure'!$R$18='Capital Structure'!$U$4,T206,0))</f>
        <v>0</v>
      </c>
      <c r="U217" s="139">
        <f>IF('Capital Structure'!$R$18='Capital Structure'!$U$5,U201,IF('Capital Structure'!$R$18='Capital Structure'!$U$4,U206,0))</f>
        <v>0</v>
      </c>
      <c r="V217" s="139">
        <f>IF('Capital Structure'!$R$18='Capital Structure'!$U$5,V201,IF('Capital Structure'!$R$18='Capital Structure'!$U$4,V206,0))</f>
        <v>0</v>
      </c>
      <c r="W217" s="139">
        <f>IF('Capital Structure'!$R$18='Capital Structure'!$U$5,W201,IF('Capital Structure'!$R$18='Capital Structure'!$U$4,W206,0))</f>
        <v>0</v>
      </c>
      <c r="X217" s="139">
        <f>IF('Capital Structure'!$R$18='Capital Structure'!$U$5,X201,IF('Capital Structure'!$R$18='Capital Structure'!$U$4,X206,0))</f>
        <v>0</v>
      </c>
      <c r="Y217" s="139">
        <f>IF('Capital Structure'!$R$18='Capital Structure'!$U$5,Y201,IF('Capital Structure'!$R$18='Capital Structure'!$U$4,Y206,0))</f>
        <v>0</v>
      </c>
      <c r="Z217" s="139">
        <f>IF('Capital Structure'!$R$18='Capital Structure'!$U$5,Z201,IF('Capital Structure'!$R$18='Capital Structure'!$U$4,Z206,0))</f>
        <v>0</v>
      </c>
      <c r="AA217" s="139">
        <f>IF('Capital Structure'!$R$18='Capital Structure'!$U$5,AA201,IF('Capital Structure'!$R$18='Capital Structure'!$U$4,AA206,0))</f>
        <v>0</v>
      </c>
      <c r="AB217" s="139">
        <f>IF('Capital Structure'!$R$18='Capital Structure'!$U$5,AB201,IF('Capital Structure'!$R$18='Capital Structure'!$U$4,AB206,0))</f>
        <v>0</v>
      </c>
      <c r="AC217" s="139">
        <f>IF('Capital Structure'!$R$18='Capital Structure'!$U$5,AC201,IF('Capital Structure'!$R$18='Capital Structure'!$U$4,AC206,0))</f>
        <v>0</v>
      </c>
      <c r="AD217" s="139">
        <f>IF('Capital Structure'!$R$18='Capital Structure'!$U$5,AD201,IF('Capital Structure'!$R$18='Capital Structure'!$U$4,AD206,0))</f>
        <v>0</v>
      </c>
      <c r="AE217" s="139">
        <f>IF('Capital Structure'!$R$18='Capital Structure'!$U$5,AE201,IF('Capital Structure'!$R$18='Capital Structure'!$U$4,AE206,0))</f>
        <v>0</v>
      </c>
      <c r="AF217" s="139">
        <f>IF('Capital Structure'!$R$18='Capital Structure'!$U$5,AF201,IF('Capital Structure'!$R$18='Capital Structure'!$U$4,AF206,0))</f>
        <v>0</v>
      </c>
      <c r="AG217" s="139">
        <f>IF('Capital Structure'!$R$18='Capital Structure'!$U$5,AG201,IF('Capital Structure'!$R$18='Capital Structure'!$U$4,AG206,0))</f>
        <v>0</v>
      </c>
      <c r="AH217" s="139">
        <f>IF('Capital Structure'!$R$18='Capital Structure'!$U$5,AH201,IF('Capital Structure'!$R$18='Capital Structure'!$U$4,AH206,0))</f>
        <v>0</v>
      </c>
      <c r="AI217" s="139">
        <f>IF('Capital Structure'!$R$18='Capital Structure'!$U$5,AI201,IF('Capital Structure'!$R$18='Capital Structure'!$U$4,AI206,0))</f>
        <v>0</v>
      </c>
      <c r="AJ217" s="139">
        <f>IF('Capital Structure'!$R$18='Capital Structure'!$U$5,AJ201,IF('Capital Structure'!$R$18='Capital Structure'!$U$4,AJ206,0))</f>
        <v>0</v>
      </c>
      <c r="AK217" s="139">
        <f>IF('Capital Structure'!$R$18='Capital Structure'!$U$5,AK201,IF('Capital Structure'!$R$18='Capital Structure'!$U$4,AK206,0))</f>
        <v>0</v>
      </c>
      <c r="AL217" s="139">
        <f>IF('Capital Structure'!$R$18='Capital Structure'!$U$5,AL201,IF('Capital Structure'!$R$18='Capital Structure'!$U$4,AL206,0))</f>
        <v>0</v>
      </c>
      <c r="AM217" s="139">
        <f>IF('Capital Structure'!$R$18='Capital Structure'!$U$5,AM201,IF('Capital Structure'!$R$18='Capital Structure'!$U$4,AM206,0))</f>
        <v>0</v>
      </c>
      <c r="AN217" s="139">
        <f>IF('Capital Structure'!$R$18='Capital Structure'!$U$5,AN201,IF('Capital Structure'!$R$18='Capital Structure'!$U$4,AN206,0))</f>
        <v>0</v>
      </c>
      <c r="AO217" s="139">
        <f>IF('Capital Structure'!$R$18='Capital Structure'!$U$5,AO201,IF('Capital Structure'!$R$18='Capital Structure'!$U$4,AO206,0))</f>
        <v>0</v>
      </c>
      <c r="AP217" s="139">
        <f>IF('Capital Structure'!$R$18='Capital Structure'!$U$5,AP201,IF('Capital Structure'!$R$18='Capital Structure'!$U$4,AP206,0))</f>
        <v>0</v>
      </c>
      <c r="AQ217" s="139">
        <f>IF('Capital Structure'!$R$18='Capital Structure'!$U$5,AQ201,IF('Capital Structure'!$R$18='Capital Structure'!$U$4,AQ206,0))</f>
        <v>0</v>
      </c>
      <c r="AR217" s="139">
        <f>IF('Capital Structure'!$R$18='Capital Structure'!$U$5,AR201,IF('Capital Structure'!$R$18='Capital Structure'!$U$4,AR206,0))</f>
        <v>0</v>
      </c>
      <c r="AS217" s="139">
        <f>IF('Capital Structure'!$R$18='Capital Structure'!$U$5,AS201,IF('Capital Structure'!$R$18='Capital Structure'!$U$4,AS206,0))</f>
        <v>0</v>
      </c>
      <c r="AT217" s="139">
        <f>IF('Capital Structure'!$R$18='Capital Structure'!$U$5,AT201,IF('Capital Structure'!$R$18='Capital Structure'!$U$4,AT206,0))</f>
        <v>0</v>
      </c>
      <c r="AU217" s="139">
        <f>IF('Capital Structure'!$R$18='Capital Structure'!$U$5,AU201,IF('Capital Structure'!$R$18='Capital Structure'!$U$4,AU206,0))</f>
        <v>0</v>
      </c>
      <c r="AV217" s="139">
        <f>IF('Capital Structure'!$R$18='Capital Structure'!$U$5,AV201,IF('Capital Structure'!$R$18='Capital Structure'!$U$4,AV206,0))</f>
        <v>0</v>
      </c>
      <c r="AW217" s="139">
        <f>IF('Capital Structure'!$R$18='Capital Structure'!$U$5,AW201,IF('Capital Structure'!$R$18='Capital Structure'!$U$4,AW206,0))</f>
        <v>0</v>
      </c>
      <c r="AX217" s="139">
        <f>IF('Capital Structure'!$R$18='Capital Structure'!$U$5,AX201,IF('Capital Structure'!$R$18='Capital Structure'!$U$4,AX206,0))</f>
        <v>0</v>
      </c>
      <c r="AY217" s="139">
        <f>IF('Capital Structure'!$R$18='Capital Structure'!$U$5,AY201,IF('Capital Structure'!$R$18='Capital Structure'!$U$4,AY206,0))</f>
        <v>0</v>
      </c>
      <c r="AZ217" s="139">
        <f>IF('Capital Structure'!$R$18='Capital Structure'!$U$5,AZ201,IF('Capital Structure'!$R$18='Capital Structure'!$U$4,AZ206,0))</f>
        <v>0</v>
      </c>
      <c r="BA217" s="139">
        <f>IF('Capital Structure'!$R$18='Capital Structure'!$U$5,BA201,IF('Capital Structure'!$R$18='Capital Structure'!$U$4,BA206,0))</f>
        <v>0</v>
      </c>
      <c r="BB217" s="139">
        <f>IF('Capital Structure'!$R$18='Capital Structure'!$U$5,BB201,IF('Capital Structure'!$R$18='Capital Structure'!$U$4,BB206,0))</f>
        <v>0</v>
      </c>
      <c r="BC217" s="139">
        <f>IF('Capital Structure'!$R$18='Capital Structure'!$U$5,BC201,IF('Capital Structure'!$R$18='Capital Structure'!$U$4,BC206,0))</f>
        <v>0</v>
      </c>
      <c r="BD217" s="139">
        <f>IF('Capital Structure'!$R$18='Capital Structure'!$U$5,BD201,IF('Capital Structure'!$R$18='Capital Structure'!$U$4,BD206,0))</f>
        <v>0</v>
      </c>
      <c r="BE217" s="139">
        <f>IF('Capital Structure'!$R$18='Capital Structure'!$U$5,BE201,IF('Capital Structure'!$R$18='Capital Structure'!$U$4,BE206,0))</f>
        <v>0</v>
      </c>
      <c r="BF217" s="139">
        <f>IF('Capital Structure'!$R$18='Capital Structure'!$U$5,BF201,IF('Capital Structure'!$R$18='Capital Structure'!$U$4,BF206,0))</f>
        <v>0</v>
      </c>
      <c r="BG217" s="139">
        <f>IF('Capital Structure'!$R$18='Capital Structure'!$U$5,BG201,IF('Capital Structure'!$R$18='Capital Structure'!$U$4,BG206,0))</f>
        <v>0</v>
      </c>
      <c r="BH217" s="139">
        <f>IF('Capital Structure'!$R$18='Capital Structure'!$U$5,BH201,IF('Capital Structure'!$R$18='Capital Structure'!$U$4,BH206,0))</f>
        <v>0</v>
      </c>
      <c r="BI217" s="139">
        <f>IF('Capital Structure'!$R$18='Capital Structure'!$U$5,BI201,IF('Capital Structure'!$R$18='Capital Structure'!$U$4,BI206,0))</f>
        <v>0</v>
      </c>
      <c r="BJ217" s="139">
        <f>IF('Capital Structure'!$R$18='Capital Structure'!$U$5,BJ201,IF('Capital Structure'!$R$18='Capital Structure'!$U$4,BJ206,0))</f>
        <v>0</v>
      </c>
      <c r="BK217" s="139">
        <f>IF('Capital Structure'!$R$18='Capital Structure'!$U$5,BK201,IF('Capital Structure'!$R$18='Capital Structure'!$U$4,BK206,0))</f>
        <v>0</v>
      </c>
      <c r="BL217" s="139">
        <f>IF('Capital Structure'!$R$18='Capital Structure'!$U$5,BL201,IF('Capital Structure'!$R$18='Capital Structure'!$U$4,BL206,0))</f>
        <v>0</v>
      </c>
      <c r="BM217" s="139">
        <f>IF('Capital Structure'!$R$18='Capital Structure'!$U$5,BM201,IF('Capital Structure'!$R$18='Capital Structure'!$U$4,BM206,0))</f>
        <v>0</v>
      </c>
      <c r="BN217" s="139">
        <f>IF('Capital Structure'!$R$18='Capital Structure'!$U$5,BN201,IF('Capital Structure'!$R$18='Capital Structure'!$U$4,BN206,0))</f>
        <v>0</v>
      </c>
      <c r="BO217" s="139">
        <f>IF('Capital Structure'!$R$18='Capital Structure'!$U$5,BO201,IF('Capital Structure'!$R$18='Capital Structure'!$U$4,BO206,0))</f>
        <v>0</v>
      </c>
      <c r="BP217" s="139">
        <f>IF('Capital Structure'!$R$18='Capital Structure'!$U$5,BP201,IF('Capital Structure'!$R$18='Capital Structure'!$U$4,BP206,0))</f>
        <v>0</v>
      </c>
      <c r="BQ217" s="139">
        <f>IF('Capital Structure'!$R$18='Capital Structure'!$U$5,BQ201,IF('Capital Structure'!$R$18='Capital Structure'!$U$4,BQ206,0))</f>
        <v>0</v>
      </c>
      <c r="BR217" s="139">
        <f>IF('Capital Structure'!$R$18='Capital Structure'!$U$5,BR201,IF('Capital Structure'!$R$18='Capital Structure'!$U$4,BR206,0))</f>
        <v>0</v>
      </c>
      <c r="BS217" s="139">
        <f>IF('Capital Structure'!$R$18='Capital Structure'!$U$5,BS201,IF('Capital Structure'!$R$18='Capital Structure'!$U$4,BS206,0))</f>
        <v>0</v>
      </c>
      <c r="BT217" s="139">
        <f>IF('Capital Structure'!$R$18='Capital Structure'!$U$5,BT201,IF('Capital Structure'!$R$18='Capital Structure'!$U$4,BT206,0))</f>
        <v>0</v>
      </c>
      <c r="BU217" s="139">
        <f>IF('Capital Structure'!$R$18='Capital Structure'!$U$5,BU201,IF('Capital Structure'!$R$18='Capital Structure'!$U$4,BU206,0))</f>
        <v>0</v>
      </c>
      <c r="BV217" s="139">
        <f>IF('Capital Structure'!$R$18='Capital Structure'!$U$5,BV201,IF('Capital Structure'!$R$18='Capital Structure'!$U$4,BV206,0))</f>
        <v>0</v>
      </c>
      <c r="BW217" s="139">
        <f>IF('Capital Structure'!$R$18='Capital Structure'!$U$5,BW201,IF('Capital Structure'!$R$18='Capital Structure'!$U$4,BW206,0))</f>
        <v>0</v>
      </c>
      <c r="BX217" s="139">
        <f>IF('Capital Structure'!$R$18='Capital Structure'!$U$5,BX201,IF('Capital Structure'!$R$18='Capital Structure'!$U$4,BX206,0))</f>
        <v>0</v>
      </c>
      <c r="BY217" s="139">
        <f>IF('Capital Structure'!$R$18='Capital Structure'!$U$5,BY201,IF('Capital Structure'!$R$18='Capital Structure'!$U$4,BY206,0))</f>
        <v>0</v>
      </c>
      <c r="BZ217" s="139">
        <f>IF('Capital Structure'!$R$18='Capital Structure'!$U$5,BZ201,IF('Capital Structure'!$R$18='Capital Structure'!$U$4,BZ206,0))</f>
        <v>0</v>
      </c>
      <c r="CA217" s="139">
        <f>IF('Capital Structure'!$R$18='Capital Structure'!$U$5,CA201,IF('Capital Structure'!$R$18='Capital Structure'!$U$4,CA206,0))</f>
        <v>0</v>
      </c>
      <c r="CB217" s="139">
        <f>IF('Capital Structure'!$R$18='Capital Structure'!$U$5,CB201,IF('Capital Structure'!$R$18='Capital Structure'!$U$4,CB206,0))</f>
        <v>0</v>
      </c>
      <c r="CC217" s="139">
        <f>IF('Capital Structure'!$R$18='Capital Structure'!$U$5,CC201,IF('Capital Structure'!$R$18='Capital Structure'!$U$4,CC206,0))</f>
        <v>0</v>
      </c>
      <c r="CD217" s="139">
        <f>IF('Capital Structure'!$R$18='Capital Structure'!$U$5,CD201,IF('Capital Structure'!$R$18='Capital Structure'!$U$4,CD206,0))</f>
        <v>0</v>
      </c>
      <c r="CE217" s="139">
        <f>IF('Capital Structure'!$R$18='Capital Structure'!$U$5,CE201,IF('Capital Structure'!$R$18='Capital Structure'!$U$4,CE206,0))</f>
        <v>0</v>
      </c>
      <c r="CF217" s="139">
        <f>IF('Capital Structure'!$R$18='Capital Structure'!$U$5,CF201,IF('Capital Structure'!$R$18='Capital Structure'!$U$4,CF206,0))</f>
        <v>0</v>
      </c>
      <c r="CG217" s="139">
        <f>IF('Capital Structure'!$R$18='Capital Structure'!$U$5,CG201,IF('Capital Structure'!$R$18='Capital Structure'!$U$4,CG206,0))</f>
        <v>0</v>
      </c>
      <c r="CH217" s="139">
        <f>IF('Capital Structure'!$R$18='Capital Structure'!$U$5,CH201,IF('Capital Structure'!$R$18='Capital Structure'!$U$4,CH206,0))</f>
        <v>0</v>
      </c>
      <c r="CI217" s="139">
        <f>IF('Capital Structure'!$R$18='Capital Structure'!$U$5,CI201,IF('Capital Structure'!$R$18='Capital Structure'!$U$4,CI206,0))</f>
        <v>0</v>
      </c>
      <c r="CJ217" s="139">
        <f>IF('Capital Structure'!$R$18='Capital Structure'!$U$5,CJ201,IF('Capital Structure'!$R$18='Capital Structure'!$U$4,CJ206,0))</f>
        <v>0</v>
      </c>
      <c r="CK217" s="139">
        <f>IF('Capital Structure'!$R$18='Capital Structure'!$U$5,CK201,IF('Capital Structure'!$R$18='Capital Structure'!$U$4,CK206,0))</f>
        <v>0</v>
      </c>
      <c r="CL217" s="139">
        <f>IF('Capital Structure'!$R$18='Capital Structure'!$U$5,CL201,IF('Capital Structure'!$R$18='Capital Structure'!$U$4,CL206,0))</f>
        <v>0</v>
      </c>
      <c r="CM217" s="139">
        <f>IF('Capital Structure'!$R$18='Capital Structure'!$U$5,CM201,IF('Capital Structure'!$R$18='Capital Structure'!$U$4,CM206,0))</f>
        <v>0</v>
      </c>
      <c r="CN217" s="139">
        <f>IF('Capital Structure'!$R$18='Capital Structure'!$U$5,CN201,IF('Capital Structure'!$R$18='Capital Structure'!$U$4,CN206,0))</f>
        <v>0</v>
      </c>
      <c r="CO217" s="139">
        <f>IF('Capital Structure'!$R$18='Capital Structure'!$U$5,CO201,IF('Capital Structure'!$R$18='Capital Structure'!$U$4,CO206,0))</f>
        <v>0</v>
      </c>
      <c r="CP217" s="139">
        <f>IF('Capital Structure'!$R$18='Capital Structure'!$U$5,CP201,IF('Capital Structure'!$R$18='Capital Structure'!$U$4,CP206,0))</f>
        <v>0</v>
      </c>
      <c r="CQ217" s="139">
        <f>IF('Capital Structure'!$R$18='Capital Structure'!$U$5,CQ201,IF('Capital Structure'!$R$18='Capital Structure'!$U$4,CQ206,0))</f>
        <v>0</v>
      </c>
      <c r="CR217" s="139">
        <f>IF('Capital Structure'!$R$18='Capital Structure'!$U$5,CR201,IF('Capital Structure'!$R$18='Capital Structure'!$U$4,CR206,0))</f>
        <v>0</v>
      </c>
      <c r="CS217" s="139">
        <f>IF('Capital Structure'!$R$18='Capital Structure'!$U$5,CS201,IF('Capital Structure'!$R$18='Capital Structure'!$U$4,CS206,0))</f>
        <v>0</v>
      </c>
      <c r="CT217" s="139">
        <f>IF('Capital Structure'!$R$18='Capital Structure'!$U$5,CT201,IF('Capital Structure'!$R$18='Capital Structure'!$U$4,CT206,0))</f>
        <v>0</v>
      </c>
      <c r="CU217" s="139">
        <f>IF('Capital Structure'!$R$18='Capital Structure'!$U$5,CU201,IF('Capital Structure'!$R$18='Capital Structure'!$U$4,CU206,0))</f>
        <v>0</v>
      </c>
      <c r="CV217" s="139">
        <f>IF('Capital Structure'!$R$18='Capital Structure'!$U$5,CV201,IF('Capital Structure'!$R$18='Capital Structure'!$U$4,CV206,0))</f>
        <v>0</v>
      </c>
      <c r="CW217" s="139">
        <f>IF('Capital Structure'!$R$18='Capital Structure'!$U$5,CW201,IF('Capital Structure'!$R$18='Capital Structure'!$U$4,CW206,0))</f>
        <v>0</v>
      </c>
      <c r="CX217" s="139">
        <f>IF('Capital Structure'!$R$18='Capital Structure'!$U$5,CX201,IF('Capital Structure'!$R$18='Capital Structure'!$U$4,CX206,0))</f>
        <v>0</v>
      </c>
      <c r="CY217" s="139">
        <f>IF('Capital Structure'!$R$18='Capital Structure'!$U$5,CY201,IF('Capital Structure'!$R$18='Capital Structure'!$U$4,CY206,0))</f>
        <v>0</v>
      </c>
      <c r="CZ217" s="139">
        <f>IF('Capital Structure'!$R$18='Capital Structure'!$U$5,CZ201,IF('Capital Structure'!$R$18='Capital Structure'!$U$4,CZ206,0))</f>
        <v>0</v>
      </c>
      <c r="DA217" s="139">
        <f>IF('Capital Structure'!$R$18='Capital Structure'!$U$5,DA201,IF('Capital Structure'!$R$18='Capital Structure'!$U$4,DA206,0))</f>
        <v>0</v>
      </c>
      <c r="DB217" s="139">
        <f>IF('Capital Structure'!$R$18='Capital Structure'!$U$5,DB201,IF('Capital Structure'!$R$18='Capital Structure'!$U$4,DB206,0))</f>
        <v>0</v>
      </c>
      <c r="DC217" s="139">
        <f>IF('Capital Structure'!$R$18='Capital Structure'!$U$5,DC201,IF('Capital Structure'!$R$18='Capital Structure'!$U$4,DC206,0))</f>
        <v>0</v>
      </c>
      <c r="DD217" s="139">
        <f>IF('Capital Structure'!$R$18='Capital Structure'!$U$5,DD201,IF('Capital Structure'!$R$18='Capital Structure'!$U$4,DD206,0))</f>
        <v>0</v>
      </c>
      <c r="DE217" s="139">
        <f>IF('Capital Structure'!$R$18='Capital Structure'!$U$5,DE201,IF('Capital Structure'!$R$18='Capital Structure'!$U$4,DE206,0))</f>
        <v>0</v>
      </c>
      <c r="DF217" s="139">
        <f>IF('Capital Structure'!$R$18='Capital Structure'!$U$5,DF201,IF('Capital Structure'!$R$18='Capital Structure'!$U$4,DF206,0))</f>
        <v>0</v>
      </c>
      <c r="DG217" s="139">
        <f>IF('Capital Structure'!$R$18='Capital Structure'!$U$5,DG201,IF('Capital Structure'!$R$18='Capital Structure'!$U$4,DG206,0))</f>
        <v>0</v>
      </c>
      <c r="DH217" s="139">
        <f>IF('Capital Structure'!$R$18='Capital Structure'!$U$5,DH201,IF('Capital Structure'!$R$18='Capital Structure'!$U$4,DH206,0))</f>
        <v>0</v>
      </c>
      <c r="DI217" s="139">
        <f>IF('Capital Structure'!$R$18='Capital Structure'!$U$5,DI201,IF('Capital Structure'!$R$18='Capital Structure'!$U$4,DI206,0))</f>
        <v>0</v>
      </c>
      <c r="DJ217" s="139">
        <f>IF('Capital Structure'!$R$18='Capital Structure'!$U$5,DJ201,IF('Capital Structure'!$R$18='Capital Structure'!$U$4,DJ206,0))</f>
        <v>0</v>
      </c>
      <c r="DK217" s="139">
        <f>IF('Capital Structure'!$R$18='Capital Structure'!$U$5,DK201,IF('Capital Structure'!$R$18='Capital Structure'!$U$4,DK206,0))</f>
        <v>0</v>
      </c>
      <c r="DL217" s="139">
        <f>IF('Capital Structure'!$R$18='Capital Structure'!$U$5,DL201,IF('Capital Structure'!$R$18='Capital Structure'!$U$4,DL206,0))</f>
        <v>0</v>
      </c>
      <c r="DM217" s="139">
        <f>IF('Capital Structure'!$R$18='Capital Structure'!$U$5,DM201,IF('Capital Structure'!$R$18='Capital Structure'!$U$4,DM206,0))</f>
        <v>0</v>
      </c>
      <c r="DN217" s="139">
        <f>IF('Capital Structure'!$R$18='Capital Structure'!$U$5,DN201,IF('Capital Structure'!$R$18='Capital Structure'!$U$4,DN206,0))</f>
        <v>0</v>
      </c>
      <c r="DO217" s="139">
        <f>IF('Capital Structure'!$R$18='Capital Structure'!$U$5,DO201,IF('Capital Structure'!$R$18='Capital Structure'!$U$4,DO206,0))</f>
        <v>0</v>
      </c>
      <c r="DP217" s="139">
        <f>IF('Capital Structure'!$R$18='Capital Structure'!$U$5,DP201,IF('Capital Structure'!$R$18='Capital Structure'!$U$4,DP206,0))</f>
        <v>0</v>
      </c>
      <c r="DQ217" s="139">
        <f>IF('Capital Structure'!$R$18='Capital Structure'!$U$5,DQ201,IF('Capital Structure'!$R$18='Capital Structure'!$U$4,DQ206,0))</f>
        <v>0</v>
      </c>
      <c r="DR217" s="139">
        <f>IF('Capital Structure'!$R$18='Capital Structure'!$U$5,DR201,IF('Capital Structure'!$R$18='Capital Structure'!$U$4,DR206,0))</f>
        <v>0</v>
      </c>
      <c r="DS217" s="139">
        <f>IF('Capital Structure'!$R$18='Capital Structure'!$U$5,DS201,IF('Capital Structure'!$R$18='Capital Structure'!$U$4,DS206,0))</f>
        <v>0</v>
      </c>
      <c r="DT217" s="139">
        <f>IF('Capital Structure'!$R$18='Capital Structure'!$U$5,DT201,IF('Capital Structure'!$R$18='Capital Structure'!$U$4,DT206,0))</f>
        <v>0</v>
      </c>
      <c r="DU217" s="139">
        <f>IF('Capital Structure'!$R$18='Capital Structure'!$U$5,DU201,IF('Capital Structure'!$R$18='Capital Structure'!$U$4,DU206,0))</f>
        <v>0</v>
      </c>
      <c r="DV217" s="139">
        <f>IF('Capital Structure'!$R$18='Capital Structure'!$U$5,DV201,IF('Capital Structure'!$R$18='Capital Structure'!$U$4,DV206,0))</f>
        <v>0</v>
      </c>
      <c r="DW217" s="139">
        <f>IF('Capital Structure'!$R$18='Capital Structure'!$U$5,DW201,IF('Capital Structure'!$R$18='Capital Structure'!$U$4,DW206,0))</f>
        <v>0</v>
      </c>
      <c r="DX217" s="139">
        <f>IF('Capital Structure'!$R$18='Capital Structure'!$U$5,DX201,IF('Capital Structure'!$R$18='Capital Structure'!$U$4,DX206,0))</f>
        <v>0</v>
      </c>
      <c r="DY217" s="139">
        <f>IF('Capital Structure'!$R$18='Capital Structure'!$U$5,DY201,IF('Capital Structure'!$R$18='Capital Structure'!$U$4,DY206,0))</f>
        <v>0</v>
      </c>
      <c r="DZ217" s="139">
        <f>IF('Capital Structure'!$R$18='Capital Structure'!$U$5,DZ201,IF('Capital Structure'!$R$18='Capital Structure'!$U$4,DZ206,0))</f>
        <v>0</v>
      </c>
      <c r="EA217" s="139">
        <f>IF('Capital Structure'!$R$18='Capital Structure'!$U$5,EA201,IF('Capital Structure'!$R$18='Capital Structure'!$U$4,EA206,0))</f>
        <v>0</v>
      </c>
      <c r="EB217" s="139">
        <f>IF('Capital Structure'!$R$18='Capital Structure'!$U$5,EB201,IF('Capital Structure'!$R$18='Capital Structure'!$U$4,EB206,0))</f>
        <v>0</v>
      </c>
      <c r="EC217" s="139">
        <f>IF('Capital Structure'!$R$18='Capital Structure'!$U$5,EC201,IF('Capital Structure'!$R$18='Capital Structure'!$U$4,EC206,0))</f>
        <v>0</v>
      </c>
      <c r="ED217" s="139">
        <f>IF('Capital Structure'!$R$18='Capital Structure'!$U$5,ED201,IF('Capital Structure'!$R$18='Capital Structure'!$U$4,ED206,0))</f>
        <v>0</v>
      </c>
      <c r="EE217" s="139">
        <f>IF('Capital Structure'!$R$18='Capital Structure'!$U$5,EE201,IF('Capital Structure'!$R$18='Capital Structure'!$U$4,EE206,0))</f>
        <v>0</v>
      </c>
      <c r="EF217" s="139">
        <f>IF('Capital Structure'!$R$18='Capital Structure'!$U$5,EF201,IF('Capital Structure'!$R$18='Capital Structure'!$U$4,EF206,0))</f>
        <v>0</v>
      </c>
      <c r="EG217" s="139">
        <f>IF('Capital Structure'!$R$18='Capital Structure'!$U$5,EG201,IF('Capital Structure'!$R$18='Capital Structure'!$U$4,EG206,0))</f>
        <v>0</v>
      </c>
      <c r="EH217" s="139">
        <f>IF('Capital Structure'!$R$18='Capital Structure'!$U$5,EH201,IF('Capital Structure'!$R$18='Capital Structure'!$U$4,EH206,0))</f>
        <v>0</v>
      </c>
      <c r="EI217" s="139">
        <f>IF('Capital Structure'!$R$18='Capital Structure'!$U$5,EI201,IF('Capital Structure'!$R$18='Capital Structure'!$U$4,EI206,0))</f>
        <v>0</v>
      </c>
      <c r="EJ217" s="139">
        <f>IF('Capital Structure'!$R$18='Capital Structure'!$U$5,EJ201,IF('Capital Structure'!$R$18='Capital Structure'!$U$4,EJ206,0))</f>
        <v>0</v>
      </c>
      <c r="EK217" s="139">
        <f>IF('Capital Structure'!$R$18='Capital Structure'!$U$5,EK201,IF('Capital Structure'!$R$18='Capital Structure'!$U$4,EK206,0))</f>
        <v>0</v>
      </c>
      <c r="EL217" s="139">
        <f>IF('Capital Structure'!$R$18='Capital Structure'!$U$5,EL201,IF('Capital Structure'!$R$18='Capital Structure'!$U$4,EL206,0))</f>
        <v>0</v>
      </c>
      <c r="EM217" s="139">
        <f>IF('Capital Structure'!$R$18='Capital Structure'!$U$5,EM201,IF('Capital Structure'!$R$18='Capital Structure'!$U$4,EM206,0))</f>
        <v>0</v>
      </c>
      <c r="EN217" s="139">
        <f>IF('Capital Structure'!$R$18='Capital Structure'!$U$5,EN201,IF('Capital Structure'!$R$18='Capital Structure'!$U$4,EN206,0))</f>
        <v>0</v>
      </c>
      <c r="EO217" s="139">
        <f>IF('Capital Structure'!$R$18='Capital Structure'!$U$5,EO201,IF('Capital Structure'!$R$18='Capital Structure'!$U$4,EO206,0))</f>
        <v>0</v>
      </c>
      <c r="EP217" s="139">
        <f>IF('Capital Structure'!$R$18='Capital Structure'!$U$5,EP201,IF('Capital Structure'!$R$18='Capital Structure'!$U$4,EP206,0))</f>
        <v>0</v>
      </c>
      <c r="EQ217" s="139">
        <f>IF('Capital Structure'!$R$18='Capital Structure'!$U$5,EQ201,IF('Capital Structure'!$R$18='Capital Structure'!$U$4,EQ206,0))</f>
        <v>0</v>
      </c>
      <c r="ER217" s="139">
        <f>IF('Capital Structure'!$R$18='Capital Structure'!$U$5,ER201,IF('Capital Structure'!$R$18='Capital Structure'!$U$4,ER206,0))</f>
        <v>0</v>
      </c>
      <c r="ES217" s="139">
        <f>IF('Capital Structure'!$R$18='Capital Structure'!$U$5,ES201,IF('Capital Structure'!$R$18='Capital Structure'!$U$4,ES206,0))</f>
        <v>0</v>
      </c>
      <c r="ET217" s="139">
        <f>IF('Capital Structure'!$R$18='Capital Structure'!$U$5,ET201,IF('Capital Structure'!$R$18='Capital Structure'!$U$4,ET206,0))</f>
        <v>0</v>
      </c>
      <c r="EU217" s="139">
        <f>IF('Capital Structure'!$R$18='Capital Structure'!$U$5,EU201,IF('Capital Structure'!$R$18='Capital Structure'!$U$4,EU206,0))</f>
        <v>0</v>
      </c>
      <c r="EV217" s="139">
        <f>IF('Capital Structure'!$R$18='Capital Structure'!$U$5,EV201,IF('Capital Structure'!$R$18='Capital Structure'!$U$4,EV206,0))</f>
        <v>0</v>
      </c>
      <c r="EW217" s="139">
        <f>IF('Capital Structure'!$R$18='Capital Structure'!$U$5,EW201,IF('Capital Structure'!$R$18='Capital Structure'!$U$4,EW206,0))</f>
        <v>0</v>
      </c>
      <c r="EX217" s="139">
        <f>IF('Capital Structure'!$R$18='Capital Structure'!$U$5,EX201,IF('Capital Structure'!$R$18='Capital Structure'!$U$4,EX206,0))</f>
        <v>0</v>
      </c>
      <c r="EY217" s="139">
        <f>IF('Capital Structure'!$R$18='Capital Structure'!$U$5,EY201,IF('Capital Structure'!$R$18='Capital Structure'!$U$4,EY206,0))</f>
        <v>0</v>
      </c>
      <c r="EZ217" s="139">
        <f>IF('Capital Structure'!$R$18='Capital Structure'!$U$5,EZ201,IF('Capital Structure'!$R$18='Capital Structure'!$U$4,EZ206,0))</f>
        <v>0</v>
      </c>
      <c r="FA217" s="139">
        <f>IF('Capital Structure'!$R$18='Capital Structure'!$U$5,FA201,IF('Capital Structure'!$R$18='Capital Structure'!$U$4,FA206,0))</f>
        <v>0</v>
      </c>
      <c r="FB217" s="139">
        <f>IF('Capital Structure'!$R$18='Capital Structure'!$U$5,FB201,IF('Capital Structure'!$R$18='Capital Structure'!$U$4,FB206,0))</f>
        <v>0</v>
      </c>
      <c r="FC217" s="139">
        <f>IF('Capital Structure'!$R$18='Capital Structure'!$U$5,FC201,IF('Capital Structure'!$R$18='Capital Structure'!$U$4,FC206,0))</f>
        <v>0</v>
      </c>
      <c r="FD217" s="139">
        <f>IF('Capital Structure'!$R$18='Capital Structure'!$U$5,FD201,IF('Capital Structure'!$R$18='Capital Structure'!$U$4,FD206,0))</f>
        <v>0</v>
      </c>
      <c r="FE217" s="139">
        <f>IF('Capital Structure'!$R$18='Capital Structure'!$U$5,FE201,IF('Capital Structure'!$R$18='Capital Structure'!$U$4,FE206,0))</f>
        <v>0</v>
      </c>
      <c r="FF217" s="139">
        <f>IF('Capital Structure'!$R$18='Capital Structure'!$U$5,FF201,IF('Capital Structure'!$R$18='Capital Structure'!$U$4,FF206,0))</f>
        <v>0</v>
      </c>
      <c r="FG217" s="139">
        <f>IF('Capital Structure'!$R$18='Capital Structure'!$U$5,FG201,IF('Capital Structure'!$R$18='Capital Structure'!$U$4,FG206,0))</f>
        <v>0</v>
      </c>
      <c r="FH217" s="139">
        <f>IF('Capital Structure'!$R$18='Capital Structure'!$U$5,FH201,IF('Capital Structure'!$R$18='Capital Structure'!$U$4,FH206,0))</f>
        <v>0</v>
      </c>
      <c r="FI217" s="139">
        <f>IF('Capital Structure'!$R$18='Capital Structure'!$U$5,FI201,IF('Capital Structure'!$R$18='Capital Structure'!$U$4,FI206,0))</f>
        <v>0</v>
      </c>
      <c r="FJ217" s="139">
        <f>IF('Capital Structure'!$R$18='Capital Structure'!$U$5,FJ201,IF('Capital Structure'!$R$18='Capital Structure'!$U$4,FJ206,0))</f>
        <v>0</v>
      </c>
      <c r="FK217" s="139">
        <f>IF('Capital Structure'!$R$18='Capital Structure'!$U$5,FK201,IF('Capital Structure'!$R$18='Capital Structure'!$U$4,FK206,0))</f>
        <v>0</v>
      </c>
      <c r="FL217" s="139">
        <f>IF('Capital Structure'!$R$18='Capital Structure'!$U$5,FL201,IF('Capital Structure'!$R$18='Capital Structure'!$U$4,FL206,0))</f>
        <v>0</v>
      </c>
      <c r="FM217" s="139">
        <f>IF('Capital Structure'!$R$18='Capital Structure'!$U$5,FM201,IF('Capital Structure'!$R$18='Capital Structure'!$U$4,FM206,0))</f>
        <v>0</v>
      </c>
      <c r="FN217" s="139">
        <f>IF('Capital Structure'!$R$18='Capital Structure'!$U$5,FN201,IF('Capital Structure'!$R$18='Capital Structure'!$U$4,FN206,0))</f>
        <v>0</v>
      </c>
    </row>
    <row r="218" spans="1:170">
      <c r="B218" s="146" t="s">
        <v>329</v>
      </c>
      <c r="E218" s="139">
        <f>IF('Capital Structure'!$R$18='Capital Structure'!$U$5,E200+E202,IF('Capital Structure'!$R$18='Capital Structure'!$U$4,E207,E210))</f>
        <v>0</v>
      </c>
      <c r="F218" s="139">
        <f>IF('Capital Structure'!$R$18='Capital Structure'!$U$5,F200+F202,IF('Capital Structure'!$R$18='Capital Structure'!$U$4,F207,F210))</f>
        <v>0</v>
      </c>
      <c r="G218" s="139">
        <f>IF('Capital Structure'!$R$18='Capital Structure'!$U$5,G200+G202,IF('Capital Structure'!$R$18='Capital Structure'!$U$4,G207,G210))</f>
        <v>0</v>
      </c>
      <c r="H218" s="139">
        <f>IF('Capital Structure'!$R$18='Capital Structure'!$U$5,H200+H202,IF('Capital Structure'!$R$18='Capital Structure'!$U$4,H207,H210))</f>
        <v>0</v>
      </c>
      <c r="I218" s="139">
        <f>IF('Capital Structure'!$R$18='Capital Structure'!$U$5,I200+I202,IF('Capital Structure'!$R$18='Capital Structure'!$U$4,I207,I210))</f>
        <v>0</v>
      </c>
      <c r="J218" s="139">
        <f>IF('Capital Structure'!$R$18='Capital Structure'!$U$5,J200+J202,IF('Capital Structure'!$R$18='Capital Structure'!$U$4,J207,J210))</f>
        <v>0</v>
      </c>
      <c r="K218" s="139">
        <f>IF('Capital Structure'!$R$18='Capital Structure'!$U$5,K200+K202,IF('Capital Structure'!$R$18='Capital Structure'!$U$4,K207,K210))</f>
        <v>0</v>
      </c>
      <c r="L218" s="139">
        <f>IF('Capital Structure'!$R$18='Capital Structure'!$U$5,L200+L202,IF('Capital Structure'!$R$18='Capital Structure'!$U$4,L207,L210))</f>
        <v>0</v>
      </c>
      <c r="M218" s="139">
        <f>IF('Capital Structure'!$R$18='Capital Structure'!$U$5,M200+M202,IF('Capital Structure'!$R$18='Capital Structure'!$U$4,M207,M210))</f>
        <v>0</v>
      </c>
      <c r="N218" s="139">
        <f>IF('Capital Structure'!$R$18='Capital Structure'!$U$5,N200+N202,IF('Capital Structure'!$R$18='Capital Structure'!$U$4,N207,N210))</f>
        <v>0</v>
      </c>
      <c r="O218" s="139">
        <f>IF('Capital Structure'!$R$18='Capital Structure'!$U$5,O200+O202,IF('Capital Structure'!$R$18='Capital Structure'!$U$4,O207,O210))</f>
        <v>0</v>
      </c>
      <c r="P218" s="139">
        <f>IF('Capital Structure'!$R$18='Capital Structure'!$U$5,P200+P202,IF('Capital Structure'!$R$18='Capital Structure'!$U$4,P207,P210))</f>
        <v>0</v>
      </c>
      <c r="Q218" s="139">
        <f>IF('Capital Structure'!$R$18='Capital Structure'!$U$5,Q200+Q202,IF('Capital Structure'!$R$18='Capital Structure'!$U$4,Q207,Q210))</f>
        <v>0</v>
      </c>
      <c r="R218" s="139">
        <f>IF('Capital Structure'!$R$18='Capital Structure'!$U$5,R200+R202,IF('Capital Structure'!$R$18='Capital Structure'!$U$4,R207,R210))</f>
        <v>0</v>
      </c>
      <c r="S218" s="139">
        <f>IF('Capital Structure'!$R$18='Capital Structure'!$U$5,S200+S202,IF('Capital Structure'!$R$18='Capital Structure'!$U$4,S207,S210))</f>
        <v>0</v>
      </c>
      <c r="T218" s="139">
        <f>IF('Capital Structure'!$R$18='Capital Structure'!$U$5,T200+T202,IF('Capital Structure'!$R$18='Capital Structure'!$U$4,T207,T210))</f>
        <v>0</v>
      </c>
      <c r="U218" s="139">
        <f>IF('Capital Structure'!$R$18='Capital Structure'!$U$5,U200+U202,IF('Capital Structure'!$R$18='Capital Structure'!$U$4,U207,U210))</f>
        <v>0</v>
      </c>
      <c r="V218" s="139">
        <f>IF('Capital Structure'!$R$18='Capital Structure'!$U$5,V200+V202,IF('Capital Structure'!$R$18='Capital Structure'!$U$4,V207,V210))</f>
        <v>0</v>
      </c>
      <c r="W218" s="139">
        <f>IF('Capital Structure'!$R$18='Capital Structure'!$U$5,W200+W202,IF('Capital Structure'!$R$18='Capital Structure'!$U$4,W207,W210))</f>
        <v>0</v>
      </c>
      <c r="X218" s="139">
        <f>IF('Capital Structure'!$R$18='Capital Structure'!$U$5,X200+X202,IF('Capital Structure'!$R$18='Capital Structure'!$U$4,X207,X210))</f>
        <v>0</v>
      </c>
      <c r="Y218" s="139">
        <f>IF('Capital Structure'!$R$18='Capital Structure'!$U$5,Y200+Y202,IF('Capital Structure'!$R$18='Capital Structure'!$U$4,Y207,Y210))</f>
        <v>0</v>
      </c>
      <c r="Z218" s="139">
        <f>IF('Capital Structure'!$R$18='Capital Structure'!$U$5,Z200+Z202,IF('Capital Structure'!$R$18='Capital Structure'!$U$4,Z207,Z210))</f>
        <v>0</v>
      </c>
      <c r="AA218" s="139">
        <f>IF('Capital Structure'!$R$18='Capital Structure'!$U$5,AA200+AA202,IF('Capital Structure'!$R$18='Capital Structure'!$U$4,AA207,AA210))</f>
        <v>0</v>
      </c>
      <c r="AB218" s="139">
        <f>IF('Capital Structure'!$R$18='Capital Structure'!$U$5,AB200+AB202,IF('Capital Structure'!$R$18='Capital Structure'!$U$4,AB207,AB210))</f>
        <v>0</v>
      </c>
      <c r="AC218" s="139">
        <f>IF('Capital Structure'!$R$18='Capital Structure'!$U$5,AC200+AC202,IF('Capital Structure'!$R$18='Capital Structure'!$U$4,AC207,AC210))</f>
        <v>0</v>
      </c>
      <c r="AD218" s="139">
        <f>IF('Capital Structure'!$R$18='Capital Structure'!$U$5,AD200+AD202,IF('Capital Structure'!$R$18='Capital Structure'!$U$4,AD207,AD210))</f>
        <v>0</v>
      </c>
      <c r="AE218" s="139">
        <f>IF('Capital Structure'!$R$18='Capital Structure'!$U$5,AE200+AE202,IF('Capital Structure'!$R$18='Capital Structure'!$U$4,AE207,AE210))</f>
        <v>0</v>
      </c>
      <c r="AF218" s="139">
        <f>IF('Capital Structure'!$R$18='Capital Structure'!$U$5,AF200+AF202,IF('Capital Structure'!$R$18='Capital Structure'!$U$4,AF207,AF210))</f>
        <v>0</v>
      </c>
      <c r="AG218" s="139">
        <f>IF('Capital Structure'!$R$18='Capital Structure'!$U$5,AG200+AG202,IF('Capital Structure'!$R$18='Capital Structure'!$U$4,AG207,AG210))</f>
        <v>0</v>
      </c>
      <c r="AH218" s="139">
        <f>IF('Capital Structure'!$R$18='Capital Structure'!$U$5,AH200+AH202,IF('Capital Structure'!$R$18='Capital Structure'!$U$4,AH207,AH210))</f>
        <v>0</v>
      </c>
      <c r="AI218" s="139">
        <f>IF('Capital Structure'!$R$18='Capital Structure'!$U$5,AI200+AI202,IF('Capital Structure'!$R$18='Capital Structure'!$U$4,AI207,AI210))</f>
        <v>0</v>
      </c>
      <c r="AJ218" s="139">
        <f>IF('Capital Structure'!$R$18='Capital Structure'!$U$5,AJ200+AJ202,IF('Capital Structure'!$R$18='Capital Structure'!$U$4,AJ207,AJ210))</f>
        <v>0</v>
      </c>
      <c r="AK218" s="139">
        <f>IF('Capital Structure'!$R$18='Capital Structure'!$U$5,AK200+AK202,IF('Capital Structure'!$R$18='Capital Structure'!$U$4,AK207,AK210))</f>
        <v>0</v>
      </c>
      <c r="AL218" s="139">
        <f>IF('Capital Structure'!$R$18='Capital Structure'!$U$5,AL200+AL202,IF('Capital Structure'!$R$18='Capital Structure'!$U$4,AL207,AL210))</f>
        <v>0</v>
      </c>
      <c r="AM218" s="139">
        <f>IF('Capital Structure'!$R$18='Capital Structure'!$U$5,AM200+AM202,IF('Capital Structure'!$R$18='Capital Structure'!$U$4,AM207,AM210))</f>
        <v>0</v>
      </c>
      <c r="AN218" s="139">
        <f>IF('Capital Structure'!$R$18='Capital Structure'!$U$5,AN200+AN202,IF('Capital Structure'!$R$18='Capital Structure'!$U$4,AN207,AN210))</f>
        <v>0</v>
      </c>
      <c r="AO218" s="139">
        <f>IF('Capital Structure'!$R$18='Capital Structure'!$U$5,AO200+AO202,IF('Capital Structure'!$R$18='Capital Structure'!$U$4,AO207,AO210))</f>
        <v>0</v>
      </c>
      <c r="AP218" s="139">
        <f>IF('Capital Structure'!$R$18='Capital Structure'!$U$5,AP200+AP202,IF('Capital Structure'!$R$18='Capital Structure'!$U$4,AP207,AP210))</f>
        <v>0</v>
      </c>
      <c r="AQ218" s="139">
        <f>IF('Capital Structure'!$R$18='Capital Structure'!$U$5,AQ200+AQ202,IF('Capital Structure'!$R$18='Capital Structure'!$U$4,AQ207,AQ210))</f>
        <v>0</v>
      </c>
      <c r="AR218" s="139">
        <f>IF('Capital Structure'!$R$18='Capital Structure'!$U$5,AR200+AR202,IF('Capital Structure'!$R$18='Capital Structure'!$U$4,AR207,AR210))</f>
        <v>0</v>
      </c>
      <c r="AS218" s="139">
        <f>IF('Capital Structure'!$R$18='Capital Structure'!$U$5,AS200+AS202,IF('Capital Structure'!$R$18='Capital Structure'!$U$4,AS207,AS210))</f>
        <v>0</v>
      </c>
      <c r="AT218" s="139">
        <f>IF('Capital Structure'!$R$18='Capital Structure'!$U$5,AT200+AT202,IF('Capital Structure'!$R$18='Capital Structure'!$U$4,AT207,AT210))</f>
        <v>0</v>
      </c>
      <c r="AU218" s="139">
        <f>IF('Capital Structure'!$R$18='Capital Structure'!$U$5,AU200+AU202,IF('Capital Structure'!$R$18='Capital Structure'!$U$4,AU207,AU210))</f>
        <v>0</v>
      </c>
      <c r="AV218" s="139">
        <f>IF('Capital Structure'!$R$18='Capital Structure'!$U$5,AV200+AV202,IF('Capital Structure'!$R$18='Capital Structure'!$U$4,AV207,AV210))</f>
        <v>0</v>
      </c>
      <c r="AW218" s="139">
        <f>IF('Capital Structure'!$R$18='Capital Structure'!$U$5,AW200+AW202,IF('Capital Structure'!$R$18='Capital Structure'!$U$4,AW207,AW210))</f>
        <v>0</v>
      </c>
      <c r="AX218" s="139">
        <f>IF('Capital Structure'!$R$18='Capital Structure'!$U$5,AX200+AX202,IF('Capital Structure'!$R$18='Capital Structure'!$U$4,AX207,AX210))</f>
        <v>0</v>
      </c>
      <c r="AY218" s="139">
        <f>IF('Capital Structure'!$R$18='Capital Structure'!$U$5,AY200+AY202,IF('Capital Structure'!$R$18='Capital Structure'!$U$4,AY207,AY210))</f>
        <v>0</v>
      </c>
      <c r="AZ218" s="139">
        <f>IF('Capital Structure'!$R$18='Capital Structure'!$U$5,AZ200+AZ202,IF('Capital Structure'!$R$18='Capital Structure'!$U$4,AZ207,AZ210))</f>
        <v>0</v>
      </c>
      <c r="BA218" s="139">
        <f>IF('Capital Structure'!$R$18='Capital Structure'!$U$5,BA200+BA202,IF('Capital Structure'!$R$18='Capital Structure'!$U$4,BA207,BA210))</f>
        <v>0</v>
      </c>
      <c r="BB218" s="139">
        <f>IF('Capital Structure'!$R$18='Capital Structure'!$U$5,BB200+BB202,IF('Capital Structure'!$R$18='Capital Structure'!$U$4,BB207,BB210))</f>
        <v>0</v>
      </c>
      <c r="BC218" s="139">
        <f>IF('Capital Structure'!$R$18='Capital Structure'!$U$5,BC200+BC202,IF('Capital Structure'!$R$18='Capital Structure'!$U$4,BC207,BC210))</f>
        <v>0</v>
      </c>
      <c r="BD218" s="139">
        <f>IF('Capital Structure'!$R$18='Capital Structure'!$U$5,BD200+BD202,IF('Capital Structure'!$R$18='Capital Structure'!$U$4,BD207,BD210))</f>
        <v>0</v>
      </c>
      <c r="BE218" s="139">
        <f>IF('Capital Structure'!$R$18='Capital Structure'!$U$5,BE200+BE202,IF('Capital Structure'!$R$18='Capital Structure'!$U$4,BE207,BE210))</f>
        <v>0</v>
      </c>
      <c r="BF218" s="139">
        <f>IF('Capital Structure'!$R$18='Capital Structure'!$U$5,BF200+BF202,IF('Capital Structure'!$R$18='Capital Structure'!$U$4,BF207,BF210))</f>
        <v>0</v>
      </c>
      <c r="BG218" s="139">
        <f>IF('Capital Structure'!$R$18='Capital Structure'!$U$5,BG200+BG202,IF('Capital Structure'!$R$18='Capital Structure'!$U$4,BG207,BG210))</f>
        <v>0</v>
      </c>
      <c r="BH218" s="139">
        <f>IF('Capital Structure'!$R$18='Capital Structure'!$U$5,BH200+BH202,IF('Capital Structure'!$R$18='Capital Structure'!$U$4,BH207,BH210))</f>
        <v>0</v>
      </c>
      <c r="BI218" s="139">
        <f>IF('Capital Structure'!$R$18='Capital Structure'!$U$5,BI200+BI202,IF('Capital Structure'!$R$18='Capital Structure'!$U$4,BI207,BI210))</f>
        <v>0</v>
      </c>
      <c r="BJ218" s="139">
        <f>IF('Capital Structure'!$R$18='Capital Structure'!$U$5,BJ200+BJ202,IF('Capital Structure'!$R$18='Capital Structure'!$U$4,BJ207,BJ210))</f>
        <v>0</v>
      </c>
      <c r="BK218" s="139">
        <f>IF('Capital Structure'!$R$18='Capital Structure'!$U$5,BK200+BK202,IF('Capital Structure'!$R$18='Capital Structure'!$U$4,BK207,BK210))</f>
        <v>0</v>
      </c>
      <c r="BL218" s="139">
        <f>IF('Capital Structure'!$R$18='Capital Structure'!$U$5,BL200+BL202,IF('Capital Structure'!$R$18='Capital Structure'!$U$4,BL207,BL210))</f>
        <v>0</v>
      </c>
      <c r="BM218" s="139">
        <f>IF('Capital Structure'!$R$18='Capital Structure'!$U$5,BM200+BM202,IF('Capital Structure'!$R$18='Capital Structure'!$U$4,BM207,BM210))</f>
        <v>0</v>
      </c>
      <c r="BN218" s="139">
        <f>IF('Capital Structure'!$R$18='Capital Structure'!$U$5,BN200+BN202,IF('Capital Structure'!$R$18='Capital Structure'!$U$4,BN207,BN210))</f>
        <v>0</v>
      </c>
      <c r="BO218" s="139">
        <f>IF('Capital Structure'!$R$18='Capital Structure'!$U$5,BO200+BO202,IF('Capital Structure'!$R$18='Capital Structure'!$U$4,BO207,BO210))</f>
        <v>0</v>
      </c>
      <c r="BP218" s="139">
        <f>IF('Capital Structure'!$R$18='Capital Structure'!$U$5,BP200+BP202,IF('Capital Structure'!$R$18='Capital Structure'!$U$4,BP207,BP210))</f>
        <v>0</v>
      </c>
      <c r="BQ218" s="139">
        <f>IF('Capital Structure'!$R$18='Capital Structure'!$U$5,BQ200+BQ202,IF('Capital Structure'!$R$18='Capital Structure'!$U$4,BQ207,BQ210))</f>
        <v>0</v>
      </c>
      <c r="BR218" s="139">
        <f>IF('Capital Structure'!$R$18='Capital Structure'!$U$5,BR200+BR202,IF('Capital Structure'!$R$18='Capital Structure'!$U$4,BR207,BR210))</f>
        <v>0</v>
      </c>
      <c r="BS218" s="139">
        <f>IF('Capital Structure'!$R$18='Capital Structure'!$U$5,BS200+BS202,IF('Capital Structure'!$R$18='Capital Structure'!$U$4,BS207,BS210))</f>
        <v>0</v>
      </c>
      <c r="BT218" s="139">
        <f>IF('Capital Structure'!$R$18='Capital Structure'!$U$5,BT200+BT202,IF('Capital Structure'!$R$18='Capital Structure'!$U$4,BT207,BT210))</f>
        <v>0</v>
      </c>
      <c r="BU218" s="139">
        <f>IF('Capital Structure'!$R$18='Capital Structure'!$U$5,BU200+BU202,IF('Capital Structure'!$R$18='Capital Structure'!$U$4,BU207,BU210))</f>
        <v>0</v>
      </c>
      <c r="BV218" s="139">
        <f>IF('Capital Structure'!$R$18='Capital Structure'!$U$5,BV200+BV202,IF('Capital Structure'!$R$18='Capital Structure'!$U$4,BV207,BV210))</f>
        <v>0</v>
      </c>
      <c r="BW218" s="139">
        <f>IF('Capital Structure'!$R$18='Capital Structure'!$U$5,BW200+BW202,IF('Capital Structure'!$R$18='Capital Structure'!$U$4,BW207,BW210))</f>
        <v>0</v>
      </c>
      <c r="BX218" s="139">
        <f>IF('Capital Structure'!$R$18='Capital Structure'!$U$5,BX200+BX202,IF('Capital Structure'!$R$18='Capital Structure'!$U$4,BX207,BX210))</f>
        <v>0</v>
      </c>
      <c r="BY218" s="139">
        <f>IF('Capital Structure'!$R$18='Capital Structure'!$U$5,BY200+BY202,IF('Capital Structure'!$R$18='Capital Structure'!$U$4,BY207,BY210))</f>
        <v>0</v>
      </c>
      <c r="BZ218" s="139">
        <f>IF('Capital Structure'!$R$18='Capital Structure'!$U$5,BZ200+BZ202,IF('Capital Structure'!$R$18='Capital Structure'!$U$4,BZ207,BZ210))</f>
        <v>0</v>
      </c>
      <c r="CA218" s="139">
        <f>IF('Capital Structure'!$R$18='Capital Structure'!$U$5,CA200+CA202,IF('Capital Structure'!$R$18='Capital Structure'!$U$4,CA207,CA210))</f>
        <v>0</v>
      </c>
      <c r="CB218" s="139">
        <f>IF('Capital Structure'!$R$18='Capital Structure'!$U$5,CB200+CB202,IF('Capital Structure'!$R$18='Capital Structure'!$U$4,CB207,CB210))</f>
        <v>0</v>
      </c>
      <c r="CC218" s="139">
        <f>IF('Capital Structure'!$R$18='Capital Structure'!$U$5,CC200+CC202,IF('Capital Structure'!$R$18='Capital Structure'!$U$4,CC207,CC210))</f>
        <v>0</v>
      </c>
      <c r="CD218" s="139">
        <f>IF('Capital Structure'!$R$18='Capital Structure'!$U$5,CD200+CD202,IF('Capital Structure'!$R$18='Capital Structure'!$U$4,CD207,CD210))</f>
        <v>0</v>
      </c>
      <c r="CE218" s="139">
        <f>IF('Capital Structure'!$R$18='Capital Structure'!$U$5,CE200+CE202,IF('Capital Structure'!$R$18='Capital Structure'!$U$4,CE207,CE210))</f>
        <v>0</v>
      </c>
      <c r="CF218" s="139">
        <f>IF('Capital Structure'!$R$18='Capital Structure'!$U$5,CF200+CF202,IF('Capital Structure'!$R$18='Capital Structure'!$U$4,CF207,CF210))</f>
        <v>0</v>
      </c>
      <c r="CG218" s="139">
        <f>IF('Capital Structure'!$R$18='Capital Structure'!$U$5,CG200+CG202,IF('Capital Structure'!$R$18='Capital Structure'!$U$4,CG207,CG210))</f>
        <v>0</v>
      </c>
      <c r="CH218" s="139">
        <f>IF('Capital Structure'!$R$18='Capital Structure'!$U$5,CH200+CH202,IF('Capital Structure'!$R$18='Capital Structure'!$U$4,CH207,CH210))</f>
        <v>0</v>
      </c>
      <c r="CI218" s="139">
        <f>IF('Capital Structure'!$R$18='Capital Structure'!$U$5,CI200+CI202,IF('Capital Structure'!$R$18='Capital Structure'!$U$4,CI207,CI210))</f>
        <v>0</v>
      </c>
      <c r="CJ218" s="139">
        <f>IF('Capital Structure'!$R$18='Capital Structure'!$U$5,CJ200+CJ202,IF('Capital Structure'!$R$18='Capital Structure'!$U$4,CJ207,CJ210))</f>
        <v>0</v>
      </c>
      <c r="CK218" s="139">
        <f>IF('Capital Structure'!$R$18='Capital Structure'!$U$5,CK200+CK202,IF('Capital Structure'!$R$18='Capital Structure'!$U$4,CK207,CK210))</f>
        <v>0</v>
      </c>
      <c r="CL218" s="139">
        <f>IF('Capital Structure'!$R$18='Capital Structure'!$U$5,CL200+CL202,IF('Capital Structure'!$R$18='Capital Structure'!$U$4,CL207,CL210))</f>
        <v>0</v>
      </c>
      <c r="CM218" s="139">
        <f>IF('Capital Structure'!$R$18='Capital Structure'!$U$5,CM200+CM202,IF('Capital Structure'!$R$18='Capital Structure'!$U$4,CM207,CM210))</f>
        <v>0</v>
      </c>
      <c r="CN218" s="139">
        <f>IF('Capital Structure'!$R$18='Capital Structure'!$U$5,CN200+CN202,IF('Capital Structure'!$R$18='Capital Structure'!$U$4,CN207,CN210))</f>
        <v>0</v>
      </c>
      <c r="CO218" s="139">
        <f>IF('Capital Structure'!$R$18='Capital Structure'!$U$5,CO200+CO202,IF('Capital Structure'!$R$18='Capital Structure'!$U$4,CO207,CO210))</f>
        <v>0</v>
      </c>
      <c r="CP218" s="139">
        <f>IF('Capital Structure'!$R$18='Capital Structure'!$U$5,CP200+CP202,IF('Capital Structure'!$R$18='Capital Structure'!$U$4,CP207,CP210))</f>
        <v>0</v>
      </c>
      <c r="CQ218" s="139">
        <f>IF('Capital Structure'!$R$18='Capital Structure'!$U$5,CQ200+CQ202,IF('Capital Structure'!$R$18='Capital Structure'!$U$4,CQ207,CQ210))</f>
        <v>0</v>
      </c>
      <c r="CR218" s="139">
        <f>IF('Capital Structure'!$R$18='Capital Structure'!$U$5,CR200+CR202,IF('Capital Structure'!$R$18='Capital Structure'!$U$4,CR207,CR210))</f>
        <v>0</v>
      </c>
      <c r="CS218" s="139">
        <f>IF('Capital Structure'!$R$18='Capital Structure'!$U$5,CS200+CS202,IF('Capital Structure'!$R$18='Capital Structure'!$U$4,CS207,CS210))</f>
        <v>0</v>
      </c>
      <c r="CT218" s="139">
        <f>IF('Capital Structure'!$R$18='Capital Structure'!$U$5,CT200+CT202,IF('Capital Structure'!$R$18='Capital Structure'!$U$4,CT207,CT210))</f>
        <v>0</v>
      </c>
      <c r="CU218" s="139">
        <f>IF('Capital Structure'!$R$18='Capital Structure'!$U$5,CU200+CU202,IF('Capital Structure'!$R$18='Capital Structure'!$U$4,CU207,CU210))</f>
        <v>0</v>
      </c>
      <c r="CV218" s="139">
        <f>IF('Capital Structure'!$R$18='Capital Structure'!$U$5,CV200+CV202,IF('Capital Structure'!$R$18='Capital Structure'!$U$4,CV207,CV210))</f>
        <v>0</v>
      </c>
      <c r="CW218" s="139">
        <f>IF('Capital Structure'!$R$18='Capital Structure'!$U$5,CW200+CW202,IF('Capital Structure'!$R$18='Capital Structure'!$U$4,CW207,CW210))</f>
        <v>0</v>
      </c>
      <c r="CX218" s="139">
        <f>IF('Capital Structure'!$R$18='Capital Structure'!$U$5,CX200+CX202,IF('Capital Structure'!$R$18='Capital Structure'!$U$4,CX207,CX210))</f>
        <v>0</v>
      </c>
      <c r="CY218" s="139">
        <f>IF('Capital Structure'!$R$18='Capital Structure'!$U$5,CY200+CY202,IF('Capital Structure'!$R$18='Capital Structure'!$U$4,CY207,CY210))</f>
        <v>0</v>
      </c>
      <c r="CZ218" s="139">
        <f>IF('Capital Structure'!$R$18='Capital Structure'!$U$5,CZ200+CZ202,IF('Capital Structure'!$R$18='Capital Structure'!$U$4,CZ207,CZ210))</f>
        <v>0</v>
      </c>
      <c r="DA218" s="139">
        <f>IF('Capital Structure'!$R$18='Capital Structure'!$U$5,DA200+DA202,IF('Capital Structure'!$R$18='Capital Structure'!$U$4,DA207,DA210))</f>
        <v>0</v>
      </c>
      <c r="DB218" s="139">
        <f>IF('Capital Structure'!$R$18='Capital Structure'!$U$5,DB200+DB202,IF('Capital Structure'!$R$18='Capital Structure'!$U$4,DB207,DB210))</f>
        <v>0</v>
      </c>
      <c r="DC218" s="139">
        <f>IF('Capital Structure'!$R$18='Capital Structure'!$U$5,DC200+DC202,IF('Capital Structure'!$R$18='Capital Structure'!$U$4,DC207,DC210))</f>
        <v>0</v>
      </c>
      <c r="DD218" s="139">
        <f>IF('Capital Structure'!$R$18='Capital Structure'!$U$5,DD200+DD202,IF('Capital Structure'!$R$18='Capital Structure'!$U$4,DD207,DD210))</f>
        <v>0</v>
      </c>
      <c r="DE218" s="139">
        <f>IF('Capital Structure'!$R$18='Capital Structure'!$U$5,DE200+DE202,IF('Capital Structure'!$R$18='Capital Structure'!$U$4,DE207,DE210))</f>
        <v>0</v>
      </c>
      <c r="DF218" s="139">
        <f>IF('Capital Structure'!$R$18='Capital Structure'!$U$5,DF200+DF202,IF('Capital Structure'!$R$18='Capital Structure'!$U$4,DF207,DF210))</f>
        <v>0</v>
      </c>
      <c r="DG218" s="139">
        <f>IF('Capital Structure'!$R$18='Capital Structure'!$U$5,DG200+DG202,IF('Capital Structure'!$R$18='Capital Structure'!$U$4,DG207,DG210))</f>
        <v>0</v>
      </c>
      <c r="DH218" s="139">
        <f>IF('Capital Structure'!$R$18='Capital Structure'!$U$5,DH200+DH202,IF('Capital Structure'!$R$18='Capital Structure'!$U$4,DH207,DH210))</f>
        <v>0</v>
      </c>
      <c r="DI218" s="139">
        <f>IF('Capital Structure'!$R$18='Capital Structure'!$U$5,DI200+DI202,IF('Capital Structure'!$R$18='Capital Structure'!$U$4,DI207,DI210))</f>
        <v>0</v>
      </c>
      <c r="DJ218" s="139">
        <f>IF('Capital Structure'!$R$18='Capital Structure'!$U$5,DJ200+DJ202,IF('Capital Structure'!$R$18='Capital Structure'!$U$4,DJ207,DJ210))</f>
        <v>0</v>
      </c>
      <c r="DK218" s="139">
        <f>IF('Capital Structure'!$R$18='Capital Structure'!$U$5,DK200+DK202,IF('Capital Structure'!$R$18='Capital Structure'!$U$4,DK207,DK210))</f>
        <v>0</v>
      </c>
      <c r="DL218" s="139">
        <f>IF('Capital Structure'!$R$18='Capital Structure'!$U$5,DL200+DL202,IF('Capital Structure'!$R$18='Capital Structure'!$U$4,DL207,DL210))</f>
        <v>0</v>
      </c>
      <c r="DM218" s="139">
        <f>IF('Capital Structure'!$R$18='Capital Structure'!$U$5,DM200+DM202,IF('Capital Structure'!$R$18='Capital Structure'!$U$4,DM207,DM210))</f>
        <v>0</v>
      </c>
      <c r="DN218" s="139">
        <f>IF('Capital Structure'!$R$18='Capital Structure'!$U$5,DN200+DN202,IF('Capital Structure'!$R$18='Capital Structure'!$U$4,DN207,DN210))</f>
        <v>0</v>
      </c>
      <c r="DO218" s="139">
        <f>IF('Capital Structure'!$R$18='Capital Structure'!$U$5,DO200+DO202,IF('Capital Structure'!$R$18='Capital Structure'!$U$4,DO207,DO210))</f>
        <v>0</v>
      </c>
      <c r="DP218" s="139">
        <f>IF('Capital Structure'!$R$18='Capital Structure'!$U$5,DP200+DP202,IF('Capital Structure'!$R$18='Capital Structure'!$U$4,DP207,DP210))</f>
        <v>0</v>
      </c>
      <c r="DQ218" s="139">
        <f>IF('Capital Structure'!$R$18='Capital Structure'!$U$5,DQ200+DQ202,IF('Capital Structure'!$R$18='Capital Structure'!$U$4,DQ207,DQ210))</f>
        <v>0</v>
      </c>
      <c r="DR218" s="139">
        <f>IF('Capital Structure'!$R$18='Capital Structure'!$U$5,DR200+DR202,IF('Capital Structure'!$R$18='Capital Structure'!$U$4,DR207,DR210))</f>
        <v>0</v>
      </c>
      <c r="DS218" s="139">
        <f>IF('Capital Structure'!$R$18='Capital Structure'!$U$5,DS200+DS202,IF('Capital Structure'!$R$18='Capital Structure'!$U$4,DS207,DS210))</f>
        <v>0</v>
      </c>
      <c r="DT218" s="139">
        <f>IF('Capital Structure'!$R$18='Capital Structure'!$U$5,DT200+DT202,IF('Capital Structure'!$R$18='Capital Structure'!$U$4,DT207,DT210))</f>
        <v>0</v>
      </c>
      <c r="DU218" s="139">
        <f>IF('Capital Structure'!$R$18='Capital Structure'!$U$5,DU200+DU202,IF('Capital Structure'!$R$18='Capital Structure'!$U$4,DU207,DU210))</f>
        <v>0</v>
      </c>
      <c r="DV218" s="139">
        <f>IF('Capital Structure'!$R$18='Capital Structure'!$U$5,DV200+DV202,IF('Capital Structure'!$R$18='Capital Structure'!$U$4,DV207,DV210))</f>
        <v>0</v>
      </c>
      <c r="DW218" s="139">
        <f>IF('Capital Structure'!$R$18='Capital Structure'!$U$5,DW200+DW202,IF('Capital Structure'!$R$18='Capital Structure'!$U$4,DW207,DW210))</f>
        <v>0</v>
      </c>
      <c r="DX218" s="139">
        <f>IF('Capital Structure'!$R$18='Capital Structure'!$U$5,DX200+DX202,IF('Capital Structure'!$R$18='Capital Structure'!$U$4,DX207,DX210))</f>
        <v>0</v>
      </c>
      <c r="DY218" s="139">
        <f>IF('Capital Structure'!$R$18='Capital Structure'!$U$5,DY200+DY202,IF('Capital Structure'!$R$18='Capital Structure'!$U$4,DY207,DY210))</f>
        <v>0</v>
      </c>
      <c r="DZ218" s="139">
        <f>IF('Capital Structure'!$R$18='Capital Structure'!$U$5,DZ200+DZ202,IF('Capital Structure'!$R$18='Capital Structure'!$U$4,DZ207,DZ210))</f>
        <v>0</v>
      </c>
      <c r="EA218" s="139">
        <f>IF('Capital Structure'!$R$18='Capital Structure'!$U$5,EA200+EA202,IF('Capital Structure'!$R$18='Capital Structure'!$U$4,EA207,EA210))</f>
        <v>0</v>
      </c>
      <c r="EB218" s="139">
        <f>IF('Capital Structure'!$R$18='Capital Structure'!$U$5,EB200+EB202,IF('Capital Structure'!$R$18='Capital Structure'!$U$4,EB207,EB210))</f>
        <v>0</v>
      </c>
      <c r="EC218" s="139">
        <f>IF('Capital Structure'!$R$18='Capital Structure'!$U$5,EC200+EC202,IF('Capital Structure'!$R$18='Capital Structure'!$U$4,EC207,EC210))</f>
        <v>0</v>
      </c>
      <c r="ED218" s="139">
        <f>IF('Capital Structure'!$R$18='Capital Structure'!$U$5,ED200+ED202,IF('Capital Structure'!$R$18='Capital Structure'!$U$4,ED207,ED210))</f>
        <v>0</v>
      </c>
      <c r="EE218" s="139">
        <f>IF('Capital Structure'!$R$18='Capital Structure'!$U$5,EE200+EE202,IF('Capital Structure'!$R$18='Capital Structure'!$U$4,EE207,EE210))</f>
        <v>0</v>
      </c>
      <c r="EF218" s="139">
        <f>IF('Capital Structure'!$R$18='Capital Structure'!$U$5,EF200+EF202,IF('Capital Structure'!$R$18='Capital Structure'!$U$4,EF207,EF210))</f>
        <v>0</v>
      </c>
      <c r="EG218" s="139">
        <f>IF('Capital Structure'!$R$18='Capital Structure'!$U$5,EG200+EG202,IF('Capital Structure'!$R$18='Capital Structure'!$U$4,EG207,EG210))</f>
        <v>0</v>
      </c>
      <c r="EH218" s="139">
        <f>IF('Capital Structure'!$R$18='Capital Structure'!$U$5,EH200+EH202,IF('Capital Structure'!$R$18='Capital Structure'!$U$4,EH207,EH210))</f>
        <v>0</v>
      </c>
      <c r="EI218" s="139">
        <f>IF('Capital Structure'!$R$18='Capital Structure'!$U$5,EI200+EI202,IF('Capital Structure'!$R$18='Capital Structure'!$U$4,EI207,EI210))</f>
        <v>0</v>
      </c>
      <c r="EJ218" s="139">
        <f>IF('Capital Structure'!$R$18='Capital Structure'!$U$5,EJ200+EJ202,IF('Capital Structure'!$R$18='Capital Structure'!$U$4,EJ207,EJ210))</f>
        <v>0</v>
      </c>
      <c r="EK218" s="139">
        <f>IF('Capital Structure'!$R$18='Capital Structure'!$U$5,EK200+EK202,IF('Capital Structure'!$R$18='Capital Structure'!$U$4,EK207,EK210))</f>
        <v>0</v>
      </c>
      <c r="EL218" s="139">
        <f>IF('Capital Structure'!$R$18='Capital Structure'!$U$5,EL200+EL202,IF('Capital Structure'!$R$18='Capital Structure'!$U$4,EL207,EL210))</f>
        <v>0</v>
      </c>
      <c r="EM218" s="139">
        <f>IF('Capital Structure'!$R$18='Capital Structure'!$U$5,EM200+EM202,IF('Capital Structure'!$R$18='Capital Structure'!$U$4,EM207,EM210))</f>
        <v>0</v>
      </c>
      <c r="EN218" s="139">
        <f>IF('Capital Structure'!$R$18='Capital Structure'!$U$5,EN200+EN202,IF('Capital Structure'!$R$18='Capital Structure'!$U$4,EN207,EN210))</f>
        <v>0</v>
      </c>
      <c r="EO218" s="139">
        <f>IF('Capital Structure'!$R$18='Capital Structure'!$U$5,EO200+EO202,IF('Capital Structure'!$R$18='Capital Structure'!$U$4,EO207,EO210))</f>
        <v>0</v>
      </c>
      <c r="EP218" s="139">
        <f>IF('Capital Structure'!$R$18='Capital Structure'!$U$5,EP200+EP202,IF('Capital Structure'!$R$18='Capital Structure'!$U$4,EP207,EP210))</f>
        <v>0</v>
      </c>
      <c r="EQ218" s="139">
        <f>IF('Capital Structure'!$R$18='Capital Structure'!$U$5,EQ200+EQ202,IF('Capital Structure'!$R$18='Capital Structure'!$U$4,EQ207,EQ210))</f>
        <v>0</v>
      </c>
      <c r="ER218" s="139">
        <f>IF('Capital Structure'!$R$18='Capital Structure'!$U$5,ER200+ER202,IF('Capital Structure'!$R$18='Capital Structure'!$U$4,ER207,ER210))</f>
        <v>0</v>
      </c>
      <c r="ES218" s="139">
        <f>IF('Capital Structure'!$R$18='Capital Structure'!$U$5,ES200+ES202,IF('Capital Structure'!$R$18='Capital Structure'!$U$4,ES207,ES210))</f>
        <v>0</v>
      </c>
      <c r="ET218" s="139">
        <f>IF('Capital Structure'!$R$18='Capital Structure'!$U$5,ET200+ET202,IF('Capital Structure'!$R$18='Capital Structure'!$U$4,ET207,ET210))</f>
        <v>0</v>
      </c>
      <c r="EU218" s="139">
        <f>IF('Capital Structure'!$R$18='Capital Structure'!$U$5,EU200+EU202,IF('Capital Structure'!$R$18='Capital Structure'!$U$4,EU207,EU210))</f>
        <v>0</v>
      </c>
      <c r="EV218" s="139">
        <f>IF('Capital Structure'!$R$18='Capital Structure'!$U$5,EV200+EV202,IF('Capital Structure'!$R$18='Capital Structure'!$U$4,EV207,EV210))</f>
        <v>0</v>
      </c>
      <c r="EW218" s="139">
        <f>IF('Capital Structure'!$R$18='Capital Structure'!$U$5,EW200+EW202,IF('Capital Structure'!$R$18='Capital Structure'!$U$4,EW207,EW210))</f>
        <v>0</v>
      </c>
      <c r="EX218" s="139">
        <f>IF('Capital Structure'!$R$18='Capital Structure'!$U$5,EX200+EX202,IF('Capital Structure'!$R$18='Capital Structure'!$U$4,EX207,EX210))</f>
        <v>0</v>
      </c>
      <c r="EY218" s="139">
        <f>IF('Capital Structure'!$R$18='Capital Structure'!$U$5,EY200+EY202,IF('Capital Structure'!$R$18='Capital Structure'!$U$4,EY207,EY210))</f>
        <v>0</v>
      </c>
      <c r="EZ218" s="139">
        <f>IF('Capital Structure'!$R$18='Capital Structure'!$U$5,EZ200+EZ202,IF('Capital Structure'!$R$18='Capital Structure'!$U$4,EZ207,EZ210))</f>
        <v>0</v>
      </c>
      <c r="FA218" s="139">
        <f>IF('Capital Structure'!$R$18='Capital Structure'!$U$5,FA200+FA202,IF('Capital Structure'!$R$18='Capital Structure'!$U$4,FA207,FA210))</f>
        <v>0</v>
      </c>
      <c r="FB218" s="139">
        <f>IF('Capital Structure'!$R$18='Capital Structure'!$U$5,FB200+FB202,IF('Capital Structure'!$R$18='Capital Structure'!$U$4,FB207,FB210))</f>
        <v>0</v>
      </c>
      <c r="FC218" s="139">
        <f>IF('Capital Structure'!$R$18='Capital Structure'!$U$5,FC200+FC202,IF('Capital Structure'!$R$18='Capital Structure'!$U$4,FC207,FC210))</f>
        <v>0</v>
      </c>
      <c r="FD218" s="139">
        <f>IF('Capital Structure'!$R$18='Capital Structure'!$U$5,FD200+FD202,IF('Capital Structure'!$R$18='Capital Structure'!$U$4,FD207,FD210))</f>
        <v>0</v>
      </c>
      <c r="FE218" s="139">
        <f>IF('Capital Structure'!$R$18='Capital Structure'!$U$5,FE200+FE202,IF('Capital Structure'!$R$18='Capital Structure'!$U$4,FE207,FE210))</f>
        <v>0</v>
      </c>
      <c r="FF218" s="139">
        <f>IF('Capital Structure'!$R$18='Capital Structure'!$U$5,FF200+FF202,IF('Capital Structure'!$R$18='Capital Structure'!$U$4,FF207,FF210))</f>
        <v>0</v>
      </c>
      <c r="FG218" s="139">
        <f>IF('Capital Structure'!$R$18='Capital Structure'!$U$5,FG200+FG202,IF('Capital Structure'!$R$18='Capital Structure'!$U$4,FG207,FG210))</f>
        <v>0</v>
      </c>
      <c r="FH218" s="139">
        <f>IF('Capital Structure'!$R$18='Capital Structure'!$U$5,FH200+FH202,IF('Capital Structure'!$R$18='Capital Structure'!$U$4,FH207,FH210))</f>
        <v>0</v>
      </c>
      <c r="FI218" s="139">
        <f>IF('Capital Structure'!$R$18='Capital Structure'!$U$5,FI200+FI202,IF('Capital Structure'!$R$18='Capital Structure'!$U$4,FI207,FI210))</f>
        <v>0</v>
      </c>
      <c r="FJ218" s="139">
        <f>IF('Capital Structure'!$R$18='Capital Structure'!$U$5,FJ200+FJ202,IF('Capital Structure'!$R$18='Capital Structure'!$U$4,FJ207,FJ210))</f>
        <v>0</v>
      </c>
      <c r="FK218" s="139">
        <f>IF('Capital Structure'!$R$18='Capital Structure'!$U$5,FK200+FK202,IF('Capital Structure'!$R$18='Capital Structure'!$U$4,FK207,FK210))</f>
        <v>0</v>
      </c>
      <c r="FL218" s="139">
        <f>IF('Capital Structure'!$R$18='Capital Structure'!$U$5,FL200+FL202,IF('Capital Structure'!$R$18='Capital Structure'!$U$4,FL207,FL210))</f>
        <v>0</v>
      </c>
      <c r="FM218" s="139">
        <f>IF('Capital Structure'!$R$18='Capital Structure'!$U$5,FM200+FM202,IF('Capital Structure'!$R$18='Capital Structure'!$U$4,FM207,FM210))</f>
        <v>0</v>
      </c>
      <c r="FN218" s="139">
        <f>IF('Capital Structure'!$R$18='Capital Structure'!$U$5,FN200+FN202,IF('Capital Structure'!$R$18='Capital Structure'!$U$4,FN207,FN210))</f>
        <v>0</v>
      </c>
    </row>
  </sheetData>
  <sheetProtection formatCells="0" formatColumns="0" formatRows="0"/>
  <dataValidations count="6">
    <dataValidation type="list" allowBlank="1" showInputMessage="1" showErrorMessage="1" sqref="R18" xr:uid="{C6A6740F-74CE-504E-BE1C-2578715A9C47}">
      <formula1>$U$4:$U$6</formula1>
    </dataValidation>
    <dataValidation type="list" allowBlank="1" showInputMessage="1" showErrorMessage="1" sqref="R11" xr:uid="{AAE81E05-F4B1-CA4D-B947-0282BC28AB41}">
      <formula1>$S$11:$T$11</formula1>
    </dataValidation>
    <dataValidation type="list" allowBlank="1" showInputMessage="1" showErrorMessage="1" sqref="M18 H23" xr:uid="{B722502C-5438-5343-8D78-C50A67F779F2}">
      <formula1>$O$10:$O$11</formula1>
    </dataValidation>
    <dataValidation type="list" allowBlank="1" showInputMessage="1" showErrorMessage="1" sqref="D17" xr:uid="{DC3C5129-D69D-E64C-A11C-2AF5F8C1ACFA}">
      <formula1>$U$4:$U$5</formula1>
    </dataValidation>
    <dataValidation type="list" allowBlank="1" showInputMessage="1" showErrorMessage="1" sqref="H15" xr:uid="{46506136-A299-9F41-A771-9A8B670FEC06}">
      <formula1>$G$16:$G$19</formula1>
    </dataValidation>
    <dataValidation type="list" allowBlank="1" showInputMessage="1" showErrorMessage="1" sqref="F7:F8 J7:J8 M7:M8 T7:T8" xr:uid="{4C5B7833-466D-FA48-93A0-3C0E581A6D72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'/Users/jasonvan/Library/Containers/com.microsoft.Excel/Data/Documents/E:\Users\liangwang\Dropbox\Bridge5Asia\Work Log\Review\WL\Users\liangwang\Dropbox\Bridge5Asia\B5A\AMSS\project managemnet\Software\test case\[Test case-Retail-base7.xlsx]Assumption'!#REF!</xm:f>
            <xm:f>'/Users/jasonvan/Library/Containers/com.microsoft.Excel/Data/Documents/E:\Users\liangwang\Dropbox\Bridge5Asia\Work Log\Review\WL\Users\liangwang\Dropbox\Bridge5Asia\B5A\AMSS\project managemnet\Software\test case\[Test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'/Users/liangwang/Dropbox/Bridge5Asia/B5A/AMSS/project managemnet/Software/Test/Test Template/Accurancy Test/AMSS1-Mixuse/[Retail-Comparison Report.xlsx]Assumptions'!#REF!</xm:f>
            <xm:f>'/Users/liangwang/Dropbox/Bridge5Asia/B5A/AMSS/project managemnet/Software/Test/Test Template/Accurancy Test/AMSS1-Mixuse/[Retail-Comparison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E197:FN197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1597-BDBC-7745-BE5B-C51E7A32B8A9}">
  <dimension ref="A2:BG31"/>
  <sheetViews>
    <sheetView workbookViewId="0">
      <selection sqref="A1:XFD1048576"/>
    </sheetView>
  </sheetViews>
  <sheetFormatPr baseColWidth="10" defaultRowHeight="16"/>
  <cols>
    <col min="1" max="1" width="45.1640625" customWidth="1"/>
    <col min="2" max="2" width="22.33203125" customWidth="1"/>
    <col min="3" max="3" width="16.6640625" customWidth="1"/>
    <col min="4" max="4" width="11.6640625" bestFit="1" customWidth="1"/>
    <col min="5" max="15" width="11.5" bestFit="1" customWidth="1"/>
    <col min="16" max="16" width="11.1640625" bestFit="1" customWidth="1"/>
    <col min="17" max="27" width="12.1640625" bestFit="1" customWidth="1"/>
    <col min="28" max="32" width="13.6640625" bestFit="1" customWidth="1"/>
    <col min="33" max="33" width="15.6640625" bestFit="1" customWidth="1"/>
    <col min="34" max="37" width="13.6640625" bestFit="1" customWidth="1"/>
    <col min="38" max="48" width="14.6640625" bestFit="1" customWidth="1"/>
    <col min="49" max="49" width="15.6640625" bestFit="1" customWidth="1"/>
    <col min="50" max="50" width="14.6640625" bestFit="1" customWidth="1"/>
    <col min="51" max="59" width="11.16406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">
      <c r="A5" s="23" t="s">
        <v>176</v>
      </c>
      <c r="B5" t="s">
        <v>250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">
      <c r="A6" s="23" t="s">
        <v>83</v>
      </c>
      <c r="B6" t="s">
        <v>133</v>
      </c>
      <c r="C6" s="63">
        <f t="shared" ca="1" si="1"/>
        <v>483273972.13649756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217473159.39378288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20136389.328339387</v>
      </c>
      <c r="AD6" s="3">
        <f t="shared" ca="1" si="3"/>
        <v>20136389.328339387</v>
      </c>
      <c r="AE6" s="3">
        <f t="shared" ca="1" si="3"/>
        <v>20136389.328339387</v>
      </c>
      <c r="AF6" s="3">
        <f t="shared" ca="1" si="3"/>
        <v>20136389.328339387</v>
      </c>
      <c r="AG6" s="3">
        <f t="shared" ca="1" si="3"/>
        <v>20136389.328339387</v>
      </c>
      <c r="AH6" s="3">
        <f t="shared" ca="1" si="3"/>
        <v>20136775.947633106</v>
      </c>
      <c r="AI6" s="3">
        <f t="shared" ca="1" si="3"/>
        <v>20711727.164769236</v>
      </c>
      <c r="AJ6" s="3">
        <f t="shared" ca="1" si="3"/>
        <v>20711727.164769236</v>
      </c>
      <c r="AK6" s="3">
        <f t="shared" ca="1" si="3"/>
        <v>20711727.164769236</v>
      </c>
      <c r="AL6" s="3">
        <f t="shared" ca="1" si="3"/>
        <v>20711727.164769236</v>
      </c>
      <c r="AM6" s="3">
        <f t="shared" ca="1" si="3"/>
        <v>20711727.164769236</v>
      </c>
      <c r="AN6" s="3">
        <f t="shared" ca="1" si="3"/>
        <v>20711727.164769236</v>
      </c>
      <c r="AO6" s="3">
        <f t="shared" ca="1" si="3"/>
        <v>20711727.164769236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">
      <c r="A7" s="23" t="s">
        <v>84</v>
      </c>
      <c r="B7" t="s">
        <v>135</v>
      </c>
      <c r="C7" s="63">
        <f t="shared" ca="1" si="1"/>
        <v>483273972.13649756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217473159.39378288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20136389.328339387</v>
      </c>
      <c r="AD7" s="3">
        <f ca="1">(Sheet1!$C$80-Sheet1!$D$137)*'利润表-1'!AD3</f>
        <v>20136389.328339387</v>
      </c>
      <c r="AE7" s="3">
        <f ca="1">(Sheet1!$C$80-Sheet1!$D$137)*'利润表-1'!AE3</f>
        <v>20136389.328339387</v>
      </c>
      <c r="AF7" s="3">
        <f ca="1">(Sheet1!$C$80-Sheet1!$D$137)*'利润表-1'!AF3</f>
        <v>20136389.328339387</v>
      </c>
      <c r="AG7" s="3">
        <f ca="1">(Sheet1!$C$80-Sheet1!$D$137)*'利润表-1'!AG3</f>
        <v>20136389.328339387</v>
      </c>
      <c r="AH7" s="3">
        <f ca="1">(Sheet1!$C$80-Sheet1!$D$137)*'利润表-1'!AH3</f>
        <v>20136775.947633106</v>
      </c>
      <c r="AI7" s="3">
        <f ca="1">(Sheet1!$C$80-Sheet1!$D$137)*'利润表-1'!AI3</f>
        <v>20711727.164769236</v>
      </c>
      <c r="AJ7" s="3">
        <f ca="1">(Sheet1!$C$80-Sheet1!$D$137)*'利润表-1'!AJ3</f>
        <v>20711727.164769236</v>
      </c>
      <c r="AK7" s="3">
        <f ca="1">(Sheet1!$C$80-Sheet1!$D$137)*'利润表-1'!AK3</f>
        <v>20711727.164769236</v>
      </c>
      <c r="AL7" s="3">
        <f ca="1">(Sheet1!$C$80-Sheet1!$D$137)*'利润表-1'!AL3</f>
        <v>20711727.164769236</v>
      </c>
      <c r="AM7" s="3">
        <f ca="1">(Sheet1!$C$80-Sheet1!$D$137)*'利润表-1'!AM3</f>
        <v>20711727.164769236</v>
      </c>
      <c r="AN7" s="3">
        <f ca="1">(Sheet1!$C$80-Sheet1!$D$137)*'利润表-1'!AN3</f>
        <v>20711727.164769236</v>
      </c>
      <c r="AO7" s="3">
        <f ca="1">(Sheet1!$C$80-Sheet1!$D$137)*'利润表-1'!AO3</f>
        <v>20711727.164769236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">
      <c r="A8" s="23" t="s">
        <v>85</v>
      </c>
      <c r="B8" t="s">
        <v>247</v>
      </c>
      <c r="C8" s="63">
        <f t="shared" ca="1" si="1"/>
        <v>351324638.85264319</v>
      </c>
      <c r="D8" s="3">
        <f ca="1">Sheet1!D145*Sheet1!$C$170*(1+Sheet1!$C$116)+D9</f>
        <v>0</v>
      </c>
      <c r="E8" s="3">
        <f ca="1">Sheet1!E145*Sheet1!$C$170*(1+Sheet1!$C$116)+E9</f>
        <v>0</v>
      </c>
      <c r="F8" s="3">
        <f ca="1">Sheet1!F145*Sheet1!$C$170*(1+Sheet1!$C$116)+F9</f>
        <v>0</v>
      </c>
      <c r="G8" s="3">
        <f ca="1">Sheet1!G145*Sheet1!$C$170*(1+Sheet1!$C$116)+G9</f>
        <v>0</v>
      </c>
      <c r="H8" s="3">
        <f ca="1">Sheet1!H145*Sheet1!$C$170*(1+Sheet1!$C$116)+H9</f>
        <v>0</v>
      </c>
      <c r="I8" s="3">
        <f ca="1">Sheet1!I145*Sheet1!$C$170*(1+Sheet1!$C$116)+I9</f>
        <v>0</v>
      </c>
      <c r="J8" s="3">
        <f ca="1">Sheet1!J145*Sheet1!$C$170*(1+Sheet1!$C$116)+J9</f>
        <v>0</v>
      </c>
      <c r="K8" s="3">
        <f ca="1">Sheet1!K145*Sheet1!$C$170*(1+Sheet1!$C$116)+K9</f>
        <v>0</v>
      </c>
      <c r="L8" s="3">
        <f ca="1">Sheet1!L145*Sheet1!$C$170*(1+Sheet1!$C$116)+L9</f>
        <v>0</v>
      </c>
      <c r="M8" s="3">
        <f ca="1">Sheet1!M145*Sheet1!$C$170*(1+Sheet1!$C$116)+M9</f>
        <v>0</v>
      </c>
      <c r="N8" s="3">
        <f ca="1">Sheet1!N145*Sheet1!$C$170*(1+Sheet1!$C$116)+N9</f>
        <v>0</v>
      </c>
      <c r="O8" s="3">
        <f ca="1">Sheet1!O145*Sheet1!$C$170*(1+Sheet1!$C$116)+O9</f>
        <v>0</v>
      </c>
      <c r="P8" s="3">
        <f ca="1">Sheet1!P145*Sheet1!$C$170*(1+Sheet1!$C$116)+P9</f>
        <v>0</v>
      </c>
      <c r="Q8" s="3">
        <f ca="1">Sheet1!Q145*Sheet1!$C$170*(1+Sheet1!$C$116)+Q9</f>
        <v>0</v>
      </c>
      <c r="R8" s="3">
        <f ca="1">Sheet1!R145*Sheet1!$C$170*(1+Sheet1!$C$116)+R9</f>
        <v>0</v>
      </c>
      <c r="S8" s="3">
        <f ca="1">Sheet1!S145*Sheet1!$C$170*(1+Sheet1!$C$116)+S9</f>
        <v>0</v>
      </c>
      <c r="T8" s="3">
        <f ca="1">Sheet1!T145*Sheet1!$C$170*(1+Sheet1!$C$116)+T9</f>
        <v>0</v>
      </c>
      <c r="U8" s="3">
        <f ca="1">Sheet1!U145*Sheet1!$C$170*(1+Sheet1!$C$116)+U9</f>
        <v>0</v>
      </c>
      <c r="V8" s="3">
        <f ca="1">Sheet1!V145*Sheet1!$C$170*(1+Sheet1!$C$116)+V9</f>
        <v>0</v>
      </c>
      <c r="W8" s="3">
        <f ca="1">Sheet1!W145*Sheet1!$C$170*(1+Sheet1!$C$116)+W9</f>
        <v>0</v>
      </c>
      <c r="X8" s="3">
        <f ca="1">Sheet1!X145*Sheet1!$C$170*(1+Sheet1!$C$116)+X9</f>
        <v>83188059.266947284</v>
      </c>
      <c r="Y8" s="3">
        <f ca="1">Sheet1!Y145*Sheet1!$C$170*(1+Sheet1!$C$116)+Y9</f>
        <v>0</v>
      </c>
      <c r="Z8" s="3">
        <f ca="1">Sheet1!Z145*Sheet1!$C$170*(1+Sheet1!$C$116)+Z9</f>
        <v>0</v>
      </c>
      <c r="AA8" s="3">
        <f ca="1">Sheet1!AA145*Sheet1!$C$170*(1+Sheet1!$C$116)+AA9</f>
        <v>0</v>
      </c>
      <c r="AB8" s="3">
        <f ca="1">Sheet1!AB145*Sheet1!$C$170*(1+Sheet1!$C$116)+AB9</f>
        <v>0</v>
      </c>
      <c r="AC8" s="3">
        <f ca="1">Sheet1!AC145*Sheet1!$C$170*(1+Sheet1!$C$116)+AC9</f>
        <v>7887086.0067838524</v>
      </c>
      <c r="AD8" s="3">
        <f ca="1">Sheet1!AD145*Sheet1!$C$170*(1+Sheet1!$C$116)+AD9</f>
        <v>7887086.0067838524</v>
      </c>
      <c r="AE8" s="3">
        <f ca="1">Sheet1!AE145*Sheet1!$C$170*(1+Sheet1!$C$116)+AE9</f>
        <v>7887086.0067838524</v>
      </c>
      <c r="AF8" s="3">
        <f ca="1">Sheet1!AF145*Sheet1!$C$170*(1+Sheet1!$C$116)+AF9</f>
        <v>7887086.0067838524</v>
      </c>
      <c r="AG8" s="3">
        <f ca="1">Sheet1!AG145*Sheet1!$C$170*(1+Sheet1!$C$116)+AG9</f>
        <v>7887086.0067838524</v>
      </c>
      <c r="AH8" s="3">
        <f ca="1">Sheet1!AH145*Sheet1!$C$170*(1+Sheet1!$C$116)+AH9</f>
        <v>7887237.4390774854</v>
      </c>
      <c r="AI8" s="3">
        <f ca="1">Sheet1!AI145*Sheet1!$C$170*(1+Sheet1!$C$116)+AI9</f>
        <v>8539406.5144526027</v>
      </c>
      <c r="AJ8" s="3">
        <f ca="1">Sheet1!AJ145*Sheet1!$C$170*(1+Sheet1!$C$116)+AJ9</f>
        <v>8539406.5144526027</v>
      </c>
      <c r="AK8" s="3">
        <f ca="1">Sheet1!AK145*Sheet1!$C$170*(1+Sheet1!$C$116)+AK9</f>
        <v>8539406.5144526027</v>
      </c>
      <c r="AL8" s="3">
        <f ca="1">Sheet1!AL145*Sheet1!$C$170*(1+Sheet1!$C$116)+AL9</f>
        <v>8539406.5144526027</v>
      </c>
      <c r="AM8" s="3">
        <f ca="1">Sheet1!AM145*Sheet1!$C$170*(1+Sheet1!$C$116)+AM9</f>
        <v>8539406.5144526027</v>
      </c>
      <c r="AN8" s="3">
        <f ca="1">Sheet1!AN145*Sheet1!$C$170*(1+Sheet1!$C$116)+AN9</f>
        <v>8539406.5144526027</v>
      </c>
      <c r="AO8" s="3">
        <f ca="1">Sheet1!AO145*Sheet1!$C$170*(1+Sheet1!$C$116)+AO9</f>
        <v>8539406.5144526027</v>
      </c>
      <c r="AP8" s="3">
        <f ca="1">Sheet1!AP145*Sheet1!$C$170*(1+Sheet1!$C$116)+AP9</f>
        <v>0</v>
      </c>
      <c r="AQ8" s="3">
        <f ca="1">Sheet1!AQ145*Sheet1!$C$170*(1+Sheet1!$C$116)+AQ9</f>
        <v>0</v>
      </c>
      <c r="AR8" s="3">
        <f ca="1">Sheet1!AR145*Sheet1!$C$170*(1+Sheet1!$C$116)+AR9</f>
        <v>0</v>
      </c>
      <c r="AS8" s="3">
        <f ca="1">Sheet1!AS145*Sheet1!$C$170*(1+Sheet1!$C$116)+AS9</f>
        <v>0</v>
      </c>
      <c r="AT8" s="3">
        <f ca="1">Sheet1!AT145*Sheet1!$C$170*(1+Sheet1!$C$116)+AT9</f>
        <v>0</v>
      </c>
      <c r="AU8" s="3">
        <f ca="1">Sheet1!AU145*Sheet1!$C$170*(1+Sheet1!$C$116)+AU9</f>
        <v>0</v>
      </c>
      <c r="AV8" s="3">
        <f ca="1">Sheet1!AV145*Sheet1!$C$170*(1+Sheet1!$C$116)+AV9</f>
        <v>0</v>
      </c>
      <c r="AW8" s="3">
        <f ca="1">Sheet1!AW145*Sheet1!$C$170*(1+Sheet1!$C$116)+AW9</f>
        <v>161038066.51153091</v>
      </c>
      <c r="AX8" s="3">
        <f ca="1">Sheet1!AX145*Sheet1!$C$170*(1+Sheet1!$C$116)+AX9</f>
        <v>0</v>
      </c>
      <c r="AY8" s="3">
        <f ca="1">Sheet1!AY145*Sheet1!$C$170*(1+Sheet1!$C$116)+AY9</f>
        <v>0</v>
      </c>
      <c r="AZ8" s="3">
        <f ca="1">Sheet1!AZ145*Sheet1!$C$170*(1+Sheet1!$C$116)+AZ9</f>
        <v>0</v>
      </c>
      <c r="BA8" s="3">
        <f ca="1">Sheet1!BA145*Sheet1!$C$170*(1+Sheet1!$C$116)+BA9</f>
        <v>0</v>
      </c>
      <c r="BB8" s="3">
        <f ca="1">Sheet1!BB145*Sheet1!$C$170*(1+Sheet1!$C$116)+BB9</f>
        <v>0</v>
      </c>
      <c r="BC8" s="3">
        <f ca="1">Sheet1!BC145*Sheet1!$C$170*(1+Sheet1!$C$116)+BC9</f>
        <v>0</v>
      </c>
      <c r="BD8" s="3">
        <f ca="1">Sheet1!BD145*Sheet1!$C$170*(1+Sheet1!$C$116)+BD9</f>
        <v>0</v>
      </c>
      <c r="BE8" s="3">
        <f ca="1">Sheet1!BE145*Sheet1!$C$170*(1+Sheet1!$C$116)+BE9</f>
        <v>0</v>
      </c>
      <c r="BF8" s="3">
        <f ca="1">Sheet1!BF145*Sheet1!$C$170*(1+Sheet1!$C$116)+BF9</f>
        <v>0</v>
      </c>
      <c r="BG8" s="3">
        <f ca="1">Sheet1!BG145*Sheet1!$C$170*(1+Sheet1!$C$116)+BG9</f>
        <v>0</v>
      </c>
    </row>
    <row r="9" spans="1:59" ht="17">
      <c r="A9" s="23" t="s">
        <v>86</v>
      </c>
      <c r="B9" t="s">
        <v>248</v>
      </c>
      <c r="C9" s="63">
        <f t="shared" ca="1" si="1"/>
        <v>161038066.51153091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161038066.51153091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">
      <c r="A10" s="23" t="s">
        <v>87</v>
      </c>
      <c r="B10" t="s">
        <v>249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">
      <c r="A11" s="23" t="s">
        <v>88</v>
      </c>
      <c r="C11" s="63">
        <f t="shared" ca="1" si="1"/>
        <v>10849622.287444556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197265.72168557587</v>
      </c>
      <c r="I11" s="3">
        <f ca="1">Sheet1!I235</f>
        <v>197265.72168557587</v>
      </c>
      <c r="J11" s="3">
        <f ca="1">Sheet1!J235</f>
        <v>197265.72168557587</v>
      </c>
      <c r="K11" s="3">
        <f ca="1">Sheet1!K235</f>
        <v>197265.72168557587</v>
      </c>
      <c r="L11" s="3">
        <f ca="1">Sheet1!L235</f>
        <v>197265.72168557587</v>
      </c>
      <c r="M11" s="3">
        <f ca="1">Sheet1!M235</f>
        <v>197265.72168557587</v>
      </c>
      <c r="N11" s="3">
        <f ca="1">Sheet1!N235</f>
        <v>197265.72168557587</v>
      </c>
      <c r="O11" s="3">
        <f ca="1">Sheet1!O235</f>
        <v>197265.72168557587</v>
      </c>
      <c r="P11" s="3">
        <f ca="1">Sheet1!P235</f>
        <v>197265.72168557587</v>
      </c>
      <c r="Q11" s="3">
        <f ca="1">Sheet1!Q235</f>
        <v>197265.72168557587</v>
      </c>
      <c r="R11" s="3">
        <f ca="1">Sheet1!R235</f>
        <v>197267.89161068443</v>
      </c>
      <c r="S11" s="3">
        <f ca="1">Sheet1!S235</f>
        <v>452067.00762213953</v>
      </c>
      <c r="T11" s="3">
        <f ca="1">Sheet1!T235</f>
        <v>452067.00762213953</v>
      </c>
      <c r="U11" s="3">
        <f ca="1">Sheet1!U235</f>
        <v>452067.00762213953</v>
      </c>
      <c r="V11" s="3">
        <f ca="1">Sheet1!V235</f>
        <v>452067.00762213953</v>
      </c>
      <c r="W11" s="3">
        <f ca="1">Sheet1!W235</f>
        <v>452067.00762213953</v>
      </c>
      <c r="X11" s="3">
        <f ca="1">Sheet1!X235</f>
        <v>452067.00762213953</v>
      </c>
      <c r="Y11" s="3">
        <f ca="1">Sheet1!Y235</f>
        <v>452067.00762213953</v>
      </c>
      <c r="Z11" s="3">
        <f ca="1">Sheet1!Z235</f>
        <v>452067.00762213953</v>
      </c>
      <c r="AA11" s="3">
        <f ca="1">Sheet1!AA235</f>
        <v>452067.00762213953</v>
      </c>
      <c r="AB11" s="3">
        <f ca="1">Sheet1!AB235</f>
        <v>452067.00762213953</v>
      </c>
      <c r="AC11" s="3">
        <f ca="1">Sheet1!AC235</f>
        <v>452067.00762213953</v>
      </c>
      <c r="AD11" s="3">
        <f ca="1">Sheet1!AD235</f>
        <v>452075.68732257397</v>
      </c>
      <c r="AE11" s="3">
        <f ca="1">Sheet1!AE235</f>
        <v>464983.48683028604</v>
      </c>
      <c r="AF11" s="3">
        <f ca="1">Sheet1!AF235</f>
        <v>464983.48683028604</v>
      </c>
      <c r="AG11" s="3">
        <f ca="1">Sheet1!AG235</f>
        <v>464983.48683028604</v>
      </c>
      <c r="AH11" s="3">
        <f ca="1">Sheet1!AH235</f>
        <v>464983.48683028604</v>
      </c>
      <c r="AI11" s="3">
        <f ca="1">Sheet1!AI235</f>
        <v>464983.48683028604</v>
      </c>
      <c r="AJ11" s="3">
        <f ca="1">Sheet1!AJ235</f>
        <v>464983.48683028604</v>
      </c>
      <c r="AK11" s="3">
        <f ca="1">Sheet1!AK235</f>
        <v>464983.48683028604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>
      <c r="A13" s="30" t="s">
        <v>113</v>
      </c>
      <c r="B13" t="s">
        <v>142</v>
      </c>
      <c r="C13" s="63">
        <f t="shared" ca="1" si="1"/>
        <v>57299982.000000007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25049977.199999999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2374996.1999999997</v>
      </c>
      <c r="AD13" s="3">
        <f ca="1">Sheet1!AD237</f>
        <v>2374996.1999999997</v>
      </c>
      <c r="AE13" s="3">
        <f ca="1">Sheet1!AE237</f>
        <v>2374996.1999999997</v>
      </c>
      <c r="AF13" s="3">
        <f ca="1">Sheet1!AF237</f>
        <v>2374996.1999999997</v>
      </c>
      <c r="AG13" s="3">
        <f ca="1">Sheet1!AG237</f>
        <v>2374996.1999999997</v>
      </c>
      <c r="AH13" s="3">
        <f ca="1">Sheet1!AH237</f>
        <v>2375041.8000000031</v>
      </c>
      <c r="AI13" s="3">
        <f ca="1">Sheet1!AI237</f>
        <v>2571426</v>
      </c>
      <c r="AJ13" s="3">
        <f ca="1">Sheet1!AJ237</f>
        <v>2571426</v>
      </c>
      <c r="AK13" s="3">
        <f ca="1">Sheet1!AK237</f>
        <v>2571426</v>
      </c>
      <c r="AL13" s="3">
        <f ca="1">Sheet1!AL237</f>
        <v>2571426</v>
      </c>
      <c r="AM13" s="3">
        <f ca="1">Sheet1!AM237</f>
        <v>2571426</v>
      </c>
      <c r="AN13" s="3">
        <f ca="1">Sheet1!AN237</f>
        <v>2571426</v>
      </c>
      <c r="AO13" s="3">
        <f ca="1">Sheet1!AO237</f>
        <v>2571426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">
      <c r="A14" s="23" t="s">
        <v>90</v>
      </c>
      <c r="B14" t="s">
        <v>143</v>
      </c>
      <c r="C14" s="63">
        <f t="shared" si="1"/>
        <v>108468.45333333324</v>
      </c>
      <c r="D14" s="3">
        <f>Sheet1!D238</f>
        <v>7747.7466666666669</v>
      </c>
      <c r="E14" s="3">
        <f>Sheet1!E238</f>
        <v>7747.7466666666669</v>
      </c>
      <c r="F14" s="3">
        <f>Sheet1!F238</f>
        <v>7747.7466666666669</v>
      </c>
      <c r="G14" s="3">
        <f>Sheet1!G238</f>
        <v>1936.9366666666667</v>
      </c>
      <c r="H14" s="3">
        <f>Sheet1!H238</f>
        <v>1936.9366666666667</v>
      </c>
      <c r="I14" s="3">
        <f>Sheet1!I238</f>
        <v>1936.9366666666667</v>
      </c>
      <c r="J14" s="3">
        <f>Sheet1!J238</f>
        <v>1936.9366666666667</v>
      </c>
      <c r="K14" s="3">
        <f>Sheet1!K238</f>
        <v>1936.9366666666667</v>
      </c>
      <c r="L14" s="3">
        <f>Sheet1!L238</f>
        <v>1936.9366666666667</v>
      </c>
      <c r="M14" s="3">
        <f>Sheet1!M238</f>
        <v>1936.9366666666667</v>
      </c>
      <c r="N14" s="3">
        <f>Sheet1!N238</f>
        <v>1936.9366666666667</v>
      </c>
      <c r="O14" s="3">
        <f>Sheet1!O238</f>
        <v>1936.9366666666667</v>
      </c>
      <c r="P14" s="3">
        <f>Sheet1!P238</f>
        <v>1936.9366666666667</v>
      </c>
      <c r="Q14" s="3">
        <f>Sheet1!Q238</f>
        <v>1936.9366666666667</v>
      </c>
      <c r="R14" s="3">
        <f>Sheet1!R238</f>
        <v>1936.9366666666667</v>
      </c>
      <c r="S14" s="3">
        <f>Sheet1!S238</f>
        <v>1936.9366666666667</v>
      </c>
      <c r="T14" s="3">
        <f>Sheet1!T238</f>
        <v>1936.9366666666667</v>
      </c>
      <c r="U14" s="3">
        <f>Sheet1!U238</f>
        <v>1936.9366666666667</v>
      </c>
      <c r="V14" s="3">
        <f>Sheet1!V238</f>
        <v>1936.9366666666667</v>
      </c>
      <c r="W14" s="3">
        <f>Sheet1!W238</f>
        <v>1936.9366666666667</v>
      </c>
      <c r="X14" s="3">
        <f>Sheet1!X238</f>
        <v>1936.9366666666667</v>
      </c>
      <c r="Y14" s="3">
        <f>Sheet1!Y238</f>
        <v>1936.9366666666667</v>
      </c>
      <c r="Z14" s="3">
        <f>Sheet1!Z238</f>
        <v>1936.9366666666667</v>
      </c>
      <c r="AA14" s="3">
        <f>Sheet1!AA238</f>
        <v>1936.9366666666667</v>
      </c>
      <c r="AB14" s="3">
        <f>Sheet1!AB238</f>
        <v>1936.9366666666667</v>
      </c>
      <c r="AC14" s="3">
        <f>Sheet1!AC238</f>
        <v>1936.9366666666667</v>
      </c>
      <c r="AD14" s="3">
        <f>Sheet1!AD238</f>
        <v>1936.9366666666667</v>
      </c>
      <c r="AE14" s="3">
        <f>Sheet1!AE238</f>
        <v>1936.9366666666667</v>
      </c>
      <c r="AF14" s="3">
        <f>Sheet1!AF238</f>
        <v>1936.9366666666667</v>
      </c>
      <c r="AG14" s="3">
        <f>Sheet1!AG238</f>
        <v>1936.9366666666667</v>
      </c>
      <c r="AH14" s="3">
        <f>Sheet1!AH238</f>
        <v>1936.9366666666667</v>
      </c>
      <c r="AI14" s="3">
        <f>Sheet1!AI238</f>
        <v>1936.9366666666667</v>
      </c>
      <c r="AJ14" s="3">
        <f>Sheet1!AJ238</f>
        <v>1936.9366666666667</v>
      </c>
      <c r="AK14" s="3">
        <f>Sheet1!AK238</f>
        <v>1936.9366666666667</v>
      </c>
      <c r="AL14" s="3">
        <f>Sheet1!AL238</f>
        <v>1936.9366666666667</v>
      </c>
      <c r="AM14" s="3">
        <f>Sheet1!AM238</f>
        <v>1936.9366666666667</v>
      </c>
      <c r="AN14" s="3">
        <f>Sheet1!AN238</f>
        <v>1936.9366666666667</v>
      </c>
      <c r="AO14" s="3">
        <f>Sheet1!AO238</f>
        <v>1936.9366666666667</v>
      </c>
      <c r="AP14" s="3">
        <f>Sheet1!AP238</f>
        <v>1936.9366666666667</v>
      </c>
      <c r="AQ14" s="3">
        <f>Sheet1!AQ238</f>
        <v>1936.9366666666667</v>
      </c>
      <c r="AR14" s="3">
        <f>Sheet1!AR238</f>
        <v>1936.9366666666667</v>
      </c>
      <c r="AS14" s="3">
        <f>Sheet1!AS238</f>
        <v>1936.9366666666667</v>
      </c>
      <c r="AT14" s="3">
        <f>Sheet1!AT238</f>
        <v>1936.9366666666667</v>
      </c>
      <c r="AU14" s="3">
        <f>Sheet1!AU238</f>
        <v>1936.9366666666667</v>
      </c>
      <c r="AV14" s="3">
        <f>Sheet1!AV238</f>
        <v>1936.9366666666667</v>
      </c>
      <c r="AW14" s="3">
        <f>Sheet1!AW238</f>
        <v>1936.9366666666667</v>
      </c>
      <c r="AX14" s="3">
        <f>Sheet1!AX238</f>
        <v>1936.9366666666667</v>
      </c>
      <c r="AY14" s="3">
        <f>Sheet1!AY238</f>
        <v>1936.9366666666667</v>
      </c>
      <c r="AZ14" s="3">
        <f>Sheet1!AZ238</f>
        <v>1936.9366666666667</v>
      </c>
      <c r="BA14" s="3">
        <f>Sheet1!BA238</f>
        <v>1936.9366666666667</v>
      </c>
      <c r="BB14" s="3">
        <f>Sheet1!BB238</f>
        <v>1936.9366666666667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">
      <c r="A15" s="23" t="s">
        <v>91</v>
      </c>
      <c r="B15" t="s">
        <v>143</v>
      </c>
      <c r="C15" s="63">
        <f t="shared" si="1"/>
        <v>155141.1400000001</v>
      </c>
      <c r="D15" s="3">
        <f>Sheet1!D239</f>
        <v>11081.51</v>
      </c>
      <c r="E15" s="3">
        <f>Sheet1!E239</f>
        <v>11081.51</v>
      </c>
      <c r="F15" s="3">
        <f>Sheet1!F239</f>
        <v>11081.51</v>
      </c>
      <c r="G15" s="3">
        <f>Sheet1!G239</f>
        <v>2770.3775000000001</v>
      </c>
      <c r="H15" s="3">
        <f>Sheet1!H239</f>
        <v>2770.3775000000001</v>
      </c>
      <c r="I15" s="3">
        <f>Sheet1!I239</f>
        <v>2770.3775000000001</v>
      </c>
      <c r="J15" s="3">
        <f>Sheet1!J239</f>
        <v>2770.3775000000001</v>
      </c>
      <c r="K15" s="3">
        <f>Sheet1!K239</f>
        <v>2770.3775000000001</v>
      </c>
      <c r="L15" s="3">
        <f>Sheet1!L239</f>
        <v>2770.3775000000001</v>
      </c>
      <c r="M15" s="3">
        <f>Sheet1!M239</f>
        <v>2770.3775000000001</v>
      </c>
      <c r="N15" s="3">
        <f>Sheet1!N239</f>
        <v>2770.3775000000001</v>
      </c>
      <c r="O15" s="3">
        <f>Sheet1!O239</f>
        <v>2770.3775000000001</v>
      </c>
      <c r="P15" s="3">
        <f>Sheet1!P239</f>
        <v>2770.3775000000001</v>
      </c>
      <c r="Q15" s="3">
        <f>Sheet1!Q239</f>
        <v>2770.3775000000001</v>
      </c>
      <c r="R15" s="3">
        <f>Sheet1!R239</f>
        <v>2770.3775000000001</v>
      </c>
      <c r="S15" s="3">
        <f>Sheet1!S239</f>
        <v>2770.3775000000001</v>
      </c>
      <c r="T15" s="3">
        <f>Sheet1!T239</f>
        <v>2770.3775000000001</v>
      </c>
      <c r="U15" s="3">
        <f>Sheet1!U239</f>
        <v>2770.3775000000001</v>
      </c>
      <c r="V15" s="3">
        <f>Sheet1!V239</f>
        <v>2770.3775000000001</v>
      </c>
      <c r="W15" s="3">
        <f>Sheet1!W239</f>
        <v>2770.3775000000001</v>
      </c>
      <c r="X15" s="3">
        <f>Sheet1!X239</f>
        <v>2770.3775000000001</v>
      </c>
      <c r="Y15" s="3">
        <f>Sheet1!Y239</f>
        <v>2770.3775000000001</v>
      </c>
      <c r="Z15" s="3">
        <f>Sheet1!Z239</f>
        <v>2770.3775000000001</v>
      </c>
      <c r="AA15" s="3">
        <f>Sheet1!AA239</f>
        <v>2770.3775000000001</v>
      </c>
      <c r="AB15" s="3">
        <f>Sheet1!AB239</f>
        <v>2770.3775000000001</v>
      </c>
      <c r="AC15" s="3">
        <f>Sheet1!AC239</f>
        <v>2770.3775000000001</v>
      </c>
      <c r="AD15" s="3">
        <f>Sheet1!AD239</f>
        <v>2770.3775000000001</v>
      </c>
      <c r="AE15" s="3">
        <f>Sheet1!AE239</f>
        <v>2770.3775000000001</v>
      </c>
      <c r="AF15" s="3">
        <f>Sheet1!AF239</f>
        <v>2770.3775000000001</v>
      </c>
      <c r="AG15" s="3">
        <f>Sheet1!AG239</f>
        <v>2770.3775000000001</v>
      </c>
      <c r="AH15" s="3">
        <f>Sheet1!AH239</f>
        <v>2770.3775000000001</v>
      </c>
      <c r="AI15" s="3">
        <f>Sheet1!AI239</f>
        <v>2770.3775000000001</v>
      </c>
      <c r="AJ15" s="3">
        <f>Sheet1!AJ239</f>
        <v>2770.3775000000001</v>
      </c>
      <c r="AK15" s="3">
        <f>Sheet1!AK239</f>
        <v>2770.3775000000001</v>
      </c>
      <c r="AL15" s="3">
        <f>Sheet1!AL239</f>
        <v>2770.3775000000001</v>
      </c>
      <c r="AM15" s="3">
        <f>Sheet1!AM239</f>
        <v>2770.3775000000001</v>
      </c>
      <c r="AN15" s="3">
        <f>Sheet1!AN239</f>
        <v>2770.3775000000001</v>
      </c>
      <c r="AO15" s="3">
        <f>Sheet1!AO239</f>
        <v>2770.3775000000001</v>
      </c>
      <c r="AP15" s="3">
        <f>Sheet1!AP239</f>
        <v>2770.3775000000001</v>
      </c>
      <c r="AQ15" s="3">
        <f>Sheet1!AQ239</f>
        <v>2770.3775000000001</v>
      </c>
      <c r="AR15" s="3">
        <f>Sheet1!AR239</f>
        <v>2770.3775000000001</v>
      </c>
      <c r="AS15" s="3">
        <f>Sheet1!AS239</f>
        <v>2770.3775000000001</v>
      </c>
      <c r="AT15" s="3">
        <f>Sheet1!AT239</f>
        <v>2770.3775000000001</v>
      </c>
      <c r="AU15" s="3">
        <f>Sheet1!AU239</f>
        <v>2770.3775000000001</v>
      </c>
      <c r="AV15" s="3">
        <f>Sheet1!AV239</f>
        <v>2770.3775000000001</v>
      </c>
      <c r="AW15" s="3">
        <f>Sheet1!AW239</f>
        <v>2770.3775000000001</v>
      </c>
      <c r="AX15" s="3">
        <f>Sheet1!AX239</f>
        <v>2770.3775000000001</v>
      </c>
      <c r="AY15" s="3">
        <f>Sheet1!AY239</f>
        <v>2770.3775000000001</v>
      </c>
      <c r="AZ15" s="3">
        <f>Sheet1!AZ239</f>
        <v>2770.3775000000001</v>
      </c>
      <c r="BA15" s="3">
        <f>Sheet1!BA239</f>
        <v>2770.3775000000001</v>
      </c>
      <c r="BB15" s="3">
        <f>Sheet1!BB239</f>
        <v>2770.3775000000001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">
      <c r="A16" s="23" t="s">
        <v>92</v>
      </c>
      <c r="B16" t="s">
        <v>143</v>
      </c>
      <c r="C16" s="63">
        <f t="shared" si="1"/>
        <v>109307.3333333334</v>
      </c>
      <c r="D16" s="3">
        <f>Sheet1!D240</f>
        <v>7807.666666666667</v>
      </c>
      <c r="E16" s="3">
        <f>Sheet1!E240</f>
        <v>7807.666666666667</v>
      </c>
      <c r="F16" s="3">
        <f>Sheet1!F240</f>
        <v>7807.666666666667</v>
      </c>
      <c r="G16" s="3">
        <f>Sheet1!G240</f>
        <v>1951.9166666666667</v>
      </c>
      <c r="H16" s="3">
        <f>Sheet1!H240</f>
        <v>1951.9166666666667</v>
      </c>
      <c r="I16" s="3">
        <f>Sheet1!I240</f>
        <v>1951.9166666666667</v>
      </c>
      <c r="J16" s="3">
        <f>Sheet1!J240</f>
        <v>1951.9166666666667</v>
      </c>
      <c r="K16" s="3">
        <f>Sheet1!K240</f>
        <v>1951.9166666666667</v>
      </c>
      <c r="L16" s="3">
        <f>Sheet1!L240</f>
        <v>1951.9166666666667</v>
      </c>
      <c r="M16" s="3">
        <f>Sheet1!M240</f>
        <v>1951.9166666666667</v>
      </c>
      <c r="N16" s="3">
        <f>Sheet1!N240</f>
        <v>1951.9166666666667</v>
      </c>
      <c r="O16" s="3">
        <f>Sheet1!O240</f>
        <v>1951.9166666666667</v>
      </c>
      <c r="P16" s="3">
        <f>Sheet1!P240</f>
        <v>1951.9166666666667</v>
      </c>
      <c r="Q16" s="3">
        <f>Sheet1!Q240</f>
        <v>1951.9166666666667</v>
      </c>
      <c r="R16" s="3">
        <f>Sheet1!R240</f>
        <v>1951.9166666666667</v>
      </c>
      <c r="S16" s="3">
        <f>Sheet1!S240</f>
        <v>1951.9166666666667</v>
      </c>
      <c r="T16" s="3">
        <f>Sheet1!T240</f>
        <v>1951.9166666666667</v>
      </c>
      <c r="U16" s="3">
        <f>Sheet1!U240</f>
        <v>1951.9166666666667</v>
      </c>
      <c r="V16" s="3">
        <f>Sheet1!V240</f>
        <v>1951.9166666666667</v>
      </c>
      <c r="W16" s="3">
        <f>Sheet1!W240</f>
        <v>1951.9166666666667</v>
      </c>
      <c r="X16" s="3">
        <f>Sheet1!X240</f>
        <v>1951.9166666666667</v>
      </c>
      <c r="Y16" s="3">
        <f>Sheet1!Y240</f>
        <v>1951.9166666666667</v>
      </c>
      <c r="Z16" s="3">
        <f>Sheet1!Z240</f>
        <v>1951.9166666666667</v>
      </c>
      <c r="AA16" s="3">
        <f>Sheet1!AA240</f>
        <v>1951.9166666666667</v>
      </c>
      <c r="AB16" s="3">
        <f>Sheet1!AB240</f>
        <v>1951.9166666666667</v>
      </c>
      <c r="AC16" s="3">
        <f>Sheet1!AC240</f>
        <v>1951.9166666666667</v>
      </c>
      <c r="AD16" s="3">
        <f>Sheet1!AD240</f>
        <v>1951.9166666666667</v>
      </c>
      <c r="AE16" s="3">
        <f>Sheet1!AE240</f>
        <v>1951.9166666666667</v>
      </c>
      <c r="AF16" s="3">
        <f>Sheet1!AF240</f>
        <v>1951.9166666666667</v>
      </c>
      <c r="AG16" s="3">
        <f>Sheet1!AG240</f>
        <v>1951.9166666666667</v>
      </c>
      <c r="AH16" s="3">
        <f>Sheet1!AH240</f>
        <v>1951.9166666666667</v>
      </c>
      <c r="AI16" s="3">
        <f>Sheet1!AI240</f>
        <v>1951.9166666666667</v>
      </c>
      <c r="AJ16" s="3">
        <f>Sheet1!AJ240</f>
        <v>1951.9166666666667</v>
      </c>
      <c r="AK16" s="3">
        <f>Sheet1!AK240</f>
        <v>1951.9166666666667</v>
      </c>
      <c r="AL16" s="3">
        <f>Sheet1!AL240</f>
        <v>1951.9166666666667</v>
      </c>
      <c r="AM16" s="3">
        <f>Sheet1!AM240</f>
        <v>1951.9166666666667</v>
      </c>
      <c r="AN16" s="3">
        <f>Sheet1!AN240</f>
        <v>1951.9166666666667</v>
      </c>
      <c r="AO16" s="3">
        <f>Sheet1!AO240</f>
        <v>1951.9166666666667</v>
      </c>
      <c r="AP16" s="3">
        <f>Sheet1!AP240</f>
        <v>1951.9166666666667</v>
      </c>
      <c r="AQ16" s="3">
        <f>Sheet1!AQ240</f>
        <v>1951.9166666666667</v>
      </c>
      <c r="AR16" s="3">
        <f>Sheet1!AR240</f>
        <v>1951.9166666666667</v>
      </c>
      <c r="AS16" s="3">
        <f>Sheet1!AS240</f>
        <v>1951.9166666666667</v>
      </c>
      <c r="AT16" s="3">
        <f>Sheet1!AT240</f>
        <v>1951.9166666666667</v>
      </c>
      <c r="AU16" s="3">
        <f>Sheet1!AU240</f>
        <v>1951.9166666666667</v>
      </c>
      <c r="AV16" s="3">
        <f>Sheet1!AV240</f>
        <v>1951.9166666666667</v>
      </c>
      <c r="AW16" s="3">
        <f>Sheet1!AW240</f>
        <v>1951.9166666666667</v>
      </c>
      <c r="AX16" s="3">
        <f>Sheet1!AX240</f>
        <v>1951.9166666666667</v>
      </c>
      <c r="AY16" s="3">
        <f>Sheet1!AY240</f>
        <v>1951.9166666666667</v>
      </c>
      <c r="AZ16" s="3">
        <f>Sheet1!AZ240</f>
        <v>1951.9166666666667</v>
      </c>
      <c r="BA16" s="3">
        <f>Sheet1!BA240</f>
        <v>1951.9166666666667</v>
      </c>
      <c r="BB16" s="3">
        <f>Sheet1!BB240</f>
        <v>1951.9166666666667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">
      <c r="A17" s="23" t="s">
        <v>93</v>
      </c>
      <c r="B17" t="s">
        <v>147</v>
      </c>
      <c r="C17" s="63">
        <f t="shared" ca="1" si="1"/>
        <v>795787804.55917227</v>
      </c>
      <c r="D17" s="3">
        <f ca="1">D4-D6-D8-SUM(D10:D13)+SUM(D14:D16)</f>
        <v>26636.923333333336</v>
      </c>
      <c r="E17" s="3">
        <f t="shared" ref="E17:BG17" ca="1" si="4">E4-E6-E8-SUM(E10:E13)+SUM(E14:E16)</f>
        <v>26636.923333333336</v>
      </c>
      <c r="F17" s="3">
        <f t="shared" ca="1" si="4"/>
        <v>26636.923333333336</v>
      </c>
      <c r="G17" s="3">
        <f t="shared" ca="1" si="4"/>
        <v>6659.230833333334</v>
      </c>
      <c r="H17" s="3">
        <f t="shared" ca="1" si="4"/>
        <v>-845151.29085224262</v>
      </c>
      <c r="I17" s="3">
        <f t="shared" ca="1" si="4"/>
        <v>-845151.29085224262</v>
      </c>
      <c r="J17" s="3">
        <f t="shared" ca="1" si="4"/>
        <v>-845151.29085224262</v>
      </c>
      <c r="K17" s="3">
        <f t="shared" ca="1" si="4"/>
        <v>-845151.29085224262</v>
      </c>
      <c r="L17" s="3">
        <f t="shared" ca="1" si="4"/>
        <v>-845151.29085224262</v>
      </c>
      <c r="M17" s="3">
        <f t="shared" ca="1" si="4"/>
        <v>-845151.29085224262</v>
      </c>
      <c r="N17" s="3">
        <f t="shared" ca="1" si="4"/>
        <v>-845151.29085224262</v>
      </c>
      <c r="O17" s="3">
        <f t="shared" ca="1" si="4"/>
        <v>-845151.29085224262</v>
      </c>
      <c r="P17" s="3">
        <f t="shared" ca="1" si="4"/>
        <v>-845151.29085224262</v>
      </c>
      <c r="Q17" s="3">
        <f t="shared" ca="1" si="4"/>
        <v>-845151.29085224262</v>
      </c>
      <c r="R17" s="3">
        <f t="shared" ca="1" si="4"/>
        <v>-845160.66077735147</v>
      </c>
      <c r="S17" s="3">
        <f t="shared" ca="1" si="4"/>
        <v>-2028738.5767888064</v>
      </c>
      <c r="T17" s="3">
        <f t="shared" ca="1" si="4"/>
        <v>-2028738.5767888064</v>
      </c>
      <c r="U17" s="3">
        <f t="shared" ca="1" si="4"/>
        <v>-2028738.5767888064</v>
      </c>
      <c r="V17" s="3">
        <f t="shared" ca="1" si="4"/>
        <v>-2028738.5767888064</v>
      </c>
      <c r="W17" s="3">
        <f t="shared" ca="1" si="4"/>
        <v>-2028738.5767888064</v>
      </c>
      <c r="X17" s="3">
        <f t="shared" ca="1" si="4"/>
        <v>431350283.74429923</v>
      </c>
      <c r="Y17" s="3">
        <f t="shared" ca="1" si="4"/>
        <v>-2028738.5767888064</v>
      </c>
      <c r="Z17" s="3">
        <f t="shared" ca="1" si="4"/>
        <v>-2028738.5767888064</v>
      </c>
      <c r="AA17" s="3">
        <f t="shared" ca="1" si="4"/>
        <v>-2028738.5767888064</v>
      </c>
      <c r="AB17" s="3">
        <f t="shared" ca="1" si="4"/>
        <v>-2028738.5767888064</v>
      </c>
      <c r="AC17" s="3">
        <f t="shared" ca="1" si="4"/>
        <v>39542371.706269778</v>
      </c>
      <c r="AD17" s="3">
        <f t="shared" ca="1" si="4"/>
        <v>39542332.626569338</v>
      </c>
      <c r="AE17" s="3">
        <f t="shared" ca="1" si="4"/>
        <v>39398502.027061626</v>
      </c>
      <c r="AF17" s="3">
        <f t="shared" ca="1" si="4"/>
        <v>39398502.027061626</v>
      </c>
      <c r="AG17" s="3">
        <f t="shared" ca="1" si="4"/>
        <v>39398502.027061626</v>
      </c>
      <c r="AH17" s="3">
        <f t="shared" ca="1" si="4"/>
        <v>39399300.193656191</v>
      </c>
      <c r="AI17" s="3">
        <f t="shared" ca="1" si="4"/>
        <v>43926832.064781211</v>
      </c>
      <c r="AJ17" s="3">
        <f t="shared" ca="1" si="4"/>
        <v>43926832.064781211</v>
      </c>
      <c r="AK17" s="3">
        <f t="shared" ca="1" si="4"/>
        <v>43926832.064781211</v>
      </c>
      <c r="AL17" s="3">
        <f t="shared" ca="1" si="4"/>
        <v>46106099.551611498</v>
      </c>
      <c r="AM17" s="3">
        <f t="shared" ca="1" si="4"/>
        <v>46106099.551611498</v>
      </c>
      <c r="AN17" s="3">
        <f t="shared" ca="1" si="4"/>
        <v>46106099.551611498</v>
      </c>
      <c r="AO17" s="3">
        <f t="shared" ca="1" si="4"/>
        <v>46106099.551611498</v>
      </c>
      <c r="AP17" s="3">
        <f t="shared" ca="1" si="4"/>
        <v>6659.230833333334</v>
      </c>
      <c r="AQ17" s="3">
        <f t="shared" ca="1" si="4"/>
        <v>6659.230833333334</v>
      </c>
      <c r="AR17" s="3">
        <f t="shared" ca="1" si="4"/>
        <v>6659.230833333334</v>
      </c>
      <c r="AS17" s="3">
        <f t="shared" ca="1" si="4"/>
        <v>6659.230833333334</v>
      </c>
      <c r="AT17" s="3">
        <f t="shared" ca="1" si="4"/>
        <v>6659.230833333334</v>
      </c>
      <c r="AU17" s="3">
        <f t="shared" ca="1" si="4"/>
        <v>6659.230833333334</v>
      </c>
      <c r="AV17" s="3">
        <f t="shared" ca="1" si="4"/>
        <v>6659.230833333334</v>
      </c>
      <c r="AW17" s="3">
        <f t="shared" ca="1" si="4"/>
        <v>-161031407.28069758</v>
      </c>
      <c r="AX17" s="3">
        <f t="shared" ca="1" si="4"/>
        <v>6659.230833333334</v>
      </c>
      <c r="AY17" s="3">
        <f t="shared" ca="1" si="4"/>
        <v>6659.230833333334</v>
      </c>
      <c r="AZ17" s="3">
        <f t="shared" ca="1" si="4"/>
        <v>6659.230833333334</v>
      </c>
      <c r="BA17" s="3">
        <f t="shared" ca="1" si="4"/>
        <v>6659.230833333334</v>
      </c>
      <c r="BB17" s="3">
        <f t="shared" ca="1" si="4"/>
        <v>6659.230833333334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">
      <c r="A18" s="23" t="s">
        <v>94</v>
      </c>
      <c r="B18" t="s">
        <v>143</v>
      </c>
      <c r="C18" s="63">
        <f t="shared" si="1"/>
        <v>151442.66666666666</v>
      </c>
      <c r="D18" s="3">
        <f>Sheet1!D241</f>
        <v>10817.333333333334</v>
      </c>
      <c r="E18" s="3">
        <f>Sheet1!E241</f>
        <v>10817.333333333334</v>
      </c>
      <c r="F18" s="3">
        <f>Sheet1!F241</f>
        <v>10817.333333333334</v>
      </c>
      <c r="G18" s="3">
        <f>Sheet1!G241</f>
        <v>2704.3333333333335</v>
      </c>
      <c r="H18" s="3">
        <f>Sheet1!H241</f>
        <v>2704.3333333333335</v>
      </c>
      <c r="I18" s="3">
        <f>Sheet1!I241</f>
        <v>2704.3333333333335</v>
      </c>
      <c r="J18" s="3">
        <f>Sheet1!J241</f>
        <v>2704.3333333333335</v>
      </c>
      <c r="K18" s="3">
        <f>Sheet1!K241</f>
        <v>2704.3333333333335</v>
      </c>
      <c r="L18" s="3">
        <f>Sheet1!L241</f>
        <v>2704.3333333333335</v>
      </c>
      <c r="M18" s="3">
        <f>Sheet1!M241</f>
        <v>2704.3333333333335</v>
      </c>
      <c r="N18" s="3">
        <f>Sheet1!N241</f>
        <v>2704.3333333333335</v>
      </c>
      <c r="O18" s="3">
        <f>Sheet1!O241</f>
        <v>2704.3333333333335</v>
      </c>
      <c r="P18" s="3">
        <f>Sheet1!P241</f>
        <v>2704.3333333333335</v>
      </c>
      <c r="Q18" s="3">
        <f>Sheet1!Q241</f>
        <v>2704.3333333333335</v>
      </c>
      <c r="R18" s="3">
        <f>Sheet1!R241</f>
        <v>2704.3333333333335</v>
      </c>
      <c r="S18" s="3">
        <f>Sheet1!S241</f>
        <v>2704.3333333333335</v>
      </c>
      <c r="T18" s="3">
        <f>Sheet1!T241</f>
        <v>2704.3333333333335</v>
      </c>
      <c r="U18" s="3">
        <f>Sheet1!U241</f>
        <v>2704.3333333333335</v>
      </c>
      <c r="V18" s="3">
        <f>Sheet1!V241</f>
        <v>2704.3333333333335</v>
      </c>
      <c r="W18" s="3">
        <f>Sheet1!W241</f>
        <v>2704.3333333333335</v>
      </c>
      <c r="X18" s="3">
        <f>Sheet1!X241</f>
        <v>2704.3333333333335</v>
      </c>
      <c r="Y18" s="3">
        <f>Sheet1!Y241</f>
        <v>2704.3333333333335</v>
      </c>
      <c r="Z18" s="3">
        <f>Sheet1!Z241</f>
        <v>2704.3333333333335</v>
      </c>
      <c r="AA18" s="3">
        <f>Sheet1!AA241</f>
        <v>2704.3333333333335</v>
      </c>
      <c r="AB18" s="3">
        <f>Sheet1!AB241</f>
        <v>2704.3333333333335</v>
      </c>
      <c r="AC18" s="3">
        <f>Sheet1!AC241</f>
        <v>2704.3333333333335</v>
      </c>
      <c r="AD18" s="3">
        <f>Sheet1!AD241</f>
        <v>2704.3333333333335</v>
      </c>
      <c r="AE18" s="3">
        <f>Sheet1!AE241</f>
        <v>2704.3333333333335</v>
      </c>
      <c r="AF18" s="3">
        <f>Sheet1!AF241</f>
        <v>2704.3333333333335</v>
      </c>
      <c r="AG18" s="3">
        <f>Sheet1!AG241</f>
        <v>2704.3333333333335</v>
      </c>
      <c r="AH18" s="3">
        <f>Sheet1!AH241</f>
        <v>2704.3333333333335</v>
      </c>
      <c r="AI18" s="3">
        <f>Sheet1!AI241</f>
        <v>2704.3333333333335</v>
      </c>
      <c r="AJ18" s="3">
        <f>Sheet1!AJ241</f>
        <v>2704.3333333333335</v>
      </c>
      <c r="AK18" s="3">
        <f>Sheet1!AK241</f>
        <v>2704.3333333333335</v>
      </c>
      <c r="AL18" s="3">
        <f>Sheet1!AL241</f>
        <v>2704.3333333333335</v>
      </c>
      <c r="AM18" s="3">
        <f>Sheet1!AM241</f>
        <v>2704.3333333333335</v>
      </c>
      <c r="AN18" s="3">
        <f>Sheet1!AN241</f>
        <v>2704.3333333333335</v>
      </c>
      <c r="AO18" s="3">
        <f>Sheet1!AO241</f>
        <v>2704.3333333333335</v>
      </c>
      <c r="AP18" s="3">
        <f>Sheet1!AP241</f>
        <v>2704.3333333333335</v>
      </c>
      <c r="AQ18" s="3">
        <f>Sheet1!AQ241</f>
        <v>2704.3333333333335</v>
      </c>
      <c r="AR18" s="3">
        <f>Sheet1!AR241</f>
        <v>2704.3333333333335</v>
      </c>
      <c r="AS18" s="3">
        <f>Sheet1!AS241</f>
        <v>2704.3333333333335</v>
      </c>
      <c r="AT18" s="3">
        <f>Sheet1!AT241</f>
        <v>2704.3333333333335</v>
      </c>
      <c r="AU18" s="3">
        <f>Sheet1!AU241</f>
        <v>2704.3333333333335</v>
      </c>
      <c r="AV18" s="3">
        <f>Sheet1!AV241</f>
        <v>2704.3333333333335</v>
      </c>
      <c r="AW18" s="3">
        <f>Sheet1!AW241</f>
        <v>2704.3333333333335</v>
      </c>
      <c r="AX18" s="3">
        <f>Sheet1!AX241</f>
        <v>2704.3333333333335</v>
      </c>
      <c r="AY18" s="3">
        <f>Sheet1!AY241</f>
        <v>2704.3333333333335</v>
      </c>
      <c r="AZ18" s="3">
        <f>Sheet1!AZ241</f>
        <v>2704.3333333333335</v>
      </c>
      <c r="BA18" s="3">
        <f>Sheet1!BA241</f>
        <v>2704.3333333333335</v>
      </c>
      <c r="BB18" s="3">
        <f>Sheet1!BB241</f>
        <v>2704.3333333333335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">
      <c r="A19" s="23" t="s">
        <v>95</v>
      </c>
      <c r="B19" t="s">
        <v>143</v>
      </c>
      <c r="C19" s="63">
        <f t="shared" si="1"/>
        <v>1612030</v>
      </c>
      <c r="D19" s="3">
        <f>Sheet1!D242</f>
        <v>115145</v>
      </c>
      <c r="E19" s="3">
        <f>Sheet1!E242</f>
        <v>115145</v>
      </c>
      <c r="F19" s="3">
        <f>Sheet1!F242</f>
        <v>115145</v>
      </c>
      <c r="G19" s="3">
        <f>Sheet1!G242</f>
        <v>28786.25</v>
      </c>
      <c r="H19" s="3">
        <f>Sheet1!H242</f>
        <v>28786.25</v>
      </c>
      <c r="I19" s="3">
        <f>Sheet1!I242</f>
        <v>28786.25</v>
      </c>
      <c r="J19" s="3">
        <f>Sheet1!J242</f>
        <v>28786.25</v>
      </c>
      <c r="K19" s="3">
        <f>Sheet1!K242</f>
        <v>28786.25</v>
      </c>
      <c r="L19" s="3">
        <f>Sheet1!L242</f>
        <v>28786.25</v>
      </c>
      <c r="M19" s="3">
        <f>Sheet1!M242</f>
        <v>28786.25</v>
      </c>
      <c r="N19" s="3">
        <f>Sheet1!N242</f>
        <v>28786.25</v>
      </c>
      <c r="O19" s="3">
        <f>Sheet1!O242</f>
        <v>28786.25</v>
      </c>
      <c r="P19" s="3">
        <f>Sheet1!P242</f>
        <v>28786.25</v>
      </c>
      <c r="Q19" s="3">
        <f>Sheet1!Q242</f>
        <v>28786.25</v>
      </c>
      <c r="R19" s="3">
        <f>Sheet1!R242</f>
        <v>28786.25</v>
      </c>
      <c r="S19" s="3">
        <f>Sheet1!S242</f>
        <v>28786.25</v>
      </c>
      <c r="T19" s="3">
        <f>Sheet1!T242</f>
        <v>28786.25</v>
      </c>
      <c r="U19" s="3">
        <f>Sheet1!U242</f>
        <v>28786.25</v>
      </c>
      <c r="V19" s="3">
        <f>Sheet1!V242</f>
        <v>28786.25</v>
      </c>
      <c r="W19" s="3">
        <f>Sheet1!W242</f>
        <v>28786.25</v>
      </c>
      <c r="X19" s="3">
        <f>Sheet1!X242</f>
        <v>28786.25</v>
      </c>
      <c r="Y19" s="3">
        <f>Sheet1!Y242</f>
        <v>28786.25</v>
      </c>
      <c r="Z19" s="3">
        <f>Sheet1!Z242</f>
        <v>28786.25</v>
      </c>
      <c r="AA19" s="3">
        <f>Sheet1!AA242</f>
        <v>28786.25</v>
      </c>
      <c r="AB19" s="3">
        <f>Sheet1!AB242</f>
        <v>28786.25</v>
      </c>
      <c r="AC19" s="3">
        <f>Sheet1!AC242</f>
        <v>28786.25</v>
      </c>
      <c r="AD19" s="3">
        <f>Sheet1!AD242</f>
        <v>28786.25</v>
      </c>
      <c r="AE19" s="3">
        <f>Sheet1!AE242</f>
        <v>28786.25</v>
      </c>
      <c r="AF19" s="3">
        <f>Sheet1!AF242</f>
        <v>28786.25</v>
      </c>
      <c r="AG19" s="3">
        <f>Sheet1!AG242</f>
        <v>28786.25</v>
      </c>
      <c r="AH19" s="3">
        <f>Sheet1!AH242</f>
        <v>28786.25</v>
      </c>
      <c r="AI19" s="3">
        <f>Sheet1!AI242</f>
        <v>28786.25</v>
      </c>
      <c r="AJ19" s="3">
        <f>Sheet1!AJ242</f>
        <v>28786.25</v>
      </c>
      <c r="AK19" s="3">
        <f>Sheet1!AK242</f>
        <v>28786.25</v>
      </c>
      <c r="AL19" s="3">
        <f>Sheet1!AL242</f>
        <v>28786.25</v>
      </c>
      <c r="AM19" s="3">
        <f>Sheet1!AM242</f>
        <v>28786.25</v>
      </c>
      <c r="AN19" s="3">
        <f>Sheet1!AN242</f>
        <v>28786.25</v>
      </c>
      <c r="AO19" s="3">
        <f>Sheet1!AO242</f>
        <v>28786.25</v>
      </c>
      <c r="AP19" s="3">
        <f>Sheet1!AP242</f>
        <v>28786.25</v>
      </c>
      <c r="AQ19" s="3">
        <f>Sheet1!AQ242</f>
        <v>28786.25</v>
      </c>
      <c r="AR19" s="3">
        <f>Sheet1!AR242</f>
        <v>28786.25</v>
      </c>
      <c r="AS19" s="3">
        <f>Sheet1!AS242</f>
        <v>28786.25</v>
      </c>
      <c r="AT19" s="3">
        <f>Sheet1!AT242</f>
        <v>28786.25</v>
      </c>
      <c r="AU19" s="3">
        <f>Sheet1!AU242</f>
        <v>28786.25</v>
      </c>
      <c r="AV19" s="3">
        <f>Sheet1!AV242</f>
        <v>28786.25</v>
      </c>
      <c r="AW19" s="3">
        <f>Sheet1!AW242</f>
        <v>28786.25</v>
      </c>
      <c r="AX19" s="3">
        <f>Sheet1!AX242</f>
        <v>28786.25</v>
      </c>
      <c r="AY19" s="3">
        <f>Sheet1!AY242</f>
        <v>28786.25</v>
      </c>
      <c r="AZ19" s="3">
        <f>Sheet1!AZ242</f>
        <v>28786.25</v>
      </c>
      <c r="BA19" s="3">
        <f>Sheet1!BA242</f>
        <v>28786.25</v>
      </c>
      <c r="BB19" s="3">
        <f>Sheet1!BB242</f>
        <v>28786.25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">
      <c r="A20" s="23" t="s">
        <v>96</v>
      </c>
      <c r="B20" t="s">
        <v>149</v>
      </c>
      <c r="C20" s="63">
        <f t="shared" ca="1" si="1"/>
        <v>794327217.22583902</v>
      </c>
      <c r="D20" s="3">
        <f ca="1">D17+D18-D19</f>
        <v>-77690.743333333332</v>
      </c>
      <c r="E20" s="3">
        <f t="shared" ref="E20:BG20" ca="1" si="5">E17+E18-E19</f>
        <v>-77690.743333333332</v>
      </c>
      <c r="F20" s="3">
        <f t="shared" ca="1" si="5"/>
        <v>-77690.743333333332</v>
      </c>
      <c r="G20" s="3">
        <f t="shared" ca="1" si="5"/>
        <v>-19422.685833333333</v>
      </c>
      <c r="H20" s="3">
        <f t="shared" ca="1" si="5"/>
        <v>-871233.20751890924</v>
      </c>
      <c r="I20" s="3">
        <f t="shared" ca="1" si="5"/>
        <v>-871233.20751890924</v>
      </c>
      <c r="J20" s="3">
        <f t="shared" ca="1" si="5"/>
        <v>-871233.20751890924</v>
      </c>
      <c r="K20" s="3">
        <f t="shared" ca="1" si="5"/>
        <v>-871233.20751890924</v>
      </c>
      <c r="L20" s="3">
        <f t="shared" ca="1" si="5"/>
        <v>-871233.20751890924</v>
      </c>
      <c r="M20" s="3">
        <f t="shared" ca="1" si="5"/>
        <v>-871233.20751890924</v>
      </c>
      <c r="N20" s="3">
        <f t="shared" ca="1" si="5"/>
        <v>-871233.20751890924</v>
      </c>
      <c r="O20" s="3">
        <f t="shared" ca="1" si="5"/>
        <v>-871233.20751890924</v>
      </c>
      <c r="P20" s="3">
        <f t="shared" ca="1" si="5"/>
        <v>-871233.20751890924</v>
      </c>
      <c r="Q20" s="3">
        <f t="shared" ca="1" si="5"/>
        <v>-871233.20751890924</v>
      </c>
      <c r="R20" s="3">
        <f t="shared" ca="1" si="5"/>
        <v>-871242.5774440181</v>
      </c>
      <c r="S20" s="3">
        <f t="shared" ca="1" si="5"/>
        <v>-2054820.4934554731</v>
      </c>
      <c r="T20" s="3">
        <f t="shared" ca="1" si="5"/>
        <v>-2054820.4934554731</v>
      </c>
      <c r="U20" s="3">
        <f t="shared" ca="1" si="5"/>
        <v>-2054820.4934554731</v>
      </c>
      <c r="V20" s="3">
        <f t="shared" ca="1" si="5"/>
        <v>-2054820.4934554731</v>
      </c>
      <c r="W20" s="3">
        <f t="shared" ca="1" si="5"/>
        <v>-2054820.4934554731</v>
      </c>
      <c r="X20" s="3">
        <f t="shared" ca="1" si="5"/>
        <v>431324201.82763255</v>
      </c>
      <c r="Y20" s="3">
        <f t="shared" ca="1" si="5"/>
        <v>-2054820.4934554731</v>
      </c>
      <c r="Z20" s="3">
        <f t="shared" ca="1" si="5"/>
        <v>-2054820.4934554731</v>
      </c>
      <c r="AA20" s="3">
        <f t="shared" ca="1" si="5"/>
        <v>-2054820.4934554731</v>
      </c>
      <c r="AB20" s="3">
        <f t="shared" ca="1" si="5"/>
        <v>-2054820.4934554731</v>
      </c>
      <c r="AC20" s="3">
        <f t="shared" ca="1" si="5"/>
        <v>39516289.789603114</v>
      </c>
      <c r="AD20" s="3">
        <f t="shared" ca="1" si="5"/>
        <v>39516250.709902674</v>
      </c>
      <c r="AE20" s="3">
        <f t="shared" ca="1" si="5"/>
        <v>39372420.110394962</v>
      </c>
      <c r="AF20" s="3">
        <f t="shared" ca="1" si="5"/>
        <v>39372420.110394962</v>
      </c>
      <c r="AG20" s="3">
        <f t="shared" ca="1" si="5"/>
        <v>39372420.110394962</v>
      </c>
      <c r="AH20" s="3">
        <f t="shared" ca="1" si="5"/>
        <v>39373218.276989527</v>
      </c>
      <c r="AI20" s="3">
        <f t="shared" ca="1" si="5"/>
        <v>43900750.148114547</v>
      </c>
      <c r="AJ20" s="3">
        <f t="shared" ca="1" si="5"/>
        <v>43900750.148114547</v>
      </c>
      <c r="AK20" s="3">
        <f t="shared" ca="1" si="5"/>
        <v>43900750.148114547</v>
      </c>
      <c r="AL20" s="3">
        <f t="shared" ca="1" si="5"/>
        <v>46080017.634944834</v>
      </c>
      <c r="AM20" s="3">
        <f t="shared" ca="1" si="5"/>
        <v>46080017.634944834</v>
      </c>
      <c r="AN20" s="3">
        <f t="shared" ca="1" si="5"/>
        <v>46080017.634944834</v>
      </c>
      <c r="AO20" s="3">
        <f t="shared" ca="1" si="5"/>
        <v>46080017.634944834</v>
      </c>
      <c r="AP20" s="3">
        <f t="shared" ca="1" si="5"/>
        <v>-19422.685833333333</v>
      </c>
      <c r="AQ20" s="3">
        <f t="shared" ca="1" si="5"/>
        <v>-19422.685833333333</v>
      </c>
      <c r="AR20" s="3">
        <f t="shared" ca="1" si="5"/>
        <v>-19422.685833333333</v>
      </c>
      <c r="AS20" s="3">
        <f t="shared" ca="1" si="5"/>
        <v>-19422.685833333333</v>
      </c>
      <c r="AT20" s="3">
        <f t="shared" ca="1" si="5"/>
        <v>-19422.685833333333</v>
      </c>
      <c r="AU20" s="3">
        <f t="shared" ca="1" si="5"/>
        <v>-19422.685833333333</v>
      </c>
      <c r="AV20" s="3">
        <f t="shared" ca="1" si="5"/>
        <v>-19422.685833333333</v>
      </c>
      <c r="AW20" s="3">
        <f t="shared" ca="1" si="5"/>
        <v>-161057489.19736424</v>
      </c>
      <c r="AX20" s="3">
        <f t="shared" ca="1" si="5"/>
        <v>-19422.685833333333</v>
      </c>
      <c r="AY20" s="3">
        <f t="shared" ca="1" si="5"/>
        <v>-19422.685833333333</v>
      </c>
      <c r="AZ20" s="3">
        <f t="shared" ca="1" si="5"/>
        <v>-19422.685833333333</v>
      </c>
      <c r="BA20" s="3">
        <f t="shared" ca="1" si="5"/>
        <v>-19422.685833333333</v>
      </c>
      <c r="BB20" s="3">
        <f t="shared" ca="1" si="5"/>
        <v>-19422.685833333333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">
      <c r="A21" s="23" t="s">
        <v>97</v>
      </c>
      <c r="B21" t="s">
        <v>150</v>
      </c>
      <c r="C21" s="26">
        <f ca="1">SUM(D21:BG21)</f>
        <v>198562381.62062642</v>
      </c>
      <c r="D21" s="3">
        <f ca="1">D20*Sheet1!$C$214</f>
        <v>-19422.685833333333</v>
      </c>
      <c r="E21" s="3">
        <f ca="1">E20*Sheet1!$C$214</f>
        <v>-19422.685833333333</v>
      </c>
      <c r="F21" s="3">
        <f ca="1">F20*Sheet1!$C$214</f>
        <v>-19422.685833333333</v>
      </c>
      <c r="G21" s="3">
        <f ca="1">G20*Sheet1!$C$214</f>
        <v>-4855.6714583333332</v>
      </c>
      <c r="H21" s="3">
        <f ca="1">H20*Sheet1!$C$214</f>
        <v>-217808.30187972731</v>
      </c>
      <c r="I21" s="3">
        <f ca="1">I20*Sheet1!$C$214</f>
        <v>-217808.30187972731</v>
      </c>
      <c r="J21" s="3">
        <f ca="1">J20*Sheet1!$C$214</f>
        <v>-217808.30187972731</v>
      </c>
      <c r="K21" s="3">
        <f ca="1">K20*Sheet1!$C$214</f>
        <v>-217808.30187972731</v>
      </c>
      <c r="L21" s="3">
        <f ca="1">L20*Sheet1!$C$214</f>
        <v>-217808.30187972731</v>
      </c>
      <c r="M21" s="3">
        <f ca="1">M20*Sheet1!$C$214</f>
        <v>-217808.30187972731</v>
      </c>
      <c r="N21" s="3">
        <f ca="1">N20*Sheet1!$C$214</f>
        <v>-217808.30187972731</v>
      </c>
      <c r="O21" s="3">
        <f ca="1">O20*Sheet1!$C$214</f>
        <v>-217808.30187972731</v>
      </c>
      <c r="P21" s="3">
        <f ca="1">P20*Sheet1!$C$214</f>
        <v>-217808.30187972731</v>
      </c>
      <c r="Q21" s="3">
        <f ca="1">Q20*Sheet1!$C$214</f>
        <v>-217808.30187972731</v>
      </c>
      <c r="R21" s="3">
        <f ca="1">R20*Sheet1!$C$214</f>
        <v>-217810.64436100452</v>
      </c>
      <c r="S21" s="3">
        <f ca="1">S20*Sheet1!$C$214</f>
        <v>-513705.12336386828</v>
      </c>
      <c r="T21" s="3">
        <f ca="1">T20*Sheet1!$C$214</f>
        <v>-513705.12336386828</v>
      </c>
      <c r="U21" s="3">
        <f ca="1">U20*Sheet1!$C$214</f>
        <v>-513705.12336386828</v>
      </c>
      <c r="V21" s="3">
        <f ca="1">V20*Sheet1!$C$214</f>
        <v>-513705.12336386828</v>
      </c>
      <c r="W21" s="3">
        <f ca="1">W20*Sheet1!$C$214</f>
        <v>-513705.12336386828</v>
      </c>
      <c r="X21" s="3">
        <f ca="1">X20*Sheet1!$C$214</f>
        <v>107831050.45690814</v>
      </c>
      <c r="Y21" s="3">
        <f ca="1">Y20*Sheet1!$C$214</f>
        <v>-513705.12336386828</v>
      </c>
      <c r="Z21" s="3">
        <f ca="1">Z20*Sheet1!$C$214</f>
        <v>-513705.12336386828</v>
      </c>
      <c r="AA21" s="3">
        <f ca="1">AA20*Sheet1!$C$214</f>
        <v>-513705.12336386828</v>
      </c>
      <c r="AB21" s="3">
        <f ca="1">AB20*Sheet1!$C$214</f>
        <v>-513705.12336386828</v>
      </c>
      <c r="AC21" s="3">
        <f ca="1">AC20*Sheet1!$C$214</f>
        <v>9879072.4474007785</v>
      </c>
      <c r="AD21" s="3">
        <f ca="1">AD20*Sheet1!$C$214</f>
        <v>9879062.6774756685</v>
      </c>
      <c r="AE21" s="3">
        <f ca="1">AE20*Sheet1!$C$214</f>
        <v>9843105.0275987405</v>
      </c>
      <c r="AF21" s="3">
        <f ca="1">AF20*Sheet1!$C$214</f>
        <v>9843105.0275987405</v>
      </c>
      <c r="AG21" s="3">
        <f ca="1">AG20*Sheet1!$C$214</f>
        <v>9843105.0275987405</v>
      </c>
      <c r="AH21" s="3">
        <f ca="1">AH20*Sheet1!$C$214</f>
        <v>9843304.5692473818</v>
      </c>
      <c r="AI21" s="3">
        <f ca="1">AI20*Sheet1!$C$214</f>
        <v>10975187.537028637</v>
      </c>
      <c r="AJ21" s="3">
        <f ca="1">AJ20*Sheet1!$C$214</f>
        <v>10975187.537028637</v>
      </c>
      <c r="AK21" s="3">
        <f ca="1">AK20*Sheet1!$C$214</f>
        <v>10975187.537028637</v>
      </c>
      <c r="AL21" s="3">
        <f ca="1">AL20*Sheet1!$C$214</f>
        <v>11520004.408736208</v>
      </c>
      <c r="AM21" s="3">
        <f ca="1">AM20*Sheet1!$C$214</f>
        <v>11520004.408736208</v>
      </c>
      <c r="AN21" s="3">
        <f ca="1">AN20*Sheet1!$C$214</f>
        <v>11520004.408736208</v>
      </c>
      <c r="AO21" s="3">
        <f ca="1">AO20*Sheet1!$C$214</f>
        <v>11520004.408736208</v>
      </c>
      <c r="AP21" s="3">
        <f ca="1">AP20*Sheet1!$C$214</f>
        <v>-4855.6714583333332</v>
      </c>
      <c r="AQ21" s="3">
        <f ca="1">AQ20*Sheet1!$C$214</f>
        <v>-4855.6714583333332</v>
      </c>
      <c r="AR21" s="3">
        <f ca="1">AR20*Sheet1!$C$214</f>
        <v>-4855.6714583333332</v>
      </c>
      <c r="AS21" s="3">
        <f ca="1">AS20*Sheet1!$C$214</f>
        <v>-4855.6714583333332</v>
      </c>
      <c r="AT21" s="3">
        <f ca="1">AT20*Sheet1!$C$214</f>
        <v>-4855.6714583333332</v>
      </c>
      <c r="AU21" s="3">
        <f ca="1">AU20*Sheet1!$C$214</f>
        <v>-4855.6714583333332</v>
      </c>
      <c r="AV21" s="3">
        <f ca="1">AV20*Sheet1!$C$214</f>
        <v>-4855.6714583333332</v>
      </c>
      <c r="AW21" s="3">
        <f ca="1">AW20*Sheet1!$C$214</f>
        <v>-40264372.29934106</v>
      </c>
      <c r="AX21" s="3">
        <f ca="1">AX20*Sheet1!$C$214</f>
        <v>-4855.6714583333332</v>
      </c>
      <c r="AY21" s="3">
        <f ca="1">AY20*Sheet1!$C$214</f>
        <v>-4855.6714583333332</v>
      </c>
      <c r="AZ21" s="3">
        <f ca="1">AZ20*Sheet1!$C$214</f>
        <v>-4855.6714583333332</v>
      </c>
      <c r="BA21" s="3">
        <f ca="1">BA20*Sheet1!$C$214</f>
        <v>-4855.6714583333332</v>
      </c>
      <c r="BB21" s="3">
        <f ca="1">BB20*Sheet1!$C$214</f>
        <v>-4855.6714583333332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">
      <c r="A22" s="23" t="s">
        <v>98</v>
      </c>
      <c r="B22" t="s">
        <v>152</v>
      </c>
      <c r="C22" s="26">
        <f ca="1">SUM(D22:BG22)</f>
        <v>595687144.86187983</v>
      </c>
      <c r="D22" s="3">
        <f ca="1">D20-D21</f>
        <v>-58268.057499999995</v>
      </c>
      <c r="E22" s="3">
        <f t="shared" ref="E22:BG22" ca="1" si="6">E20-E21</f>
        <v>-58268.057499999995</v>
      </c>
      <c r="F22" s="3">
        <f t="shared" ca="1" si="6"/>
        <v>-58268.057499999995</v>
      </c>
      <c r="G22" s="3">
        <f t="shared" ca="1" si="6"/>
        <v>-14567.014374999999</v>
      </c>
      <c r="H22" s="3">
        <f t="shared" ca="1" si="6"/>
        <v>-653424.90563918196</v>
      </c>
      <c r="I22" s="3">
        <f t="shared" ca="1" si="6"/>
        <v>-653424.90563918196</v>
      </c>
      <c r="J22" s="3">
        <f t="shared" ca="1" si="6"/>
        <v>-653424.90563918196</v>
      </c>
      <c r="K22" s="3">
        <f t="shared" ca="1" si="6"/>
        <v>-653424.90563918196</v>
      </c>
      <c r="L22" s="3">
        <f t="shared" ca="1" si="6"/>
        <v>-653424.90563918196</v>
      </c>
      <c r="M22" s="3">
        <f t="shared" ca="1" si="6"/>
        <v>-653424.90563918196</v>
      </c>
      <c r="N22" s="3">
        <f t="shared" ca="1" si="6"/>
        <v>-653424.90563918196</v>
      </c>
      <c r="O22" s="3">
        <f t="shared" ca="1" si="6"/>
        <v>-653424.90563918196</v>
      </c>
      <c r="P22" s="3">
        <f t="shared" ca="1" si="6"/>
        <v>-653424.90563918196</v>
      </c>
      <c r="Q22" s="3">
        <f t="shared" ca="1" si="6"/>
        <v>-653424.90563918196</v>
      </c>
      <c r="R22" s="3">
        <f t="shared" ca="1" si="6"/>
        <v>-653431.93308301363</v>
      </c>
      <c r="S22" s="3">
        <f t="shared" ca="1" si="6"/>
        <v>-1541115.3700916048</v>
      </c>
      <c r="T22" s="3">
        <f t="shared" ca="1" si="6"/>
        <v>-1541115.3700916048</v>
      </c>
      <c r="U22" s="3">
        <f t="shared" ca="1" si="6"/>
        <v>-1541115.3700916048</v>
      </c>
      <c r="V22" s="3">
        <f t="shared" ca="1" si="6"/>
        <v>-1541115.3700916048</v>
      </c>
      <c r="W22" s="3">
        <f t="shared" ca="1" si="6"/>
        <v>-1541115.3700916048</v>
      </c>
      <c r="X22" s="3">
        <f t="shared" ca="1" si="6"/>
        <v>323493151.37072444</v>
      </c>
      <c r="Y22" s="3">
        <f t="shared" ca="1" si="6"/>
        <v>-1541115.3700916048</v>
      </c>
      <c r="Z22" s="3">
        <f t="shared" ca="1" si="6"/>
        <v>-1541115.3700916048</v>
      </c>
      <c r="AA22" s="3">
        <f t="shared" ca="1" si="6"/>
        <v>-1541115.3700916048</v>
      </c>
      <c r="AB22" s="3">
        <f t="shared" ca="1" si="6"/>
        <v>-1541115.3700916048</v>
      </c>
      <c r="AC22" s="3">
        <f t="shared" ca="1" si="6"/>
        <v>29637217.342202336</v>
      </c>
      <c r="AD22" s="3">
        <f t="shared" ca="1" si="6"/>
        <v>29637188.032427005</v>
      </c>
      <c r="AE22" s="3">
        <f t="shared" ca="1" si="6"/>
        <v>29529315.082796223</v>
      </c>
      <c r="AF22" s="3">
        <f t="shared" ca="1" si="6"/>
        <v>29529315.082796223</v>
      </c>
      <c r="AG22" s="3">
        <f t="shared" ca="1" si="6"/>
        <v>29529315.082796223</v>
      </c>
      <c r="AH22" s="3">
        <f t="shared" ca="1" si="6"/>
        <v>29529913.707742147</v>
      </c>
      <c r="AI22" s="3">
        <f t="shared" ca="1" si="6"/>
        <v>32925562.61108591</v>
      </c>
      <c r="AJ22" s="3">
        <f t="shared" ca="1" si="6"/>
        <v>32925562.61108591</v>
      </c>
      <c r="AK22" s="3">
        <f t="shared" ca="1" si="6"/>
        <v>32925562.61108591</v>
      </c>
      <c r="AL22" s="3">
        <f t="shared" ca="1" si="6"/>
        <v>34560013.226208627</v>
      </c>
      <c r="AM22" s="3">
        <f t="shared" ca="1" si="6"/>
        <v>34560013.226208627</v>
      </c>
      <c r="AN22" s="3">
        <f t="shared" ca="1" si="6"/>
        <v>34560013.226208627</v>
      </c>
      <c r="AO22" s="3">
        <f t="shared" ca="1" si="6"/>
        <v>34560013.226208627</v>
      </c>
      <c r="AP22" s="3">
        <f t="shared" ca="1" si="6"/>
        <v>-14567.014374999999</v>
      </c>
      <c r="AQ22" s="3">
        <f t="shared" ca="1" si="6"/>
        <v>-14567.014374999999</v>
      </c>
      <c r="AR22" s="3">
        <f t="shared" ca="1" si="6"/>
        <v>-14567.014374999999</v>
      </c>
      <c r="AS22" s="3">
        <f t="shared" ca="1" si="6"/>
        <v>-14567.014374999999</v>
      </c>
      <c r="AT22" s="3">
        <f t="shared" ca="1" si="6"/>
        <v>-14567.014374999999</v>
      </c>
      <c r="AU22" s="3">
        <f t="shared" ca="1" si="6"/>
        <v>-14567.014374999999</v>
      </c>
      <c r="AV22" s="3">
        <f t="shared" ca="1" si="6"/>
        <v>-14567.014374999999</v>
      </c>
      <c r="AW22" s="3">
        <f t="shared" ca="1" si="6"/>
        <v>-120793116.89802319</v>
      </c>
      <c r="AX22" s="3">
        <f t="shared" ca="1" si="6"/>
        <v>-14567.014374999999</v>
      </c>
      <c r="AY22" s="3">
        <f t="shared" ca="1" si="6"/>
        <v>-14567.014374999999</v>
      </c>
      <c r="AZ22" s="3">
        <f t="shared" ca="1" si="6"/>
        <v>-14567.014374999999</v>
      </c>
      <c r="BA22" s="3">
        <f t="shared" ca="1" si="6"/>
        <v>-14567.014374999999</v>
      </c>
      <c r="BB22" s="3">
        <f t="shared" ca="1" si="6"/>
        <v>-14567.014374999999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">
      <c r="A23" s="23" t="s">
        <v>99</v>
      </c>
      <c r="B23" s="26"/>
      <c r="C23" s="26">
        <f ca="1">SUM(D23:BG23)</f>
        <v>476549715.88950324</v>
      </c>
      <c r="D23" s="3">
        <f ca="1">D22*Sheet1!$C$2</f>
        <v>-46614.445999999996</v>
      </c>
      <c r="E23" s="3">
        <f ca="1">E22*Sheet1!$C$2</f>
        <v>-46614.445999999996</v>
      </c>
      <c r="F23" s="3">
        <f ca="1">F22*Sheet1!$C$2</f>
        <v>-46614.445999999996</v>
      </c>
      <c r="G23" s="3">
        <f ca="1">G22*Sheet1!$C$2</f>
        <v>-11653.611499999999</v>
      </c>
      <c r="H23" s="3">
        <f ca="1">H22*Sheet1!$C$2</f>
        <v>-522739.92451134557</v>
      </c>
      <c r="I23" s="3">
        <f ca="1">I22*Sheet1!$C$2</f>
        <v>-522739.92451134557</v>
      </c>
      <c r="J23" s="3">
        <f ca="1">J22*Sheet1!$C$2</f>
        <v>-522739.92451134557</v>
      </c>
      <c r="K23" s="3">
        <f ca="1">K22*Sheet1!$C$2</f>
        <v>-522739.92451134557</v>
      </c>
      <c r="L23" s="3">
        <f ca="1">L22*Sheet1!$C$2</f>
        <v>-522739.92451134557</v>
      </c>
      <c r="M23" s="3">
        <f ca="1">M22*Sheet1!$C$2</f>
        <v>-522739.92451134557</v>
      </c>
      <c r="N23" s="3">
        <f ca="1">N22*Sheet1!$C$2</f>
        <v>-522739.92451134557</v>
      </c>
      <c r="O23" s="3">
        <f ca="1">O22*Sheet1!$C$2</f>
        <v>-522739.92451134557</v>
      </c>
      <c r="P23" s="3">
        <f ca="1">P22*Sheet1!$C$2</f>
        <v>-522739.92451134557</v>
      </c>
      <c r="Q23" s="3">
        <f ca="1">Q22*Sheet1!$C$2</f>
        <v>-522739.92451134557</v>
      </c>
      <c r="R23" s="3">
        <f ca="1">R22*Sheet1!$C$2</f>
        <v>-522745.54646641092</v>
      </c>
      <c r="S23" s="3">
        <f ca="1">S22*Sheet1!$C$2</f>
        <v>-1232892.2960732838</v>
      </c>
      <c r="T23" s="3">
        <f ca="1">T22*Sheet1!$C$2</f>
        <v>-1232892.2960732838</v>
      </c>
      <c r="U23" s="3">
        <f ca="1">U22*Sheet1!$C$2</f>
        <v>-1232892.2960732838</v>
      </c>
      <c r="V23" s="3">
        <f ca="1">V22*Sheet1!$C$2</f>
        <v>-1232892.2960732838</v>
      </c>
      <c r="W23" s="3">
        <f ca="1">W22*Sheet1!$C$2</f>
        <v>-1232892.2960732838</v>
      </c>
      <c r="X23" s="3">
        <f ca="1">X22*Sheet1!$C$2</f>
        <v>258794521.09657955</v>
      </c>
      <c r="Y23" s="3">
        <f ca="1">Y22*Sheet1!$C$2</f>
        <v>-1232892.2960732838</v>
      </c>
      <c r="Z23" s="3">
        <f ca="1">Z22*Sheet1!$C$2</f>
        <v>-1232892.2960732838</v>
      </c>
      <c r="AA23" s="3">
        <f ca="1">AA22*Sheet1!$C$2</f>
        <v>-1232892.2960732838</v>
      </c>
      <c r="AB23" s="3">
        <f ca="1">AB22*Sheet1!$C$2</f>
        <v>-1232892.2960732838</v>
      </c>
      <c r="AC23" s="3">
        <f ca="1">AC22*Sheet1!$C$2</f>
        <v>23709773.87376187</v>
      </c>
      <c r="AD23" s="3">
        <f ca="1">AD22*Sheet1!$C$2</f>
        <v>23709750.425941605</v>
      </c>
      <c r="AE23" s="3">
        <f ca="1">AE22*Sheet1!$C$2</f>
        <v>23623452.06623698</v>
      </c>
      <c r="AF23" s="3">
        <f ca="1">AF22*Sheet1!$C$2</f>
        <v>23623452.06623698</v>
      </c>
      <c r="AG23" s="3">
        <f ca="1">AG22*Sheet1!$C$2</f>
        <v>23623452.06623698</v>
      </c>
      <c r="AH23" s="3">
        <f ca="1">AH22*Sheet1!$C$2</f>
        <v>23623930.966193721</v>
      </c>
      <c r="AI23" s="3">
        <f ca="1">AI22*Sheet1!$C$2</f>
        <v>26340450.08886873</v>
      </c>
      <c r="AJ23" s="3">
        <f ca="1">AJ22*Sheet1!$C$2</f>
        <v>26340450.08886873</v>
      </c>
      <c r="AK23" s="3">
        <f ca="1">AK22*Sheet1!$C$2</f>
        <v>26340450.08886873</v>
      </c>
      <c r="AL23" s="3">
        <f ca="1">AL22*Sheet1!$C$2</f>
        <v>27648010.580966905</v>
      </c>
      <c r="AM23" s="3">
        <f ca="1">AM22*Sheet1!$C$2</f>
        <v>27648010.580966905</v>
      </c>
      <c r="AN23" s="3">
        <f ca="1">AN22*Sheet1!$C$2</f>
        <v>27648010.580966905</v>
      </c>
      <c r="AO23" s="3">
        <f ca="1">AO22*Sheet1!$C$2</f>
        <v>27648010.580966905</v>
      </c>
      <c r="AP23" s="3">
        <f ca="1">AP22*Sheet1!$C$2</f>
        <v>-11653.611499999999</v>
      </c>
      <c r="AQ23" s="3">
        <f ca="1">AQ22*Sheet1!$C$2</f>
        <v>-11653.611499999999</v>
      </c>
      <c r="AR23" s="3">
        <f ca="1">AR22*Sheet1!$C$2</f>
        <v>-11653.611499999999</v>
      </c>
      <c r="AS23" s="3">
        <f ca="1">AS22*Sheet1!$C$2</f>
        <v>-11653.611499999999</v>
      </c>
      <c r="AT23" s="3">
        <f ca="1">AT22*Sheet1!$C$2</f>
        <v>-11653.611499999999</v>
      </c>
      <c r="AU23" s="3">
        <f ca="1">AU22*Sheet1!$C$2</f>
        <v>-11653.611499999999</v>
      </c>
      <c r="AV23" s="3">
        <f ca="1">AV22*Sheet1!$C$2</f>
        <v>-11653.611499999999</v>
      </c>
      <c r="AW23" s="3">
        <f ca="1">AW22*Sheet1!$C$2</f>
        <v>-96634493.51841855</v>
      </c>
      <c r="AX23" s="3">
        <f ca="1">AX22*Sheet1!$C$2</f>
        <v>-11653.611499999999</v>
      </c>
      <c r="AY23" s="3">
        <f ca="1">AY22*Sheet1!$C$2</f>
        <v>-11653.611499999999</v>
      </c>
      <c r="AZ23" s="3">
        <f ca="1">AZ22*Sheet1!$C$2</f>
        <v>-11653.611499999999</v>
      </c>
      <c r="BA23" s="3">
        <f ca="1">BA22*Sheet1!$C$2</f>
        <v>-11653.611499999999</v>
      </c>
      <c r="BB23" s="3">
        <f ca="1">BB22*Sheet1!$C$2</f>
        <v>-11653.611499999999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">
      <c r="A24" s="23" t="s">
        <v>100</v>
      </c>
      <c r="B24" s="26"/>
      <c r="C24" s="26">
        <f ca="1">SUM(D24:BG24)</f>
        <v>119137428.97237581</v>
      </c>
      <c r="D24" s="3">
        <f ca="1">D22*(1-Sheet1!$C$2)</f>
        <v>-11653.611499999997</v>
      </c>
      <c r="E24" s="3">
        <f ca="1">E22*(1-Sheet1!$C$2)</f>
        <v>-11653.611499999997</v>
      </c>
      <c r="F24" s="3">
        <f ca="1">F22*(1-Sheet1!$C$2)</f>
        <v>-11653.611499999997</v>
      </c>
      <c r="G24" s="3">
        <f ca="1">G22*(1-Sheet1!$C$2)</f>
        <v>-2913.4028749999993</v>
      </c>
      <c r="H24" s="3">
        <f ca="1">H22*(1-Sheet1!$C$2)</f>
        <v>-130684.98112783636</v>
      </c>
      <c r="I24" s="3">
        <f ca="1">I22*(1-Sheet1!$C$2)</f>
        <v>-130684.98112783636</v>
      </c>
      <c r="J24" s="3">
        <f ca="1">J22*(1-Sheet1!$C$2)</f>
        <v>-130684.98112783636</v>
      </c>
      <c r="K24" s="3">
        <f ca="1">K22*(1-Sheet1!$C$2)</f>
        <v>-130684.98112783636</v>
      </c>
      <c r="L24" s="3">
        <f ca="1">L22*(1-Sheet1!$C$2)</f>
        <v>-130684.98112783636</v>
      </c>
      <c r="M24" s="3">
        <f ca="1">M22*(1-Sheet1!$C$2)</f>
        <v>-130684.98112783636</v>
      </c>
      <c r="N24" s="3">
        <f ca="1">N22*(1-Sheet1!$C$2)</f>
        <v>-130684.98112783636</v>
      </c>
      <c r="O24" s="3">
        <f ca="1">O22*(1-Sheet1!$C$2)</f>
        <v>-130684.98112783636</v>
      </c>
      <c r="P24" s="3">
        <f ca="1">P22*(1-Sheet1!$C$2)</f>
        <v>-130684.98112783636</v>
      </c>
      <c r="Q24" s="3">
        <f ca="1">Q22*(1-Sheet1!$C$2)</f>
        <v>-130684.98112783636</v>
      </c>
      <c r="R24" s="3">
        <f ca="1">R22*(1-Sheet1!$C$2)</f>
        <v>-130686.3866166027</v>
      </c>
      <c r="S24" s="3">
        <f ca="1">S22*(1-Sheet1!$C$2)</f>
        <v>-308223.07401832088</v>
      </c>
      <c r="T24" s="3">
        <f ca="1">T22*(1-Sheet1!$C$2)</f>
        <v>-308223.07401832088</v>
      </c>
      <c r="U24" s="3">
        <f ca="1">U22*(1-Sheet1!$C$2)</f>
        <v>-308223.07401832088</v>
      </c>
      <c r="V24" s="3">
        <f ca="1">V22*(1-Sheet1!$C$2)</f>
        <v>-308223.07401832088</v>
      </c>
      <c r="W24" s="3">
        <f ca="1">W22*(1-Sheet1!$C$2)</f>
        <v>-308223.07401832088</v>
      </c>
      <c r="X24" s="3">
        <f ca="1">X22*(1-Sheet1!$C$2)</f>
        <v>64698630.274144873</v>
      </c>
      <c r="Y24" s="3">
        <f ca="1">Y22*(1-Sheet1!$C$2)</f>
        <v>-308223.07401832088</v>
      </c>
      <c r="Z24" s="3">
        <f ca="1">Z22*(1-Sheet1!$C$2)</f>
        <v>-308223.07401832088</v>
      </c>
      <c r="AA24" s="3">
        <f ca="1">AA22*(1-Sheet1!$C$2)</f>
        <v>-308223.07401832088</v>
      </c>
      <c r="AB24" s="3">
        <f ca="1">AB22*(1-Sheet1!$C$2)</f>
        <v>-308223.07401832088</v>
      </c>
      <c r="AC24" s="3">
        <f ca="1">AC22*(1-Sheet1!$C$2)</f>
        <v>5927443.4684404656</v>
      </c>
      <c r="AD24" s="3">
        <f ca="1">AD22*(1-Sheet1!$C$2)</f>
        <v>5927437.6064853994</v>
      </c>
      <c r="AE24" s="3">
        <f ca="1">AE22*(1-Sheet1!$C$2)</f>
        <v>5905863.0165592432</v>
      </c>
      <c r="AF24" s="3">
        <f ca="1">AF22*(1-Sheet1!$C$2)</f>
        <v>5905863.0165592432</v>
      </c>
      <c r="AG24" s="3">
        <f ca="1">AG22*(1-Sheet1!$C$2)</f>
        <v>5905863.0165592432</v>
      </c>
      <c r="AH24" s="3">
        <f ca="1">AH22*(1-Sheet1!$C$2)</f>
        <v>5905982.7415484283</v>
      </c>
      <c r="AI24" s="3">
        <f ca="1">AI22*(1-Sheet1!$C$2)</f>
        <v>6585112.5222171806</v>
      </c>
      <c r="AJ24" s="3">
        <f ca="1">AJ22*(1-Sheet1!$C$2)</f>
        <v>6585112.5222171806</v>
      </c>
      <c r="AK24" s="3">
        <f ca="1">AK22*(1-Sheet1!$C$2)</f>
        <v>6585112.5222171806</v>
      </c>
      <c r="AL24" s="3">
        <f ca="1">AL22*(1-Sheet1!$C$2)</f>
        <v>6912002.6452417243</v>
      </c>
      <c r="AM24" s="3">
        <f ca="1">AM22*(1-Sheet1!$C$2)</f>
        <v>6912002.6452417243</v>
      </c>
      <c r="AN24" s="3">
        <f ca="1">AN22*(1-Sheet1!$C$2)</f>
        <v>6912002.6452417243</v>
      </c>
      <c r="AO24" s="3">
        <f ca="1">AO22*(1-Sheet1!$C$2)</f>
        <v>6912002.6452417243</v>
      </c>
      <c r="AP24" s="3">
        <f ca="1">AP22*(1-Sheet1!$C$2)</f>
        <v>-2913.4028749999993</v>
      </c>
      <c r="AQ24" s="3">
        <f ca="1">AQ22*(1-Sheet1!$C$2)</f>
        <v>-2913.4028749999993</v>
      </c>
      <c r="AR24" s="3">
        <f ca="1">AR22*(1-Sheet1!$C$2)</f>
        <v>-2913.4028749999993</v>
      </c>
      <c r="AS24" s="3">
        <f ca="1">AS22*(1-Sheet1!$C$2)</f>
        <v>-2913.4028749999993</v>
      </c>
      <c r="AT24" s="3">
        <f ca="1">AT22*(1-Sheet1!$C$2)</f>
        <v>-2913.4028749999993</v>
      </c>
      <c r="AU24" s="3">
        <f ca="1">AU22*(1-Sheet1!$C$2)</f>
        <v>-2913.4028749999993</v>
      </c>
      <c r="AV24" s="3">
        <f ca="1">AV22*(1-Sheet1!$C$2)</f>
        <v>-2913.4028749999993</v>
      </c>
      <c r="AW24" s="3">
        <f ca="1">AW22*(1-Sheet1!$C$2)</f>
        <v>-24158623.379604634</v>
      </c>
      <c r="AX24" s="3">
        <f ca="1">AX22*(1-Sheet1!$C$2)</f>
        <v>-2913.4028749999993</v>
      </c>
      <c r="AY24" s="3">
        <f ca="1">AY22*(1-Sheet1!$C$2)</f>
        <v>-2913.4028749999993</v>
      </c>
      <c r="AZ24" s="3">
        <f ca="1">AZ22*(1-Sheet1!$C$2)</f>
        <v>-2913.4028749999993</v>
      </c>
      <c r="BA24" s="3">
        <f ca="1">BA22*(1-Sheet1!$C$2)</f>
        <v>-2913.4028749999993</v>
      </c>
      <c r="BB24" s="3">
        <f ca="1">BB22*(1-Sheet1!$C$2)</f>
        <v>-2913.4028749999993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">
      <c r="A25" s="24" t="s">
        <v>101</v>
      </c>
      <c r="B25" s="27"/>
      <c r="C25" s="1">
        <f ca="1">IF(C5=0,0,C9/C5)</f>
        <v>9.274446534521634E-2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">
      <c r="A26" s="24" t="s">
        <v>102</v>
      </c>
      <c r="B26" s="27"/>
      <c r="C26" s="27">
        <f>Sheet1!C67*Sheet1!C4</f>
        <v>20000000</v>
      </c>
    </row>
    <row r="27" spans="1:59" ht="17">
      <c r="A27" s="24" t="s">
        <v>103</v>
      </c>
      <c r="B27" s="27"/>
      <c r="C27" s="27">
        <f ca="1">C23-C26</f>
        <v>456549715.88950324</v>
      </c>
    </row>
    <row r="28" spans="1:59" ht="17">
      <c r="A28" s="24" t="s">
        <v>104</v>
      </c>
      <c r="B28" s="27"/>
      <c r="C28" s="27">
        <f ca="1">'现金流表-复星'!C44</f>
        <v>906299304.83843219</v>
      </c>
    </row>
    <row r="29" spans="1:59" ht="17">
      <c r="A29" s="25" t="s">
        <v>105</v>
      </c>
      <c r="B29" s="28"/>
      <c r="C29" s="80">
        <f ca="1">C27/C28</f>
        <v>0.50375159006758063</v>
      </c>
    </row>
    <row r="30" spans="1:59" ht="17">
      <c r="A30" s="25" t="s">
        <v>106</v>
      </c>
      <c r="B30" s="28"/>
      <c r="C30" s="80">
        <f ca="1">C29/Sheet1!$C$16</f>
        <v>0.12593789751689516</v>
      </c>
      <c r="D30" s="1">
        <f t="shared" ref="D30:AX30" ca="1" si="8">D23/$C$28</f>
        <v>-5.1433831793912774E-5</v>
      </c>
      <c r="E30" s="1">
        <f t="shared" ca="1" si="8"/>
        <v>-5.1433831793912774E-5</v>
      </c>
      <c r="F30" s="1">
        <f t="shared" ca="1" si="8"/>
        <v>-5.1433831793912774E-5</v>
      </c>
      <c r="G30" s="1">
        <f t="shared" ca="1" si="8"/>
        <v>-1.2858457948478193E-5</v>
      </c>
      <c r="H30" s="1">
        <f t="shared" ca="1" si="8"/>
        <v>-5.7678508823807983E-4</v>
      </c>
      <c r="I30" s="1">
        <f t="shared" ca="1" si="8"/>
        <v>-5.7678508823807983E-4</v>
      </c>
      <c r="J30" s="1">
        <f t="shared" ca="1" si="8"/>
        <v>-5.7678508823807983E-4</v>
      </c>
      <c r="K30" s="1">
        <f t="shared" ca="1" si="8"/>
        <v>-5.7678508823807983E-4</v>
      </c>
      <c r="L30" s="1">
        <f t="shared" ca="1" si="8"/>
        <v>-5.7678508823807983E-4</v>
      </c>
      <c r="M30" s="1">
        <f t="shared" ca="1" si="8"/>
        <v>-5.7678508823807983E-4</v>
      </c>
      <c r="N30" s="1">
        <f t="shared" ca="1" si="8"/>
        <v>-5.7678508823807983E-4</v>
      </c>
      <c r="O30" s="1">
        <f t="shared" ca="1" si="8"/>
        <v>-5.7678508823807983E-4</v>
      </c>
      <c r="P30" s="1">
        <f t="shared" ca="1" si="8"/>
        <v>-5.7678508823807983E-4</v>
      </c>
      <c r="Q30" s="1">
        <f t="shared" ca="1" si="8"/>
        <v>-5.7678508823807983E-4</v>
      </c>
      <c r="R30" s="1">
        <f t="shared" ca="1" si="8"/>
        <v>-5.7679129143721659E-4</v>
      </c>
      <c r="S30" s="1">
        <f t="shared" ca="1" si="8"/>
        <v>-1.3603588676403917E-3</v>
      </c>
      <c r="T30" s="1">
        <f t="shared" ca="1" si="8"/>
        <v>-1.3603588676403917E-3</v>
      </c>
      <c r="U30" s="1">
        <f t="shared" ca="1" si="8"/>
        <v>-1.3603588676403917E-3</v>
      </c>
      <c r="V30" s="1">
        <f t="shared" ca="1" si="8"/>
        <v>-1.3603588676403917E-3</v>
      </c>
      <c r="W30" s="1">
        <f t="shared" ca="1" si="8"/>
        <v>-1.3603588676403917E-3</v>
      </c>
      <c r="X30" s="1">
        <f t="shared" ca="1" si="8"/>
        <v>0.28555083261673181</v>
      </c>
      <c r="Y30" s="1">
        <f t="shared" ca="1" si="8"/>
        <v>-1.3603588676403917E-3</v>
      </c>
      <c r="Z30" s="1">
        <f t="shared" ca="1" si="8"/>
        <v>-1.3603588676403917E-3</v>
      </c>
      <c r="AA30" s="1">
        <f t="shared" ca="1" si="8"/>
        <v>-1.3603588676403917E-3</v>
      </c>
      <c r="AB30" s="1">
        <f t="shared" ca="1" si="8"/>
        <v>-1.3603588676403917E-3</v>
      </c>
      <c r="AC30" s="1">
        <f t="shared" ca="1" si="8"/>
        <v>2.6161085799341597E-2</v>
      </c>
      <c r="AD30" s="1">
        <f t="shared" ca="1" si="8"/>
        <v>2.616105992729233E-2</v>
      </c>
      <c r="AE30" s="1">
        <f t="shared" ca="1" si="8"/>
        <v>2.6065839331575323E-2</v>
      </c>
      <c r="AF30" s="1">
        <f t="shared" ca="1" si="8"/>
        <v>2.6065839331575323E-2</v>
      </c>
      <c r="AG30" s="1">
        <f t="shared" ca="1" si="8"/>
        <v>2.6065839331575323E-2</v>
      </c>
      <c r="AH30" s="1">
        <f t="shared" ca="1" si="8"/>
        <v>2.6066367744158433E-2</v>
      </c>
      <c r="AI30" s="1">
        <f t="shared" ca="1" si="8"/>
        <v>2.9063743013203011E-2</v>
      </c>
      <c r="AJ30" s="1">
        <f t="shared" ca="1" si="8"/>
        <v>2.9063743013203011E-2</v>
      </c>
      <c r="AK30" s="1">
        <f t="shared" ca="1" si="8"/>
        <v>2.9063743013203011E-2</v>
      </c>
      <c r="AL30" s="1">
        <f t="shared" ca="1" si="8"/>
        <v>3.0506489890661199E-2</v>
      </c>
      <c r="AM30" s="1">
        <f t="shared" ca="1" si="8"/>
        <v>3.0506489890661199E-2</v>
      </c>
      <c r="AN30" s="1">
        <f t="shared" ca="1" si="8"/>
        <v>3.0506489890661199E-2</v>
      </c>
      <c r="AO30" s="1">
        <f t="shared" ca="1" si="8"/>
        <v>3.0506489890661199E-2</v>
      </c>
      <c r="AP30" s="1">
        <f t="shared" ca="1" si="8"/>
        <v>-1.2858457948478193E-5</v>
      </c>
      <c r="AQ30" s="1">
        <f t="shared" ca="1" si="8"/>
        <v>-1.2858457948478193E-5</v>
      </c>
      <c r="AR30" s="1">
        <f t="shared" ca="1" si="8"/>
        <v>-1.2858457948478193E-5</v>
      </c>
      <c r="AS30" s="1">
        <f t="shared" ca="1" si="8"/>
        <v>-1.2858457948478193E-5</v>
      </c>
      <c r="AT30" s="1">
        <f t="shared" ca="1" si="8"/>
        <v>-1.2858457948478193E-5</v>
      </c>
      <c r="AU30" s="1">
        <f t="shared" ca="1" si="8"/>
        <v>-1.2858457948478193E-5</v>
      </c>
      <c r="AV30" s="1">
        <f t="shared" ca="1" si="8"/>
        <v>-1.2858457948478193E-5</v>
      </c>
      <c r="AW30" s="1">
        <f t="shared" ca="1" si="8"/>
        <v>-0.10662536427261828</v>
      </c>
      <c r="AX30" s="1">
        <f t="shared" ca="1" si="8"/>
        <v>-1.2858457948478193E-5</v>
      </c>
    </row>
    <row r="31" spans="1:59">
      <c r="A31" s="176" t="s">
        <v>424</v>
      </c>
      <c r="C31" s="1">
        <f ca="1">C22/C4</f>
        <v>0.34306600271605731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CF20-02DD-F34D-BD12-39772D37B464}">
  <dimension ref="A2:BG31"/>
  <sheetViews>
    <sheetView workbookViewId="0">
      <selection activeCell="D22" sqref="D2:BG22"/>
    </sheetView>
  </sheetViews>
  <sheetFormatPr baseColWidth="10" defaultRowHeight="16"/>
  <cols>
    <col min="1" max="1" width="45.1640625" customWidth="1"/>
    <col min="2" max="2" width="22.33203125" customWidth="1"/>
    <col min="3" max="3" width="16.6640625" customWidth="1"/>
    <col min="4" max="4" width="11.6640625" bestFit="1" customWidth="1"/>
    <col min="5" max="15" width="11.5" bestFit="1" customWidth="1"/>
    <col min="16" max="16" width="11.1640625" bestFit="1" customWidth="1"/>
    <col min="17" max="27" width="12.1640625" bestFit="1" customWidth="1"/>
    <col min="28" max="32" width="13.6640625" bestFit="1" customWidth="1"/>
    <col min="33" max="33" width="15.6640625" bestFit="1" customWidth="1"/>
    <col min="34" max="37" width="13.6640625" bestFit="1" customWidth="1"/>
    <col min="38" max="48" width="14.6640625" bestFit="1" customWidth="1"/>
    <col min="49" max="49" width="15.6640625" bestFit="1" customWidth="1"/>
    <col min="50" max="50" width="14.6640625" bestFit="1" customWidth="1"/>
    <col min="51" max="59" width="11.16406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595687144.86187983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">
      <c r="A5" s="23" t="s">
        <v>176</v>
      </c>
      <c r="B5" t="s">
        <v>250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">
      <c r="A8" s="23" t="s">
        <v>85</v>
      </c>
      <c r="B8" t="s">
        <v>247</v>
      </c>
      <c r="C8" s="63">
        <f t="shared" ca="1" si="0"/>
        <v>190286572.34111229</v>
      </c>
      <c r="D8" s="3">
        <f ca="1">Sheet2!D145*Sheet2!$C$170*(1+Sheet2!$C$116)+D9</f>
        <v>0</v>
      </c>
      <c r="E8" s="3">
        <f ca="1">Sheet2!E145*Sheet2!$C$170*(1+Sheet2!$C$116)+E9</f>
        <v>0</v>
      </c>
      <c r="F8" s="3">
        <f ca="1">Sheet2!F145*Sheet2!$C$170*(1+Sheet2!$C$116)+F9</f>
        <v>0</v>
      </c>
      <c r="G8" s="3">
        <f ca="1">Sheet2!G145*Sheet2!$C$170*(1+Sheet2!$C$116)+G9</f>
        <v>0</v>
      </c>
      <c r="H8" s="3">
        <f ca="1">Sheet2!H145*Sheet2!$C$170*(1+Sheet2!$C$116)+H9</f>
        <v>0</v>
      </c>
      <c r="I8" s="3">
        <f ca="1">Sheet2!I145*Sheet2!$C$170*(1+Sheet2!$C$116)+I9</f>
        <v>0</v>
      </c>
      <c r="J8" s="3">
        <f ca="1">Sheet2!J145*Sheet2!$C$170*(1+Sheet2!$C$116)+J9</f>
        <v>0</v>
      </c>
      <c r="K8" s="3">
        <f ca="1">Sheet2!K145*Sheet2!$C$170*(1+Sheet2!$C$116)+K9</f>
        <v>0</v>
      </c>
      <c r="L8" s="3">
        <f ca="1">Sheet2!L145*Sheet2!$C$170*(1+Sheet2!$C$116)+L9</f>
        <v>0</v>
      </c>
      <c r="M8" s="3">
        <f ca="1">Sheet2!M145*Sheet2!$C$170*(1+Sheet2!$C$116)+M9</f>
        <v>0</v>
      </c>
      <c r="N8" s="3">
        <f ca="1">Sheet2!N145*Sheet2!$C$170*(1+Sheet2!$C$116)+N9</f>
        <v>0</v>
      </c>
      <c r="O8" s="3">
        <f ca="1">Sheet2!O145*Sheet2!$C$170*(1+Sheet2!$C$116)+O9</f>
        <v>0</v>
      </c>
      <c r="P8" s="3">
        <f ca="1">Sheet2!P145*Sheet2!$C$170*(1+Sheet2!$C$116)+P9</f>
        <v>0</v>
      </c>
      <c r="Q8" s="3">
        <f ca="1">Sheet2!Q145*Sheet2!$C$170*(1+Sheet2!$C$116)+Q9</f>
        <v>0</v>
      </c>
      <c r="R8" s="3">
        <f ca="1">Sheet2!R145*Sheet2!$C$170*(1+Sheet2!$C$116)+R9</f>
        <v>0</v>
      </c>
      <c r="S8" s="3">
        <f ca="1">Sheet2!S145*Sheet2!$C$170*(1+Sheet2!$C$116)+S9</f>
        <v>0</v>
      </c>
      <c r="T8" s="3">
        <f ca="1">Sheet2!T145*Sheet2!$C$170*(1+Sheet2!$C$116)+T9</f>
        <v>0</v>
      </c>
      <c r="U8" s="3">
        <f ca="1">Sheet2!U145*Sheet2!$C$170*(1+Sheet2!$C$116)+U9</f>
        <v>0</v>
      </c>
      <c r="V8" s="3">
        <f ca="1">Sheet2!V145*Sheet2!$C$170*(1+Sheet2!$C$116)+V9</f>
        <v>0</v>
      </c>
      <c r="W8" s="3">
        <f ca="1">Sheet2!W145*Sheet2!$C$170*(1+Sheet2!$C$116)+W9</f>
        <v>0</v>
      </c>
      <c r="X8" s="3">
        <f ca="1">Sheet2!X145*Sheet2!$C$170*(1+Sheet2!$C$116)+X9</f>
        <v>83188059.266947284</v>
      </c>
      <c r="Y8" s="3">
        <f ca="1">Sheet2!Y145*Sheet2!$C$170*(1+Sheet2!$C$116)+Y9</f>
        <v>0</v>
      </c>
      <c r="Z8" s="3">
        <f ca="1">Sheet2!Z145*Sheet2!$C$170*(1+Sheet2!$C$116)+Z9</f>
        <v>0</v>
      </c>
      <c r="AA8" s="3">
        <f ca="1">Sheet2!AA145*Sheet2!$C$170*(1+Sheet2!$C$116)+AA9</f>
        <v>0</v>
      </c>
      <c r="AB8" s="3">
        <f ca="1">Sheet2!AB145*Sheet2!$C$170*(1+Sheet2!$C$116)+AB9</f>
        <v>0</v>
      </c>
      <c r="AC8" s="3">
        <f ca="1">Sheet2!AC145*Sheet2!$C$170*(1+Sheet2!$C$116)+AC9</f>
        <v>7887086.0067838524</v>
      </c>
      <c r="AD8" s="3">
        <f ca="1">Sheet2!AD145*Sheet2!$C$170*(1+Sheet2!$C$116)+AD9</f>
        <v>7887086.0067838524</v>
      </c>
      <c r="AE8" s="3">
        <f ca="1">Sheet2!AE145*Sheet2!$C$170*(1+Sheet2!$C$116)+AE9</f>
        <v>7887086.0067838524</v>
      </c>
      <c r="AF8" s="3">
        <f ca="1">Sheet2!AF145*Sheet2!$C$170*(1+Sheet2!$C$116)+AF9</f>
        <v>7887086.0067838524</v>
      </c>
      <c r="AG8" s="3">
        <f ca="1">Sheet2!AG145*Sheet2!$C$170*(1+Sheet2!$C$116)+AG9</f>
        <v>7887086.0067838524</v>
      </c>
      <c r="AH8" s="3">
        <f ca="1">Sheet2!AH145*Sheet2!$C$170*(1+Sheet2!$C$116)+AH9</f>
        <v>7887237.4390774854</v>
      </c>
      <c r="AI8" s="3">
        <f ca="1">Sheet2!AI145*Sheet2!$C$170*(1+Sheet2!$C$116)+AI9</f>
        <v>8539406.5144526027</v>
      </c>
      <c r="AJ8" s="3">
        <f ca="1">Sheet2!AJ145*Sheet2!$C$170*(1+Sheet2!$C$116)+AJ9</f>
        <v>8539406.5144526027</v>
      </c>
      <c r="AK8" s="3">
        <f ca="1">Sheet2!AK145*Sheet2!$C$170*(1+Sheet2!$C$116)+AK9</f>
        <v>8539406.5144526027</v>
      </c>
      <c r="AL8" s="3">
        <f ca="1">Sheet2!AL145*Sheet2!$C$170*(1+Sheet2!$C$116)+AL9</f>
        <v>8539406.5144526027</v>
      </c>
      <c r="AM8" s="3">
        <f ca="1">Sheet2!AM145*Sheet2!$C$170*(1+Sheet2!$C$116)+AM9</f>
        <v>8539406.5144526027</v>
      </c>
      <c r="AN8" s="3">
        <f ca="1">Sheet2!AN145*Sheet2!$C$170*(1+Sheet2!$C$116)+AN9</f>
        <v>8539406.5144526027</v>
      </c>
      <c r="AO8" s="3">
        <f ca="1">Sheet2!AO145*Sheet2!$C$170*(1+Sheet2!$C$116)+AO9</f>
        <v>8539406.5144526027</v>
      </c>
      <c r="AP8" s="3">
        <f ca="1">Sheet2!AP145*Sheet2!$C$170*(1+Sheet2!$C$116)+AP9</f>
        <v>0</v>
      </c>
      <c r="AQ8" s="3">
        <f ca="1">Sheet2!AQ145*Sheet2!$C$170*(1+Sheet2!$C$116)+AQ9</f>
        <v>0</v>
      </c>
      <c r="AR8" s="3">
        <f ca="1">Sheet2!AR145*Sheet2!$C$170*(1+Sheet2!$C$116)+AR9</f>
        <v>0</v>
      </c>
      <c r="AS8" s="3">
        <f ca="1">Sheet2!AS145*Sheet2!$C$170*(1+Sheet2!$C$116)+AS9</f>
        <v>0</v>
      </c>
      <c r="AT8" s="3">
        <f ca="1">Sheet2!AT145*Sheet2!$C$170*(1+Sheet2!$C$116)+AT9</f>
        <v>0</v>
      </c>
      <c r="AU8" s="3">
        <f ca="1">Sheet2!AU145*Sheet2!$C$170*(1+Sheet2!$C$116)+AU9</f>
        <v>0</v>
      </c>
      <c r="AV8" s="3">
        <f ca="1">Sheet2!AV145*Sheet2!$C$170*(1+Sheet2!$C$116)+AV9</f>
        <v>0</v>
      </c>
      <c r="AW8" s="3">
        <f ca="1">Sheet2!AW145*Sheet2!$C$170*(1+Sheet2!$C$116)+AW9</f>
        <v>0</v>
      </c>
      <c r="AX8" s="3">
        <f ca="1">Sheet2!AX145*Sheet2!$C$170*(1+Sheet2!$C$116)+AX9</f>
        <v>0</v>
      </c>
      <c r="AY8" s="3">
        <f ca="1">Sheet2!AY145*Sheet2!$C$170*(1+Sheet2!$C$116)+AY9</f>
        <v>0</v>
      </c>
      <c r="AZ8" s="3">
        <f ca="1">Sheet2!AZ145*Sheet2!$C$170*(1+Sheet2!$C$116)+AZ9</f>
        <v>0</v>
      </c>
      <c r="BA8" s="3">
        <f ca="1">Sheet2!BA145*Sheet2!$C$170*(1+Sheet2!$C$116)+BA9</f>
        <v>0</v>
      </c>
      <c r="BB8" s="3">
        <f ca="1">Sheet2!BB145*Sheet2!$C$170*(1+Sheet2!$C$116)+BB9</f>
        <v>0</v>
      </c>
      <c r="BC8" s="3">
        <f ca="1">Sheet2!BC145*Sheet2!$C$170*(1+Sheet2!$C$116)+BC9</f>
        <v>0</v>
      </c>
      <c r="BD8" s="3">
        <f ca="1">Sheet2!BD145*Sheet2!$C$170*(1+Sheet2!$C$116)+BD9</f>
        <v>0</v>
      </c>
      <c r="BE8" s="3">
        <f ca="1">Sheet2!BE145*Sheet2!$C$170*(1+Sheet2!$C$116)+BE9</f>
        <v>0</v>
      </c>
      <c r="BF8" s="3">
        <f ca="1">Sheet2!BF145*Sheet2!$C$170*(1+Sheet2!$C$116)+BF9</f>
        <v>0</v>
      </c>
      <c r="BG8" s="3">
        <f ca="1">Sheet2!BG145*Sheet2!$C$170*(1+Sheet2!$C$116)+BG9</f>
        <v>0</v>
      </c>
    </row>
    <row r="9" spans="1:59" ht="17">
      <c r="A9" s="23" t="s">
        <v>86</v>
      </c>
      <c r="B9" t="s">
        <v>248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">
      <c r="A10" s="23" t="s">
        <v>87</v>
      </c>
      <c r="B10" t="s">
        <v>249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">
      <c r="A17" s="23" t="s">
        <v>93</v>
      </c>
      <c r="B17" t="s">
        <v>147</v>
      </c>
      <c r="C17" s="63">
        <f t="shared" ca="1" si="0"/>
        <v>956825871.07070315</v>
      </c>
      <c r="D17" s="3">
        <f ca="1">D4-D6-D8-SUM(D10:D13)+SUM(D14:D16)</f>
        <v>26636.923333333336</v>
      </c>
      <c r="E17" s="3">
        <f t="shared" ref="E17:BG17" ca="1" si="3">E4-E6-E8-SUM(E10:E13)+SUM(E14:E16)</f>
        <v>26636.923333333336</v>
      </c>
      <c r="F17" s="3">
        <f t="shared" ca="1" si="3"/>
        <v>26636.923333333336</v>
      </c>
      <c r="G17" s="3">
        <f t="shared" ca="1" si="3"/>
        <v>6659.230833333334</v>
      </c>
      <c r="H17" s="3">
        <f t="shared" ca="1" si="3"/>
        <v>-845151.29085224262</v>
      </c>
      <c r="I17" s="3">
        <f t="shared" ca="1" si="3"/>
        <v>-845151.29085224262</v>
      </c>
      <c r="J17" s="3">
        <f t="shared" ca="1" si="3"/>
        <v>-845151.29085224262</v>
      </c>
      <c r="K17" s="3">
        <f t="shared" ca="1" si="3"/>
        <v>-845151.29085224262</v>
      </c>
      <c r="L17" s="3">
        <f t="shared" ca="1" si="3"/>
        <v>-845151.29085224262</v>
      </c>
      <c r="M17" s="3">
        <f t="shared" ca="1" si="3"/>
        <v>-845151.29085224262</v>
      </c>
      <c r="N17" s="3">
        <f t="shared" ca="1" si="3"/>
        <v>-845151.29085224262</v>
      </c>
      <c r="O17" s="3">
        <f t="shared" ca="1" si="3"/>
        <v>-845151.29085224262</v>
      </c>
      <c r="P17" s="3">
        <f t="shared" ca="1" si="3"/>
        <v>-845151.29085224262</v>
      </c>
      <c r="Q17" s="3">
        <f t="shared" ca="1" si="3"/>
        <v>-845151.29085224262</v>
      </c>
      <c r="R17" s="3">
        <f t="shared" ca="1" si="3"/>
        <v>-845160.66077735147</v>
      </c>
      <c r="S17" s="3">
        <f t="shared" ca="1" si="3"/>
        <v>-2028738.5767888064</v>
      </c>
      <c r="T17" s="3">
        <f t="shared" ca="1" si="3"/>
        <v>-2028738.5767888064</v>
      </c>
      <c r="U17" s="3">
        <f t="shared" ca="1" si="3"/>
        <v>-2028738.5767888064</v>
      </c>
      <c r="V17" s="3">
        <f t="shared" ca="1" si="3"/>
        <v>-2028738.5767888064</v>
      </c>
      <c r="W17" s="3">
        <f t="shared" ca="1" si="3"/>
        <v>-2028738.5767888064</v>
      </c>
      <c r="X17" s="3">
        <f t="shared" ca="1" si="3"/>
        <v>431350283.74429923</v>
      </c>
      <c r="Y17" s="3">
        <f t="shared" ca="1" si="3"/>
        <v>-2028738.5767888064</v>
      </c>
      <c r="Z17" s="3">
        <f t="shared" ca="1" si="3"/>
        <v>-2028738.5767888064</v>
      </c>
      <c r="AA17" s="3">
        <f t="shared" ca="1" si="3"/>
        <v>-2028738.5767888064</v>
      </c>
      <c r="AB17" s="3">
        <f t="shared" ca="1" si="3"/>
        <v>-2028738.5767888064</v>
      </c>
      <c r="AC17" s="3">
        <f t="shared" ca="1" si="3"/>
        <v>39542371.706269778</v>
      </c>
      <c r="AD17" s="3">
        <f t="shared" ca="1" si="3"/>
        <v>39542332.626569338</v>
      </c>
      <c r="AE17" s="3">
        <f t="shared" ca="1" si="3"/>
        <v>39398502.027061626</v>
      </c>
      <c r="AF17" s="3">
        <f t="shared" ca="1" si="3"/>
        <v>39398502.027061626</v>
      </c>
      <c r="AG17" s="3">
        <f t="shared" ca="1" si="3"/>
        <v>39398502.027061626</v>
      </c>
      <c r="AH17" s="3">
        <f t="shared" ca="1" si="3"/>
        <v>39399300.193656191</v>
      </c>
      <c r="AI17" s="3">
        <f t="shared" ca="1" si="3"/>
        <v>43926832.064781211</v>
      </c>
      <c r="AJ17" s="3">
        <f t="shared" ca="1" si="3"/>
        <v>43926832.064781211</v>
      </c>
      <c r="AK17" s="3">
        <f t="shared" ca="1" si="3"/>
        <v>43926832.064781211</v>
      </c>
      <c r="AL17" s="3">
        <f t="shared" ca="1" si="3"/>
        <v>46106099.551611498</v>
      </c>
      <c r="AM17" s="3">
        <f t="shared" ca="1" si="3"/>
        <v>46106099.551611498</v>
      </c>
      <c r="AN17" s="3">
        <f t="shared" ca="1" si="3"/>
        <v>46106099.551611498</v>
      </c>
      <c r="AO17" s="3">
        <f t="shared" ca="1" si="3"/>
        <v>46106099.551611498</v>
      </c>
      <c r="AP17" s="3">
        <f t="shared" ca="1" si="3"/>
        <v>6659.230833333334</v>
      </c>
      <c r="AQ17" s="3">
        <f t="shared" ca="1" si="3"/>
        <v>6659.230833333334</v>
      </c>
      <c r="AR17" s="3">
        <f t="shared" ca="1" si="3"/>
        <v>6659.230833333334</v>
      </c>
      <c r="AS17" s="3">
        <f t="shared" ca="1" si="3"/>
        <v>6659.230833333334</v>
      </c>
      <c r="AT17" s="3">
        <f t="shared" ca="1" si="3"/>
        <v>6659.230833333334</v>
      </c>
      <c r="AU17" s="3">
        <f t="shared" ca="1" si="3"/>
        <v>6659.230833333334</v>
      </c>
      <c r="AV17" s="3">
        <f t="shared" ca="1" si="3"/>
        <v>6659.230833333334</v>
      </c>
      <c r="AW17" s="3">
        <f t="shared" ca="1" si="3"/>
        <v>6659.230833333334</v>
      </c>
      <c r="AX17" s="3">
        <f t="shared" ca="1" si="3"/>
        <v>6659.230833333334</v>
      </c>
      <c r="AY17" s="3">
        <f t="shared" ca="1" si="3"/>
        <v>6659.230833333334</v>
      </c>
      <c r="AZ17" s="3">
        <f t="shared" ca="1" si="3"/>
        <v>6659.230833333334</v>
      </c>
      <c r="BA17" s="3">
        <f t="shared" ca="1" si="3"/>
        <v>6659.230833333334</v>
      </c>
      <c r="BB17" s="3">
        <f t="shared" ca="1" si="3"/>
        <v>6659.230833333334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">
      <c r="A20" s="23" t="s">
        <v>96</v>
      </c>
      <c r="B20" t="s">
        <v>149</v>
      </c>
      <c r="C20" s="63">
        <f t="shared" ca="1" si="0"/>
        <v>955365283.73736989</v>
      </c>
      <c r="D20" s="3">
        <f ca="1">D17+D18-D19</f>
        <v>-77690.743333333332</v>
      </c>
      <c r="E20" s="3">
        <f t="shared" ref="E20:BG20" ca="1" si="4">E17+E18-E19</f>
        <v>-77690.743333333332</v>
      </c>
      <c r="F20" s="3">
        <f t="shared" ca="1" si="4"/>
        <v>-77690.743333333332</v>
      </c>
      <c r="G20" s="3">
        <f t="shared" ca="1" si="4"/>
        <v>-19422.685833333333</v>
      </c>
      <c r="H20" s="3">
        <f t="shared" ca="1" si="4"/>
        <v>-871233.20751890924</v>
      </c>
      <c r="I20" s="3">
        <f t="shared" ca="1" si="4"/>
        <v>-871233.20751890924</v>
      </c>
      <c r="J20" s="3">
        <f t="shared" ca="1" si="4"/>
        <v>-871233.20751890924</v>
      </c>
      <c r="K20" s="3">
        <f t="shared" ca="1" si="4"/>
        <v>-871233.20751890924</v>
      </c>
      <c r="L20" s="3">
        <f t="shared" ca="1" si="4"/>
        <v>-871233.20751890924</v>
      </c>
      <c r="M20" s="3">
        <f t="shared" ca="1" si="4"/>
        <v>-871233.20751890924</v>
      </c>
      <c r="N20" s="3">
        <f t="shared" ca="1" si="4"/>
        <v>-871233.20751890924</v>
      </c>
      <c r="O20" s="3">
        <f t="shared" ca="1" si="4"/>
        <v>-871233.20751890924</v>
      </c>
      <c r="P20" s="3">
        <f t="shared" ca="1" si="4"/>
        <v>-871233.20751890924</v>
      </c>
      <c r="Q20" s="3">
        <f t="shared" ca="1" si="4"/>
        <v>-871233.20751890924</v>
      </c>
      <c r="R20" s="3">
        <f t="shared" ca="1" si="4"/>
        <v>-871242.5774440181</v>
      </c>
      <c r="S20" s="3">
        <f t="shared" ca="1" si="4"/>
        <v>-2054820.4934554731</v>
      </c>
      <c r="T20" s="3">
        <f t="shared" ca="1" si="4"/>
        <v>-2054820.4934554731</v>
      </c>
      <c r="U20" s="3">
        <f t="shared" ca="1" si="4"/>
        <v>-2054820.4934554731</v>
      </c>
      <c r="V20" s="3">
        <f t="shared" ca="1" si="4"/>
        <v>-2054820.4934554731</v>
      </c>
      <c r="W20" s="3">
        <f t="shared" ca="1" si="4"/>
        <v>-2054820.4934554731</v>
      </c>
      <c r="X20" s="3">
        <f t="shared" ca="1" si="4"/>
        <v>431324201.82763255</v>
      </c>
      <c r="Y20" s="3">
        <f t="shared" ca="1" si="4"/>
        <v>-2054820.4934554731</v>
      </c>
      <c r="Z20" s="3">
        <f t="shared" ca="1" si="4"/>
        <v>-2054820.4934554731</v>
      </c>
      <c r="AA20" s="3">
        <f t="shared" ca="1" si="4"/>
        <v>-2054820.4934554731</v>
      </c>
      <c r="AB20" s="3">
        <f t="shared" ca="1" si="4"/>
        <v>-2054820.4934554731</v>
      </c>
      <c r="AC20" s="3">
        <f t="shared" ca="1" si="4"/>
        <v>39516289.789603114</v>
      </c>
      <c r="AD20" s="3">
        <f t="shared" ca="1" si="4"/>
        <v>39516250.709902674</v>
      </c>
      <c r="AE20" s="3">
        <f t="shared" ca="1" si="4"/>
        <v>39372420.110394962</v>
      </c>
      <c r="AF20" s="3">
        <f t="shared" ca="1" si="4"/>
        <v>39372420.110394962</v>
      </c>
      <c r="AG20" s="3">
        <f t="shared" ca="1" si="4"/>
        <v>39372420.110394962</v>
      </c>
      <c r="AH20" s="3">
        <f t="shared" ca="1" si="4"/>
        <v>39373218.276989527</v>
      </c>
      <c r="AI20" s="3">
        <f t="shared" ca="1" si="4"/>
        <v>43900750.148114547</v>
      </c>
      <c r="AJ20" s="3">
        <f t="shared" ca="1" si="4"/>
        <v>43900750.148114547</v>
      </c>
      <c r="AK20" s="3">
        <f t="shared" ca="1" si="4"/>
        <v>43900750.148114547</v>
      </c>
      <c r="AL20" s="3">
        <f t="shared" ca="1" si="4"/>
        <v>46080017.634944834</v>
      </c>
      <c r="AM20" s="3">
        <f t="shared" ca="1" si="4"/>
        <v>46080017.634944834</v>
      </c>
      <c r="AN20" s="3">
        <f t="shared" ca="1" si="4"/>
        <v>46080017.634944834</v>
      </c>
      <c r="AO20" s="3">
        <f t="shared" ca="1" si="4"/>
        <v>46080017.634944834</v>
      </c>
      <c r="AP20" s="3">
        <f t="shared" ca="1" si="4"/>
        <v>-19422.685833333333</v>
      </c>
      <c r="AQ20" s="3">
        <f t="shared" ca="1" si="4"/>
        <v>-19422.685833333333</v>
      </c>
      <c r="AR20" s="3">
        <f t="shared" ca="1" si="4"/>
        <v>-19422.685833333333</v>
      </c>
      <c r="AS20" s="3">
        <f t="shared" ca="1" si="4"/>
        <v>-19422.685833333333</v>
      </c>
      <c r="AT20" s="3">
        <f t="shared" ca="1" si="4"/>
        <v>-19422.685833333333</v>
      </c>
      <c r="AU20" s="3">
        <f t="shared" ca="1" si="4"/>
        <v>-19422.685833333333</v>
      </c>
      <c r="AV20" s="3">
        <f t="shared" ca="1" si="4"/>
        <v>-19422.685833333333</v>
      </c>
      <c r="AW20" s="3">
        <f t="shared" ca="1" si="4"/>
        <v>-19422.685833333333</v>
      </c>
      <c r="AX20" s="3">
        <f t="shared" ca="1" si="4"/>
        <v>-19422.685833333333</v>
      </c>
      <c r="AY20" s="3">
        <f t="shared" ca="1" si="4"/>
        <v>-19422.685833333333</v>
      </c>
      <c r="AZ20" s="3">
        <f t="shared" ca="1" si="4"/>
        <v>-19422.685833333333</v>
      </c>
      <c r="BA20" s="3">
        <f t="shared" ca="1" si="4"/>
        <v>-19422.685833333333</v>
      </c>
      <c r="BB20" s="3">
        <f t="shared" ca="1" si="4"/>
        <v>-19422.685833333333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">
      <c r="A21" s="23" t="s">
        <v>97</v>
      </c>
      <c r="B21" t="s">
        <v>150</v>
      </c>
      <c r="C21" s="26">
        <f ca="1">SUM(D21:BG21)</f>
        <v>238821898.24850914</v>
      </c>
      <c r="D21" s="3">
        <f ca="1">D20*Sheet2!$C$214</f>
        <v>-19422.685833333333</v>
      </c>
      <c r="E21" s="3">
        <f ca="1">E20*Sheet2!$C$214</f>
        <v>-19422.685833333333</v>
      </c>
      <c r="F21" s="3">
        <f ca="1">F20*Sheet2!$C$214</f>
        <v>-19422.685833333333</v>
      </c>
      <c r="G21" s="3">
        <f ca="1">G20*Sheet2!$C$214</f>
        <v>-4855.6714583333332</v>
      </c>
      <c r="H21" s="3">
        <f ca="1">H20*Sheet2!$C$214</f>
        <v>-217808.30187972731</v>
      </c>
      <c r="I21" s="3">
        <f ca="1">I20*Sheet2!$C$214</f>
        <v>-217808.30187972731</v>
      </c>
      <c r="J21" s="3">
        <f ca="1">J20*Sheet2!$C$214</f>
        <v>-217808.30187972731</v>
      </c>
      <c r="K21" s="3">
        <f ca="1">K20*Sheet2!$C$214</f>
        <v>-217808.30187972731</v>
      </c>
      <c r="L21" s="3">
        <f ca="1">L20*Sheet2!$C$214</f>
        <v>-217808.30187972731</v>
      </c>
      <c r="M21" s="3">
        <f ca="1">M20*Sheet2!$C$214</f>
        <v>-217808.30187972731</v>
      </c>
      <c r="N21" s="3">
        <f ca="1">N20*Sheet2!$C$214</f>
        <v>-217808.30187972731</v>
      </c>
      <c r="O21" s="3">
        <f ca="1">O20*Sheet2!$C$214</f>
        <v>-217808.30187972731</v>
      </c>
      <c r="P21" s="3">
        <f ca="1">P20*Sheet2!$C$214</f>
        <v>-217808.30187972731</v>
      </c>
      <c r="Q21" s="3">
        <f ca="1">Q20*Sheet2!$C$214</f>
        <v>-217808.30187972731</v>
      </c>
      <c r="R21" s="3">
        <f ca="1">R20*Sheet2!$C$214</f>
        <v>-217810.64436100452</v>
      </c>
      <c r="S21" s="3">
        <f ca="1">S20*Sheet2!$C$214</f>
        <v>-513705.12336386828</v>
      </c>
      <c r="T21" s="3">
        <f ca="1">T20*Sheet2!$C$214</f>
        <v>-513705.12336386828</v>
      </c>
      <c r="U21" s="3">
        <f ca="1">U20*Sheet2!$C$214</f>
        <v>-513705.12336386828</v>
      </c>
      <c r="V21" s="3">
        <f ca="1">V20*Sheet2!$C$214</f>
        <v>-513705.12336386828</v>
      </c>
      <c r="W21" s="3">
        <f ca="1">W20*Sheet2!$C$214</f>
        <v>-513705.12336386828</v>
      </c>
      <c r="X21" s="3">
        <f ca="1">X20*Sheet2!$C$214</f>
        <v>107831050.45690814</v>
      </c>
      <c r="Y21" s="3">
        <f ca="1">Y20*Sheet2!$C$214</f>
        <v>-513705.12336386828</v>
      </c>
      <c r="Z21" s="3">
        <f ca="1">Z20*Sheet2!$C$214</f>
        <v>-513705.12336386828</v>
      </c>
      <c r="AA21" s="3">
        <f ca="1">AA20*Sheet2!$C$214</f>
        <v>-513705.12336386828</v>
      </c>
      <c r="AB21" s="3">
        <f ca="1">AB20*Sheet2!$C$214</f>
        <v>-513705.12336386828</v>
      </c>
      <c r="AC21" s="3">
        <f ca="1">AC20*Sheet2!$C$214</f>
        <v>9879072.4474007785</v>
      </c>
      <c r="AD21" s="3">
        <f ca="1">AD20*Sheet2!$C$214</f>
        <v>9879062.6774756685</v>
      </c>
      <c r="AE21" s="3">
        <f ca="1">AE20*Sheet2!$C$214</f>
        <v>9843105.0275987405</v>
      </c>
      <c r="AF21" s="3">
        <f ca="1">AF20*Sheet2!$C$214</f>
        <v>9843105.0275987405</v>
      </c>
      <c r="AG21" s="3">
        <f ca="1">AG20*Sheet2!$C$214</f>
        <v>9843105.0275987405</v>
      </c>
      <c r="AH21" s="3">
        <f ca="1">AH20*Sheet2!$C$214</f>
        <v>9843304.5692473818</v>
      </c>
      <c r="AI21" s="3">
        <f ca="1">AI20*Sheet2!$C$214</f>
        <v>10975187.537028637</v>
      </c>
      <c r="AJ21" s="3">
        <f ca="1">AJ20*Sheet2!$C$214</f>
        <v>10975187.537028637</v>
      </c>
      <c r="AK21" s="3">
        <f ca="1">AK20*Sheet2!$C$214</f>
        <v>10975187.537028637</v>
      </c>
      <c r="AL21" s="3">
        <f ca="1">AL20*Sheet2!$C$214</f>
        <v>11520004.408736208</v>
      </c>
      <c r="AM21" s="3">
        <f ca="1">AM20*Sheet2!$C$214</f>
        <v>11520004.408736208</v>
      </c>
      <c r="AN21" s="3">
        <f ca="1">AN20*Sheet2!$C$214</f>
        <v>11520004.408736208</v>
      </c>
      <c r="AO21" s="3">
        <f ca="1">AO20*Sheet2!$C$214</f>
        <v>11520004.408736208</v>
      </c>
      <c r="AP21" s="3">
        <f ca="1">AP20*Sheet2!$C$214</f>
        <v>-4855.6714583333332</v>
      </c>
      <c r="AQ21" s="3">
        <f ca="1">AQ20*Sheet2!$C$214</f>
        <v>-4855.6714583333332</v>
      </c>
      <c r="AR21" s="3">
        <f ca="1">AR20*Sheet2!$C$214</f>
        <v>-4855.6714583333332</v>
      </c>
      <c r="AS21" s="3">
        <f ca="1">AS20*Sheet2!$C$214</f>
        <v>-4855.6714583333332</v>
      </c>
      <c r="AT21" s="3">
        <f ca="1">AT20*Sheet2!$C$214</f>
        <v>-4855.6714583333332</v>
      </c>
      <c r="AU21" s="3">
        <f ca="1">AU20*Sheet2!$C$214</f>
        <v>-4855.6714583333332</v>
      </c>
      <c r="AV21" s="3">
        <f ca="1">AV20*Sheet2!$C$214</f>
        <v>-4855.6714583333332</v>
      </c>
      <c r="AW21" s="3">
        <f ca="1">AW20*Sheet2!$C$214</f>
        <v>-4855.6714583333332</v>
      </c>
      <c r="AX21" s="3">
        <f ca="1">AX20*Sheet2!$C$214</f>
        <v>-4855.6714583333332</v>
      </c>
      <c r="AY21" s="3">
        <f ca="1">AY20*Sheet2!$C$214</f>
        <v>-4855.6714583333332</v>
      </c>
      <c r="AZ21" s="3">
        <f ca="1">AZ20*Sheet2!$C$214</f>
        <v>-4855.6714583333332</v>
      </c>
      <c r="BA21" s="3">
        <f ca="1">BA20*Sheet2!$C$214</f>
        <v>-4855.6714583333332</v>
      </c>
      <c r="BB21" s="3">
        <f ca="1">BB20*Sheet2!$C$214</f>
        <v>-4855.6714583333332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">
      <c r="A22" s="23" t="s">
        <v>98</v>
      </c>
      <c r="B22" t="s">
        <v>152</v>
      </c>
      <c r="C22" s="26">
        <f ca="1">SUM(D22:BG22)</f>
        <v>716465694.74552798</v>
      </c>
      <c r="D22" s="3">
        <f ca="1">D20-D21</f>
        <v>-58268.057499999995</v>
      </c>
      <c r="E22" s="3">
        <f t="shared" ref="E22:BG22" ca="1" si="5">E20-E21</f>
        <v>-58268.057499999995</v>
      </c>
      <c r="F22" s="3">
        <f t="shared" ca="1" si="5"/>
        <v>-58268.057499999995</v>
      </c>
      <c r="G22" s="3">
        <f t="shared" ca="1" si="5"/>
        <v>-14567.014374999999</v>
      </c>
      <c r="H22" s="3">
        <f t="shared" ca="1" si="5"/>
        <v>-653424.90563918196</v>
      </c>
      <c r="I22" s="3">
        <f t="shared" ca="1" si="5"/>
        <v>-653424.90563918196</v>
      </c>
      <c r="J22" s="3">
        <f t="shared" ca="1" si="5"/>
        <v>-653424.90563918196</v>
      </c>
      <c r="K22" s="3">
        <f t="shared" ca="1" si="5"/>
        <v>-653424.90563918196</v>
      </c>
      <c r="L22" s="3">
        <f t="shared" ca="1" si="5"/>
        <v>-653424.90563918196</v>
      </c>
      <c r="M22" s="3">
        <f t="shared" ca="1" si="5"/>
        <v>-653424.90563918196</v>
      </c>
      <c r="N22" s="3">
        <f t="shared" ca="1" si="5"/>
        <v>-653424.90563918196</v>
      </c>
      <c r="O22" s="3">
        <f t="shared" ca="1" si="5"/>
        <v>-653424.90563918196</v>
      </c>
      <c r="P22" s="3">
        <f t="shared" ca="1" si="5"/>
        <v>-653424.90563918196</v>
      </c>
      <c r="Q22" s="3">
        <f t="shared" ca="1" si="5"/>
        <v>-653424.90563918196</v>
      </c>
      <c r="R22" s="3">
        <f t="shared" ca="1" si="5"/>
        <v>-653431.93308301363</v>
      </c>
      <c r="S22" s="3">
        <f t="shared" ca="1" si="5"/>
        <v>-1541115.3700916048</v>
      </c>
      <c r="T22" s="3">
        <f t="shared" ca="1" si="5"/>
        <v>-1541115.3700916048</v>
      </c>
      <c r="U22" s="3">
        <f t="shared" ca="1" si="5"/>
        <v>-1541115.3700916048</v>
      </c>
      <c r="V22" s="3">
        <f t="shared" ca="1" si="5"/>
        <v>-1541115.3700916048</v>
      </c>
      <c r="W22" s="3">
        <f t="shared" ca="1" si="5"/>
        <v>-1541115.3700916048</v>
      </c>
      <c r="X22" s="3">
        <f t="shared" ca="1" si="5"/>
        <v>323493151.37072444</v>
      </c>
      <c r="Y22" s="3">
        <f t="shared" ca="1" si="5"/>
        <v>-1541115.3700916048</v>
      </c>
      <c r="Z22" s="3">
        <f t="shared" ca="1" si="5"/>
        <v>-1541115.3700916048</v>
      </c>
      <c r="AA22" s="3">
        <f t="shared" ca="1" si="5"/>
        <v>-1541115.3700916048</v>
      </c>
      <c r="AB22" s="3">
        <f t="shared" ca="1" si="5"/>
        <v>-1541115.3700916048</v>
      </c>
      <c r="AC22" s="3">
        <f t="shared" ca="1" si="5"/>
        <v>29637217.342202336</v>
      </c>
      <c r="AD22" s="3">
        <f t="shared" ca="1" si="5"/>
        <v>29637188.032427005</v>
      </c>
      <c r="AE22" s="3">
        <f t="shared" ca="1" si="5"/>
        <v>29529315.082796223</v>
      </c>
      <c r="AF22" s="3">
        <f t="shared" ca="1" si="5"/>
        <v>29529315.082796223</v>
      </c>
      <c r="AG22" s="3">
        <f t="shared" ca="1" si="5"/>
        <v>29529315.082796223</v>
      </c>
      <c r="AH22" s="3">
        <f t="shared" ca="1" si="5"/>
        <v>29529913.707742147</v>
      </c>
      <c r="AI22" s="3">
        <f t="shared" ca="1" si="5"/>
        <v>32925562.61108591</v>
      </c>
      <c r="AJ22" s="3">
        <f t="shared" ca="1" si="5"/>
        <v>32925562.61108591</v>
      </c>
      <c r="AK22" s="3">
        <f t="shared" ca="1" si="5"/>
        <v>32925562.61108591</v>
      </c>
      <c r="AL22" s="3">
        <f t="shared" ca="1" si="5"/>
        <v>34560013.226208627</v>
      </c>
      <c r="AM22" s="3">
        <f t="shared" ca="1" si="5"/>
        <v>34560013.226208627</v>
      </c>
      <c r="AN22" s="3">
        <f t="shared" ca="1" si="5"/>
        <v>34560013.226208627</v>
      </c>
      <c r="AO22" s="3">
        <f t="shared" ca="1" si="5"/>
        <v>34560013.226208627</v>
      </c>
      <c r="AP22" s="3">
        <f t="shared" ca="1" si="5"/>
        <v>-14567.014374999999</v>
      </c>
      <c r="AQ22" s="3">
        <f t="shared" ca="1" si="5"/>
        <v>-14567.014374999999</v>
      </c>
      <c r="AR22" s="3">
        <f t="shared" ca="1" si="5"/>
        <v>-14567.014374999999</v>
      </c>
      <c r="AS22" s="3">
        <f t="shared" ca="1" si="5"/>
        <v>-14567.014374999999</v>
      </c>
      <c r="AT22" s="3">
        <f t="shared" ca="1" si="5"/>
        <v>-14567.014374999999</v>
      </c>
      <c r="AU22" s="3">
        <f t="shared" ca="1" si="5"/>
        <v>-14567.014374999999</v>
      </c>
      <c r="AV22" s="3">
        <f t="shared" ca="1" si="5"/>
        <v>-14567.014374999999</v>
      </c>
      <c r="AW22" s="3">
        <f t="shared" ca="1" si="5"/>
        <v>-14567.014374999999</v>
      </c>
      <c r="AX22" s="3">
        <f t="shared" ca="1" si="5"/>
        <v>-14567.014374999999</v>
      </c>
      <c r="AY22" s="3">
        <f t="shared" ca="1" si="5"/>
        <v>-14567.014374999999</v>
      </c>
      <c r="AZ22" s="3">
        <f t="shared" ca="1" si="5"/>
        <v>-14567.014374999999</v>
      </c>
      <c r="BA22" s="3">
        <f t="shared" ca="1" si="5"/>
        <v>-14567.014374999999</v>
      </c>
      <c r="BB22" s="3">
        <f t="shared" ca="1" si="5"/>
        <v>-14567.014374999999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">
      <c r="A23" s="23" t="s">
        <v>99</v>
      </c>
      <c r="B23" s="26"/>
      <c r="C23" s="26">
        <f ca="1">SUM(D23:BG23)</f>
        <v>573172555.79642177</v>
      </c>
      <c r="D23" s="3">
        <f ca="1">D22*Sheet1!$C$2</f>
        <v>-46614.445999999996</v>
      </c>
      <c r="E23" s="3">
        <f ca="1">E22*Sheet1!$C$2</f>
        <v>-46614.445999999996</v>
      </c>
      <c r="F23" s="3">
        <f ca="1">F22*Sheet1!$C$2</f>
        <v>-46614.445999999996</v>
      </c>
      <c r="G23" s="3">
        <f ca="1">G22*Sheet1!$C$2</f>
        <v>-11653.611499999999</v>
      </c>
      <c r="H23" s="3">
        <f ca="1">H22*Sheet1!$C$2</f>
        <v>-522739.92451134557</v>
      </c>
      <c r="I23" s="3">
        <f ca="1">I22*Sheet1!$C$2</f>
        <v>-522739.92451134557</v>
      </c>
      <c r="J23" s="3">
        <f ca="1">J22*Sheet1!$C$2</f>
        <v>-522739.92451134557</v>
      </c>
      <c r="K23" s="3">
        <f ca="1">K22*Sheet1!$C$2</f>
        <v>-522739.92451134557</v>
      </c>
      <c r="L23" s="3">
        <f ca="1">L22*Sheet1!$C$2</f>
        <v>-522739.92451134557</v>
      </c>
      <c r="M23" s="3">
        <f ca="1">M22*Sheet1!$C$2</f>
        <v>-522739.92451134557</v>
      </c>
      <c r="N23" s="3">
        <f ca="1">N22*Sheet1!$C$2</f>
        <v>-522739.92451134557</v>
      </c>
      <c r="O23" s="3">
        <f ca="1">O22*Sheet1!$C$2</f>
        <v>-522739.92451134557</v>
      </c>
      <c r="P23" s="3">
        <f ca="1">P22*Sheet1!$C$2</f>
        <v>-522739.92451134557</v>
      </c>
      <c r="Q23" s="3">
        <f ca="1">Q22*Sheet1!$C$2</f>
        <v>-522739.92451134557</v>
      </c>
      <c r="R23" s="3">
        <f ca="1">R22*Sheet1!$C$2</f>
        <v>-522745.54646641092</v>
      </c>
      <c r="S23" s="3">
        <f ca="1">S22*Sheet1!$C$2</f>
        <v>-1232892.2960732838</v>
      </c>
      <c r="T23" s="3">
        <f ca="1">T22*Sheet1!$C$2</f>
        <v>-1232892.2960732838</v>
      </c>
      <c r="U23" s="3">
        <f ca="1">U22*Sheet1!$C$2</f>
        <v>-1232892.2960732838</v>
      </c>
      <c r="V23" s="3">
        <f ca="1">V22*Sheet1!$C$2</f>
        <v>-1232892.2960732838</v>
      </c>
      <c r="W23" s="3">
        <f ca="1">W22*Sheet1!$C$2</f>
        <v>-1232892.2960732838</v>
      </c>
      <c r="X23" s="3">
        <f ca="1">X22*Sheet1!$C$2</f>
        <v>258794521.09657955</v>
      </c>
      <c r="Y23" s="3">
        <f ca="1">Y22*Sheet1!$C$2</f>
        <v>-1232892.2960732838</v>
      </c>
      <c r="Z23" s="3">
        <f ca="1">Z22*Sheet1!$C$2</f>
        <v>-1232892.2960732838</v>
      </c>
      <c r="AA23" s="3">
        <f ca="1">AA22*Sheet1!$C$2</f>
        <v>-1232892.2960732838</v>
      </c>
      <c r="AB23" s="3">
        <f ca="1">AB22*Sheet1!$C$2</f>
        <v>-1232892.2960732838</v>
      </c>
      <c r="AC23" s="3">
        <f ca="1">AC22*Sheet1!$C$2</f>
        <v>23709773.87376187</v>
      </c>
      <c r="AD23" s="3">
        <f ca="1">AD22*Sheet1!$C$2</f>
        <v>23709750.425941605</v>
      </c>
      <c r="AE23" s="3">
        <f ca="1">AE22*Sheet1!$C$2</f>
        <v>23623452.06623698</v>
      </c>
      <c r="AF23" s="3">
        <f ca="1">AF22*Sheet1!$C$2</f>
        <v>23623452.06623698</v>
      </c>
      <c r="AG23" s="3">
        <f ca="1">AG22*Sheet1!$C$2</f>
        <v>23623452.06623698</v>
      </c>
      <c r="AH23" s="3">
        <f ca="1">AH22*Sheet1!$C$2</f>
        <v>23623930.966193721</v>
      </c>
      <c r="AI23" s="3">
        <f ca="1">AI22*Sheet1!$C$2</f>
        <v>26340450.08886873</v>
      </c>
      <c r="AJ23" s="3">
        <f ca="1">AJ22*Sheet1!$C$2</f>
        <v>26340450.08886873</v>
      </c>
      <c r="AK23" s="3">
        <f ca="1">AK22*Sheet1!$C$2</f>
        <v>26340450.08886873</v>
      </c>
      <c r="AL23" s="3">
        <f ca="1">AL22*Sheet1!$C$2</f>
        <v>27648010.580966905</v>
      </c>
      <c r="AM23" s="3">
        <f ca="1">AM22*Sheet1!$C$2</f>
        <v>27648010.580966905</v>
      </c>
      <c r="AN23" s="3">
        <f ca="1">AN22*Sheet1!$C$2</f>
        <v>27648010.580966905</v>
      </c>
      <c r="AO23" s="3">
        <f ca="1">AO22*Sheet1!$C$2</f>
        <v>27648010.580966905</v>
      </c>
      <c r="AP23" s="3">
        <f ca="1">AP22*Sheet1!$C$2</f>
        <v>-11653.611499999999</v>
      </c>
      <c r="AQ23" s="3">
        <f ca="1">AQ22*Sheet1!$C$2</f>
        <v>-11653.611499999999</v>
      </c>
      <c r="AR23" s="3">
        <f ca="1">AR22*Sheet1!$C$2</f>
        <v>-11653.611499999999</v>
      </c>
      <c r="AS23" s="3">
        <f ca="1">AS22*Sheet1!$C$2</f>
        <v>-11653.611499999999</v>
      </c>
      <c r="AT23" s="3">
        <f ca="1">AT22*Sheet1!$C$2</f>
        <v>-11653.611499999999</v>
      </c>
      <c r="AU23" s="3">
        <f ca="1">AU22*Sheet1!$C$2</f>
        <v>-11653.611499999999</v>
      </c>
      <c r="AV23" s="3">
        <f ca="1">AV22*Sheet1!$C$2</f>
        <v>-11653.611499999999</v>
      </c>
      <c r="AW23" s="3">
        <f ca="1">AW22*Sheet1!$C$2</f>
        <v>-11653.611499999999</v>
      </c>
      <c r="AX23" s="3">
        <f ca="1">AX22*Sheet1!$C$2</f>
        <v>-11653.611499999999</v>
      </c>
      <c r="AY23" s="3">
        <f ca="1">AY22*Sheet1!$C$2</f>
        <v>-11653.611499999999</v>
      </c>
      <c r="AZ23" s="3">
        <f ca="1">AZ22*Sheet1!$C$2</f>
        <v>-11653.611499999999</v>
      </c>
      <c r="BA23" s="3">
        <f ca="1">BA22*Sheet1!$C$2</f>
        <v>-11653.611499999999</v>
      </c>
      <c r="BB23" s="3">
        <f ca="1">BB22*Sheet1!$C$2</f>
        <v>-11653.611499999999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">
      <c r="A24" s="23" t="s">
        <v>100</v>
      </c>
      <c r="B24" s="26"/>
      <c r="C24" s="26">
        <f ca="1">SUM(D24:BG24)</f>
        <v>143293138.94910544</v>
      </c>
      <c r="D24" s="3">
        <f ca="1">D22*(1-Sheet1!$C$2)</f>
        <v>-11653.611499999997</v>
      </c>
      <c r="E24" s="3">
        <f ca="1">E22*(1-Sheet1!$C$2)</f>
        <v>-11653.611499999997</v>
      </c>
      <c r="F24" s="3">
        <f ca="1">F22*(1-Sheet1!$C$2)</f>
        <v>-11653.611499999997</v>
      </c>
      <c r="G24" s="3">
        <f ca="1">G22*(1-Sheet1!$C$2)</f>
        <v>-2913.4028749999993</v>
      </c>
      <c r="H24" s="3">
        <f ca="1">H22*(1-Sheet1!$C$2)</f>
        <v>-130684.98112783636</v>
      </c>
      <c r="I24" s="3">
        <f ca="1">I22*(1-Sheet1!$C$2)</f>
        <v>-130684.98112783636</v>
      </c>
      <c r="J24" s="3">
        <f ca="1">J22*(1-Sheet1!$C$2)</f>
        <v>-130684.98112783636</v>
      </c>
      <c r="K24" s="3">
        <f ca="1">K22*(1-Sheet1!$C$2)</f>
        <v>-130684.98112783636</v>
      </c>
      <c r="L24" s="3">
        <f ca="1">L22*(1-Sheet1!$C$2)</f>
        <v>-130684.98112783636</v>
      </c>
      <c r="M24" s="3">
        <f ca="1">M22*(1-Sheet1!$C$2)</f>
        <v>-130684.98112783636</v>
      </c>
      <c r="N24" s="3">
        <f ca="1">N22*(1-Sheet1!$C$2)</f>
        <v>-130684.98112783636</v>
      </c>
      <c r="O24" s="3">
        <f ca="1">O22*(1-Sheet1!$C$2)</f>
        <v>-130684.98112783636</v>
      </c>
      <c r="P24" s="3">
        <f ca="1">P22*(1-Sheet1!$C$2)</f>
        <v>-130684.98112783636</v>
      </c>
      <c r="Q24" s="3">
        <f ca="1">Q22*(1-Sheet1!$C$2)</f>
        <v>-130684.98112783636</v>
      </c>
      <c r="R24" s="3">
        <f ca="1">R22*(1-Sheet1!$C$2)</f>
        <v>-130686.3866166027</v>
      </c>
      <c r="S24" s="3">
        <f ca="1">S22*(1-Sheet1!$C$2)</f>
        <v>-308223.07401832088</v>
      </c>
      <c r="T24" s="3">
        <f ca="1">T22*(1-Sheet1!$C$2)</f>
        <v>-308223.07401832088</v>
      </c>
      <c r="U24" s="3">
        <f ca="1">U22*(1-Sheet1!$C$2)</f>
        <v>-308223.07401832088</v>
      </c>
      <c r="V24" s="3">
        <f ca="1">V22*(1-Sheet1!$C$2)</f>
        <v>-308223.07401832088</v>
      </c>
      <c r="W24" s="3">
        <f ca="1">W22*(1-Sheet1!$C$2)</f>
        <v>-308223.07401832088</v>
      </c>
      <c r="X24" s="3">
        <f ca="1">X22*(1-Sheet1!$C$2)</f>
        <v>64698630.274144873</v>
      </c>
      <c r="Y24" s="3">
        <f ca="1">Y22*(1-Sheet1!$C$2)</f>
        <v>-308223.07401832088</v>
      </c>
      <c r="Z24" s="3">
        <f ca="1">Z22*(1-Sheet1!$C$2)</f>
        <v>-308223.07401832088</v>
      </c>
      <c r="AA24" s="3">
        <f ca="1">AA22*(1-Sheet1!$C$2)</f>
        <v>-308223.07401832088</v>
      </c>
      <c r="AB24" s="3">
        <f ca="1">AB22*(1-Sheet1!$C$2)</f>
        <v>-308223.07401832088</v>
      </c>
      <c r="AC24" s="3">
        <f ca="1">AC22*(1-Sheet1!$C$2)</f>
        <v>5927443.4684404656</v>
      </c>
      <c r="AD24" s="3">
        <f ca="1">AD22*(1-Sheet1!$C$2)</f>
        <v>5927437.6064853994</v>
      </c>
      <c r="AE24" s="3">
        <f ca="1">AE22*(1-Sheet1!$C$2)</f>
        <v>5905863.0165592432</v>
      </c>
      <c r="AF24" s="3">
        <f ca="1">AF22*(1-Sheet1!$C$2)</f>
        <v>5905863.0165592432</v>
      </c>
      <c r="AG24" s="3">
        <f ca="1">AG22*(1-Sheet1!$C$2)</f>
        <v>5905863.0165592432</v>
      </c>
      <c r="AH24" s="3">
        <f ca="1">AH22*(1-Sheet1!$C$2)</f>
        <v>5905982.7415484283</v>
      </c>
      <c r="AI24" s="3">
        <f ca="1">AI22*(1-Sheet1!$C$2)</f>
        <v>6585112.5222171806</v>
      </c>
      <c r="AJ24" s="3">
        <f ca="1">AJ22*(1-Sheet1!$C$2)</f>
        <v>6585112.5222171806</v>
      </c>
      <c r="AK24" s="3">
        <f ca="1">AK22*(1-Sheet1!$C$2)</f>
        <v>6585112.5222171806</v>
      </c>
      <c r="AL24" s="3">
        <f ca="1">AL22*(1-Sheet1!$C$2)</f>
        <v>6912002.6452417243</v>
      </c>
      <c r="AM24" s="3">
        <f ca="1">AM22*(1-Sheet1!$C$2)</f>
        <v>6912002.6452417243</v>
      </c>
      <c r="AN24" s="3">
        <f ca="1">AN22*(1-Sheet1!$C$2)</f>
        <v>6912002.6452417243</v>
      </c>
      <c r="AO24" s="3">
        <f ca="1">AO22*(1-Sheet1!$C$2)</f>
        <v>6912002.6452417243</v>
      </c>
      <c r="AP24" s="3">
        <f ca="1">AP22*(1-Sheet1!$C$2)</f>
        <v>-2913.4028749999993</v>
      </c>
      <c r="AQ24" s="3">
        <f ca="1">AQ22*(1-Sheet1!$C$2)</f>
        <v>-2913.4028749999993</v>
      </c>
      <c r="AR24" s="3">
        <f ca="1">AR22*(1-Sheet1!$C$2)</f>
        <v>-2913.4028749999993</v>
      </c>
      <c r="AS24" s="3">
        <f ca="1">AS22*(1-Sheet1!$C$2)</f>
        <v>-2913.4028749999993</v>
      </c>
      <c r="AT24" s="3">
        <f ca="1">AT22*(1-Sheet1!$C$2)</f>
        <v>-2913.4028749999993</v>
      </c>
      <c r="AU24" s="3">
        <f ca="1">AU22*(1-Sheet1!$C$2)</f>
        <v>-2913.4028749999993</v>
      </c>
      <c r="AV24" s="3">
        <f ca="1">AV22*(1-Sheet1!$C$2)</f>
        <v>-2913.4028749999993</v>
      </c>
      <c r="AW24" s="3">
        <f ca="1">AW22*(1-Sheet1!$C$2)</f>
        <v>-2913.4028749999993</v>
      </c>
      <c r="AX24" s="3">
        <f ca="1">AX22*(1-Sheet1!$C$2)</f>
        <v>-2913.4028749999993</v>
      </c>
      <c r="AY24" s="3">
        <f ca="1">AY22*(1-Sheet1!$C$2)</f>
        <v>-2913.4028749999993</v>
      </c>
      <c r="AZ24" s="3">
        <f ca="1">AZ22*(1-Sheet1!$C$2)</f>
        <v>-2913.4028749999993</v>
      </c>
      <c r="BA24" s="3">
        <f ca="1">BA22*(1-Sheet1!$C$2)</f>
        <v>-2913.4028749999993</v>
      </c>
      <c r="BB24" s="3">
        <f ca="1">BB22*(1-Sheet1!$C$2)</f>
        <v>-2913.4028749999993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">
      <c r="A26" s="24" t="s">
        <v>102</v>
      </c>
      <c r="B26" s="27"/>
      <c r="C26" s="27">
        <f>Sheet1!C67*Sheet1!C4</f>
        <v>20000000</v>
      </c>
    </row>
    <row r="27" spans="1:59" ht="17">
      <c r="A27" s="24" t="s">
        <v>103</v>
      </c>
      <c r="B27" s="27"/>
      <c r="C27" s="27">
        <f ca="1">C23-C26</f>
        <v>553172555.79642177</v>
      </c>
    </row>
    <row r="28" spans="1:59" ht="17">
      <c r="A28" s="24" t="s">
        <v>104</v>
      </c>
      <c r="B28" s="27"/>
      <c r="C28" s="27">
        <f ca="1">'现金流表-复星'!C44</f>
        <v>906299304.83843219</v>
      </c>
    </row>
    <row r="29" spans="1:59" ht="17">
      <c r="A29" s="25" t="s">
        <v>105</v>
      </c>
      <c r="B29" s="28"/>
      <c r="C29" s="80">
        <f ca="1">C27/C28</f>
        <v>0.61036409588225049</v>
      </c>
    </row>
    <row r="30" spans="1:59" ht="17">
      <c r="A30" s="25" t="s">
        <v>106</v>
      </c>
      <c r="B30" s="28"/>
      <c r="C30" s="80">
        <f ca="1">C29/Sheet1!$C$16</f>
        <v>0.15259102397056262</v>
      </c>
      <c r="D30" s="1">
        <f t="shared" ref="D30:AX30" ca="1" si="7">D23/$C$28</f>
        <v>-5.1433831793912774E-5</v>
      </c>
      <c r="E30" s="1">
        <f t="shared" ca="1" si="7"/>
        <v>-5.1433831793912774E-5</v>
      </c>
      <c r="F30" s="1">
        <f t="shared" ca="1" si="7"/>
        <v>-5.1433831793912774E-5</v>
      </c>
      <c r="G30" s="1">
        <f t="shared" ca="1" si="7"/>
        <v>-1.2858457948478193E-5</v>
      </c>
      <c r="H30" s="1">
        <f t="shared" ca="1" si="7"/>
        <v>-5.7678508823807983E-4</v>
      </c>
      <c r="I30" s="1">
        <f t="shared" ca="1" si="7"/>
        <v>-5.7678508823807983E-4</v>
      </c>
      <c r="J30" s="1">
        <f t="shared" ca="1" si="7"/>
        <v>-5.7678508823807983E-4</v>
      </c>
      <c r="K30" s="1">
        <f t="shared" ca="1" si="7"/>
        <v>-5.7678508823807983E-4</v>
      </c>
      <c r="L30" s="1">
        <f t="shared" ca="1" si="7"/>
        <v>-5.7678508823807983E-4</v>
      </c>
      <c r="M30" s="1">
        <f t="shared" ca="1" si="7"/>
        <v>-5.7678508823807983E-4</v>
      </c>
      <c r="N30" s="1">
        <f t="shared" ca="1" si="7"/>
        <v>-5.7678508823807983E-4</v>
      </c>
      <c r="O30" s="1">
        <f t="shared" ca="1" si="7"/>
        <v>-5.7678508823807983E-4</v>
      </c>
      <c r="P30" s="1">
        <f t="shared" ca="1" si="7"/>
        <v>-5.7678508823807983E-4</v>
      </c>
      <c r="Q30" s="1">
        <f t="shared" ca="1" si="7"/>
        <v>-5.7678508823807983E-4</v>
      </c>
      <c r="R30" s="1">
        <f t="shared" ca="1" si="7"/>
        <v>-5.7679129143721659E-4</v>
      </c>
      <c r="S30" s="1">
        <f t="shared" ca="1" si="7"/>
        <v>-1.3603588676403917E-3</v>
      </c>
      <c r="T30" s="1">
        <f t="shared" ca="1" si="7"/>
        <v>-1.3603588676403917E-3</v>
      </c>
      <c r="U30" s="1">
        <f t="shared" ca="1" si="7"/>
        <v>-1.3603588676403917E-3</v>
      </c>
      <c r="V30" s="1">
        <f t="shared" ca="1" si="7"/>
        <v>-1.3603588676403917E-3</v>
      </c>
      <c r="W30" s="1">
        <f t="shared" ca="1" si="7"/>
        <v>-1.3603588676403917E-3</v>
      </c>
      <c r="X30" s="1">
        <f t="shared" ca="1" si="7"/>
        <v>0.28555083261673181</v>
      </c>
      <c r="Y30" s="1">
        <f t="shared" ca="1" si="7"/>
        <v>-1.3603588676403917E-3</v>
      </c>
      <c r="Z30" s="1">
        <f t="shared" ca="1" si="7"/>
        <v>-1.3603588676403917E-3</v>
      </c>
      <c r="AA30" s="1">
        <f t="shared" ca="1" si="7"/>
        <v>-1.3603588676403917E-3</v>
      </c>
      <c r="AB30" s="1">
        <f t="shared" ca="1" si="7"/>
        <v>-1.3603588676403917E-3</v>
      </c>
      <c r="AC30" s="1">
        <f t="shared" ca="1" si="7"/>
        <v>2.6161085799341597E-2</v>
      </c>
      <c r="AD30" s="1">
        <f t="shared" ca="1" si="7"/>
        <v>2.616105992729233E-2</v>
      </c>
      <c r="AE30" s="1">
        <f t="shared" ca="1" si="7"/>
        <v>2.6065839331575323E-2</v>
      </c>
      <c r="AF30" s="1">
        <f t="shared" ca="1" si="7"/>
        <v>2.6065839331575323E-2</v>
      </c>
      <c r="AG30" s="1">
        <f t="shared" ca="1" si="7"/>
        <v>2.6065839331575323E-2</v>
      </c>
      <c r="AH30" s="1">
        <f t="shared" ca="1" si="7"/>
        <v>2.6066367744158433E-2</v>
      </c>
      <c r="AI30" s="1">
        <f t="shared" ca="1" si="7"/>
        <v>2.9063743013203011E-2</v>
      </c>
      <c r="AJ30" s="1">
        <f t="shared" ca="1" si="7"/>
        <v>2.9063743013203011E-2</v>
      </c>
      <c r="AK30" s="1">
        <f t="shared" ca="1" si="7"/>
        <v>2.9063743013203011E-2</v>
      </c>
      <c r="AL30" s="1">
        <f t="shared" ca="1" si="7"/>
        <v>3.0506489890661199E-2</v>
      </c>
      <c r="AM30" s="1">
        <f t="shared" ca="1" si="7"/>
        <v>3.0506489890661199E-2</v>
      </c>
      <c r="AN30" s="1">
        <f t="shared" ca="1" si="7"/>
        <v>3.0506489890661199E-2</v>
      </c>
      <c r="AO30" s="1">
        <f t="shared" ca="1" si="7"/>
        <v>3.0506489890661199E-2</v>
      </c>
      <c r="AP30" s="1">
        <f t="shared" ca="1" si="7"/>
        <v>-1.2858457948478193E-5</v>
      </c>
      <c r="AQ30" s="1">
        <f t="shared" ca="1" si="7"/>
        <v>-1.2858457948478193E-5</v>
      </c>
      <c r="AR30" s="1">
        <f t="shared" ca="1" si="7"/>
        <v>-1.2858457948478193E-5</v>
      </c>
      <c r="AS30" s="1">
        <f t="shared" ca="1" si="7"/>
        <v>-1.2858457948478193E-5</v>
      </c>
      <c r="AT30" s="1">
        <f t="shared" ca="1" si="7"/>
        <v>-1.2858457948478193E-5</v>
      </c>
      <c r="AU30" s="1">
        <f t="shared" ca="1" si="7"/>
        <v>-1.2858457948478193E-5</v>
      </c>
      <c r="AV30" s="1">
        <f t="shared" ca="1" si="7"/>
        <v>-1.2858457948478193E-5</v>
      </c>
      <c r="AW30" s="1">
        <f t="shared" ca="1" si="7"/>
        <v>-1.2858457948478193E-5</v>
      </c>
      <c r="AX30" s="1">
        <f t="shared" ca="1" si="7"/>
        <v>-1.2858457948478193E-5</v>
      </c>
    </row>
    <row r="31" spans="1:59">
      <c r="A31" s="176" t="s">
        <v>424</v>
      </c>
      <c r="C31" s="1">
        <f ca="1">C22/C4</f>
        <v>0.41262435172496958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CD8B-8284-014A-9BA5-95991B8B3FFF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15A4-FAE0-9349-93CC-CF6A45364703}">
  <dimension ref="A1:CD58"/>
  <sheetViews>
    <sheetView workbookViewId="0">
      <selection activeCell="D4" sqref="D4:BT52"/>
    </sheetView>
  </sheetViews>
  <sheetFormatPr baseColWidth="10" defaultRowHeight="16"/>
  <cols>
    <col min="2" max="2" width="29.33203125" customWidth="1"/>
    <col min="3" max="3" width="25.33203125" customWidth="1"/>
    <col min="4" max="4" width="16" bestFit="1" customWidth="1"/>
    <col min="5" max="16" width="14.83203125" bestFit="1" customWidth="1"/>
    <col min="17" max="17" width="14.83203125" style="38" bestFit="1" customWidth="1"/>
    <col min="18" max="23" width="14.83203125" bestFit="1" customWidth="1"/>
    <col min="24" max="32" width="14.1640625" bestFit="1" customWidth="1"/>
    <col min="33" max="33" width="14.83203125" bestFit="1" customWidth="1"/>
    <col min="34" max="42" width="14.1640625" bestFit="1" customWidth="1"/>
    <col min="43" max="43" width="15" bestFit="1" customWidth="1"/>
    <col min="44" max="46" width="14.1640625" bestFit="1" customWidth="1"/>
    <col min="47" max="50" width="14" bestFit="1" customWidth="1"/>
    <col min="51" max="51" width="13" bestFit="1" customWidth="1"/>
    <col min="52" max="53" width="14" bestFit="1" customWidth="1"/>
    <col min="54" max="54" width="15.6640625" bestFit="1" customWidth="1"/>
    <col min="55" max="57" width="14" bestFit="1" customWidth="1"/>
    <col min="58" max="58" width="14.6640625" bestFit="1" customWidth="1"/>
    <col min="59" max="62" width="13" bestFit="1" customWidth="1"/>
    <col min="63" max="63" width="15.83203125" bestFit="1" customWidth="1"/>
    <col min="64" max="65" width="13" bestFit="1" customWidth="1"/>
    <col min="66" max="66" width="15" bestFit="1" customWidth="1"/>
    <col min="67" max="69" width="13" bestFit="1" customWidth="1"/>
    <col min="70" max="70" width="15.83203125" bestFit="1" customWidth="1"/>
    <col min="71" max="72" width="13" bestFit="1" customWidth="1"/>
  </cols>
  <sheetData>
    <row r="1" spans="1:82" ht="40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 ht="17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>
      <c r="A5">
        <v>1</v>
      </c>
      <c r="B5" s="44" t="s">
        <v>181</v>
      </c>
      <c r="Q5"/>
    </row>
    <row r="6" spans="1:82">
      <c r="A6">
        <v>1.1000000000000001</v>
      </c>
      <c r="B6" s="45" t="s">
        <v>181</v>
      </c>
      <c r="C6" t="s">
        <v>18</v>
      </c>
      <c r="D6" s="3">
        <f ca="1">Sheet1!D142+Sheet2!D142</f>
        <v>0</v>
      </c>
      <c r="E6" s="3">
        <f ca="1">Sheet1!E142+Sheet2!E142</f>
        <v>0</v>
      </c>
      <c r="F6" s="3">
        <f ca="1">Sheet1!F142+Sheet2!F142</f>
        <v>0</v>
      </c>
      <c r="G6" s="3">
        <f ca="1">Sheet1!G142+Sheet2!G142</f>
        <v>0</v>
      </c>
      <c r="H6" s="3">
        <f ca="1">Sheet1!H142+Sheet2!H142</f>
        <v>6545448</v>
      </c>
      <c r="I6" s="3">
        <f ca="1">Sheet1!I142+Sheet2!I142</f>
        <v>6545448</v>
      </c>
      <c r="J6" s="3">
        <f ca="1">Sheet1!J142+Sheet2!J142</f>
        <v>19636344</v>
      </c>
      <c r="K6" s="3">
        <f ca="1">Sheet1!K142+Sheet2!K142</f>
        <v>19636344</v>
      </c>
      <c r="L6" s="3">
        <f ca="1">Sheet1!L142+Sheet2!L142</f>
        <v>58909032</v>
      </c>
      <c r="M6" s="3">
        <f ca="1">Sheet1!M142+Sheet2!M142</f>
        <v>58909032</v>
      </c>
      <c r="N6" s="3">
        <f ca="1">Sheet1!N142+Sheet2!N142</f>
        <v>58909032</v>
      </c>
      <c r="O6" s="3">
        <f ca="1">Sheet1!O142+Sheet2!O142</f>
        <v>58909032</v>
      </c>
      <c r="P6" s="3">
        <f ca="1">Sheet1!P142+Sheet2!P142</f>
        <v>58909032</v>
      </c>
      <c r="Q6" s="3">
        <f ca="1">Sheet1!Q142+Sheet2!Q142</f>
        <v>58909032</v>
      </c>
      <c r="R6" s="3">
        <f ca="1">Sheet1!R142+Sheet2!R142</f>
        <v>58909104</v>
      </c>
      <c r="S6" s="3">
        <f ca="1">Sheet1!S142+Sheet2!S142</f>
        <v>68196892</v>
      </c>
      <c r="T6" s="3">
        <f ca="1">Sheet1!T142+Sheet2!T142</f>
        <v>74742484</v>
      </c>
      <c r="U6" s="3">
        <f ca="1">Sheet1!U142+Sheet2!U142</f>
        <v>93318060</v>
      </c>
      <c r="V6" s="3">
        <f ca="1">Sheet1!V142+Sheet2!V142</f>
        <v>93318492.000000015</v>
      </c>
      <c r="W6" s="3">
        <f ca="1">Sheet1!W142+Sheet2!W142</f>
        <v>149045220</v>
      </c>
      <c r="X6" s="3">
        <f ca="1">Sheet1!X142+Sheet2!X142</f>
        <v>149045220</v>
      </c>
      <c r="Y6" s="3">
        <f ca="1">Sheet1!Y142+Sheet2!Y142</f>
        <v>149045220</v>
      </c>
      <c r="Z6" s="3">
        <f ca="1">Sheet1!Z142+Sheet2!Z142</f>
        <v>149045220</v>
      </c>
      <c r="AA6" s="3">
        <f ca="1">Sheet1!AA142+Sheet2!AA142</f>
        <v>149045220</v>
      </c>
      <c r="AB6" s="3">
        <f ca="1">Sheet1!AB142+Sheet2!AB142</f>
        <v>149045220</v>
      </c>
      <c r="AC6" s="3">
        <f ca="1">Sheet1!AC142+Sheet2!AC142</f>
        <v>149045220</v>
      </c>
      <c r="AD6" s="3">
        <f ca="1">Sheet1!AD142+Sheet2!AD142</f>
        <v>149045596.00000003</v>
      </c>
      <c r="AE6" s="3">
        <f ca="1">Sheet1!AE142+Sheet2!AE142</f>
        <v>159642612</v>
      </c>
      <c r="AF6" s="3">
        <f ca="1">Sheet1!AF142+Sheet2!AF142</f>
        <v>159643220.00000006</v>
      </c>
      <c r="AG6" s="3">
        <f ca="1">Sheet1!AG142+Sheet2!AG142</f>
        <v>162261676</v>
      </c>
      <c r="AH6" s="3">
        <f ca="1">Sheet1!AH142+Sheet2!AH142</f>
        <v>162263500.00000012</v>
      </c>
      <c r="AI6" s="3">
        <f ca="1">Sheet1!AI142+Sheet2!AI142</f>
        <v>170118868</v>
      </c>
      <c r="AJ6" s="3">
        <f ca="1">Sheet1!AJ142+Sheet2!AJ142</f>
        <v>170118868</v>
      </c>
      <c r="AK6" s="3">
        <f ca="1">Sheet1!AK142+Sheet2!AK142</f>
        <v>170118868</v>
      </c>
      <c r="AL6" s="3">
        <f ca="1">Sheet1!AL142+Sheet2!AL142</f>
        <v>152976028</v>
      </c>
      <c r="AM6" s="3">
        <f ca="1">Sheet1!AM142+Sheet2!AM142</f>
        <v>152976028</v>
      </c>
      <c r="AN6" s="3">
        <f ca="1">Sheet1!AN142+Sheet2!AN142</f>
        <v>118690348</v>
      </c>
      <c r="AO6" s="3">
        <f ca="1">Sheet1!AO142+Sheet2!AO142</f>
        <v>118690348</v>
      </c>
      <c r="AP6" s="3">
        <f ca="1">Sheet1!AP142+Sheet2!AP142</f>
        <v>15833612.000000022</v>
      </c>
      <c r="AQ6" s="3">
        <f ca="1">Sheet1!AQ142+Sheet2!AQ142</f>
        <v>17142840</v>
      </c>
      <c r="AR6" s="3">
        <f ca="1">Sheet1!AR142+Sheet2!AR142</f>
        <v>17142840</v>
      </c>
      <c r="AS6" s="3">
        <f ca="1">Sheet1!AS142+Sheet2!AS142</f>
        <v>17142840</v>
      </c>
      <c r="AT6" s="3">
        <f ca="1">Sheet1!AT142+Sheet2!AT142</f>
        <v>17142840</v>
      </c>
      <c r="AU6" s="3">
        <f ca="1">Sheet1!AU142+Sheet2!AU142</f>
        <v>17142840</v>
      </c>
      <c r="AV6" s="3">
        <f ca="1">Sheet1!AV142+Sheet2!AV142</f>
        <v>17142840</v>
      </c>
      <c r="AW6" s="3">
        <f ca="1">Sheet1!AW142+Sheet2!AW142</f>
        <v>17142840</v>
      </c>
      <c r="AX6" s="3">
        <f ca="1">Sheet1!AX142+Sheet2!AX142</f>
        <v>0</v>
      </c>
      <c r="AY6" s="3">
        <f ca="1">Sheet1!AY142+Sheet2!AY142</f>
        <v>0</v>
      </c>
      <c r="AZ6" s="3">
        <f ca="1">Sheet1!AZ142+Sheet2!AZ142</f>
        <v>0</v>
      </c>
      <c r="BA6" s="3">
        <f ca="1">Sheet1!BA142+Sheet2!BA142</f>
        <v>0</v>
      </c>
      <c r="BB6" s="3">
        <f ca="1">Sheet1!BB142+Sheet2!BB142</f>
        <v>0</v>
      </c>
      <c r="BC6" s="3">
        <f ca="1">Sheet1!BC142+Sheet2!BC142</f>
        <v>0</v>
      </c>
      <c r="BD6" s="3">
        <f ca="1">Sheet1!BD142+Sheet2!BD142</f>
        <v>0</v>
      </c>
      <c r="BE6" s="3">
        <f ca="1">Sheet1!BE142+Sheet2!BE142</f>
        <v>0</v>
      </c>
      <c r="BF6" s="3">
        <f ca="1">Sheet1!BF142+Sheet2!BF142</f>
        <v>0</v>
      </c>
      <c r="BG6" s="3">
        <f ca="1">Sheet1!BG142+Sheet2!BG142</f>
        <v>0</v>
      </c>
      <c r="BH6" s="3">
        <f ca="1">Sheet1!BH142+Sheet2!BH142</f>
        <v>0</v>
      </c>
      <c r="BI6" s="3">
        <f ca="1">Sheet1!BI142+Sheet2!BI142</f>
        <v>0</v>
      </c>
      <c r="BJ6" s="3">
        <f ca="1">Sheet1!BJ142+Sheet2!BJ142</f>
        <v>0</v>
      </c>
      <c r="BK6" s="3">
        <f ca="1">Sheet1!BK142+Sheet2!BK142</f>
        <v>0</v>
      </c>
      <c r="BL6" s="3">
        <f ca="1">Sheet1!BL142+Sheet2!BL142</f>
        <v>0</v>
      </c>
      <c r="BM6" s="3">
        <f ca="1">Sheet1!BM142+Sheet2!BM142</f>
        <v>0</v>
      </c>
      <c r="BN6" s="3">
        <f ca="1">Sheet1!BN142+Sheet2!BN142</f>
        <v>0</v>
      </c>
      <c r="BO6" s="3">
        <f ca="1">Sheet1!BO142+Sheet2!BO142</f>
        <v>0</v>
      </c>
      <c r="BP6" s="3">
        <f ca="1">Sheet1!BP142+Sheet2!BP142</f>
        <v>0</v>
      </c>
      <c r="BQ6" s="3">
        <f ca="1">Sheet1!BQ142+Sheet2!BQ142</f>
        <v>0</v>
      </c>
      <c r="BR6" s="3">
        <f ca="1">Sheet1!BR142+Sheet2!BR142</f>
        <v>0</v>
      </c>
      <c r="BS6" s="3">
        <f ca="1">Sheet1!BS142+Sheet2!BS142</f>
        <v>0</v>
      </c>
      <c r="BT6" s="3">
        <f ca="1">Sheet1!BT142+Sheet2!BT142</f>
        <v>0</v>
      </c>
    </row>
    <row r="7" spans="1:82">
      <c r="A7">
        <v>1.2</v>
      </c>
      <c r="B7" s="45" t="s">
        <v>118</v>
      </c>
      <c r="C7" t="s">
        <v>118</v>
      </c>
      <c r="D7" s="3">
        <f>Sheet1!D241+Sheet2!D241</f>
        <v>21634.666666666668</v>
      </c>
      <c r="E7" s="3">
        <f>Sheet1!E241+Sheet2!E241</f>
        <v>21634.666666666668</v>
      </c>
      <c r="F7" s="3">
        <f>Sheet1!F241+Sheet2!F241</f>
        <v>21634.666666666668</v>
      </c>
      <c r="G7" s="3">
        <f>Sheet1!G241+Sheet2!G241</f>
        <v>5408.666666666667</v>
      </c>
      <c r="H7" s="3">
        <f>Sheet1!H241+Sheet2!H241</f>
        <v>5408.666666666667</v>
      </c>
      <c r="I7" s="3">
        <f>Sheet1!I241+Sheet2!I241</f>
        <v>5408.666666666667</v>
      </c>
      <c r="J7" s="3">
        <f>Sheet1!J241+Sheet2!J241</f>
        <v>5408.666666666667</v>
      </c>
      <c r="K7" s="3">
        <f>Sheet1!K241+Sheet2!K241</f>
        <v>5408.666666666667</v>
      </c>
      <c r="L7" s="3">
        <f>Sheet1!L241+Sheet2!L241</f>
        <v>5408.666666666667</v>
      </c>
      <c r="M7" s="3">
        <f>Sheet1!M241+Sheet2!M241</f>
        <v>5408.666666666667</v>
      </c>
      <c r="N7" s="3">
        <f>Sheet1!N241+Sheet2!N241</f>
        <v>5408.666666666667</v>
      </c>
      <c r="O7" s="3">
        <f>Sheet1!O241+Sheet2!O241</f>
        <v>5408.666666666667</v>
      </c>
      <c r="P7" s="3">
        <f>Sheet1!P241+Sheet2!P241</f>
        <v>5408.666666666667</v>
      </c>
      <c r="Q7" s="3">
        <f>Sheet1!Q241+Sheet2!Q241</f>
        <v>5408.666666666667</v>
      </c>
      <c r="R7" s="3">
        <f>Sheet1!R241+Sheet2!R241</f>
        <v>5408.666666666667</v>
      </c>
      <c r="S7" s="3">
        <f>Sheet1!S241+Sheet2!S241</f>
        <v>5408.666666666667</v>
      </c>
      <c r="T7" s="3">
        <f>Sheet1!T241+Sheet2!T241</f>
        <v>5408.666666666667</v>
      </c>
      <c r="U7" s="3">
        <f>Sheet1!U241+Sheet2!U241</f>
        <v>5408.666666666667</v>
      </c>
      <c r="V7" s="3">
        <f>Sheet1!V241+Sheet2!V241</f>
        <v>5408.666666666667</v>
      </c>
      <c r="W7" s="3">
        <f>Sheet1!W241+Sheet2!W241</f>
        <v>5408.666666666667</v>
      </c>
      <c r="X7" s="3">
        <f>Sheet1!X241+Sheet2!X241</f>
        <v>5408.666666666667</v>
      </c>
      <c r="Y7" s="3">
        <f>Sheet1!Y241+Sheet2!Y241</f>
        <v>5408.666666666667</v>
      </c>
      <c r="Z7" s="3">
        <f>Sheet1!Z241+Sheet2!Z241</f>
        <v>5408.666666666667</v>
      </c>
      <c r="AA7" s="3">
        <f>Sheet1!AA241+Sheet2!AA241</f>
        <v>5408.666666666667</v>
      </c>
      <c r="AB7" s="3">
        <f>Sheet1!AB241+Sheet2!AB241</f>
        <v>5408.666666666667</v>
      </c>
      <c r="AC7" s="3">
        <f>Sheet1!AC241+Sheet2!AC241</f>
        <v>5408.666666666667</v>
      </c>
      <c r="AD7" s="3">
        <f>Sheet1!AD241+Sheet2!AD241</f>
        <v>5408.666666666667</v>
      </c>
      <c r="AE7" s="3">
        <f>Sheet1!AE241+Sheet2!AE241</f>
        <v>5408.666666666667</v>
      </c>
      <c r="AF7" s="3">
        <f>Sheet1!AF241+Sheet2!AF241</f>
        <v>5408.666666666667</v>
      </c>
      <c r="AG7" s="3">
        <f>Sheet1!AG241+Sheet2!AG241</f>
        <v>5408.666666666667</v>
      </c>
      <c r="AH7" s="3">
        <f>Sheet1!AH241+Sheet2!AH241</f>
        <v>5408.666666666667</v>
      </c>
      <c r="AI7" s="3">
        <f>Sheet1!AI241+Sheet2!AI241</f>
        <v>5408.666666666667</v>
      </c>
      <c r="AJ7" s="3">
        <f>Sheet1!AJ241+Sheet2!AJ241</f>
        <v>5408.666666666667</v>
      </c>
      <c r="AK7" s="3">
        <f>Sheet1!AK241+Sheet2!AK241</f>
        <v>5408.666666666667</v>
      </c>
      <c r="AL7" s="3">
        <f>Sheet1!AL241+Sheet2!AL241</f>
        <v>5408.666666666667</v>
      </c>
      <c r="AM7" s="3">
        <f>Sheet1!AM241+Sheet2!AM241</f>
        <v>5408.666666666667</v>
      </c>
      <c r="AN7" s="3">
        <f>Sheet1!AN241+Sheet2!AN241</f>
        <v>5408.666666666667</v>
      </c>
      <c r="AO7" s="3">
        <f>Sheet1!AO241+Sheet2!AO241</f>
        <v>5408.666666666667</v>
      </c>
      <c r="AP7" s="3">
        <f>Sheet1!AP241+Sheet2!AP241</f>
        <v>5408.666666666667</v>
      </c>
      <c r="AQ7" s="3">
        <f>Sheet1!AQ241+Sheet2!AQ241</f>
        <v>5408.666666666667</v>
      </c>
      <c r="AR7" s="3">
        <f>Sheet1!AR241+Sheet2!AR241</f>
        <v>5408.666666666667</v>
      </c>
      <c r="AS7" s="3">
        <f>Sheet1!AS241+Sheet2!AS241</f>
        <v>5408.666666666667</v>
      </c>
      <c r="AT7" s="3">
        <f>Sheet1!AT241+Sheet2!AT241</f>
        <v>5408.666666666667</v>
      </c>
      <c r="AU7" s="3">
        <f>Sheet1!AU241+Sheet2!AU241</f>
        <v>5408.666666666667</v>
      </c>
      <c r="AV7" s="3">
        <f>Sheet1!AV241+Sheet2!AV241</f>
        <v>5408.666666666667</v>
      </c>
      <c r="AW7" s="3">
        <f>Sheet1!AW241+Sheet2!AW241</f>
        <v>5408.666666666667</v>
      </c>
      <c r="AX7" s="3">
        <f>Sheet1!AX241+Sheet2!AX241</f>
        <v>5408.666666666667</v>
      </c>
      <c r="AY7" s="3">
        <f>Sheet1!AY241+Sheet2!AY241</f>
        <v>5408.666666666667</v>
      </c>
      <c r="AZ7" s="3">
        <f>Sheet1!AZ241+Sheet2!AZ241</f>
        <v>5408.666666666667</v>
      </c>
      <c r="BA7" s="3">
        <f>Sheet1!BA241+Sheet2!BA241</f>
        <v>5408.666666666667</v>
      </c>
      <c r="BB7" s="3">
        <f>Sheet1!BB241+Sheet2!BB241</f>
        <v>5408.666666666667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>
      <c r="B8" s="45" t="s">
        <v>182</v>
      </c>
      <c r="C8" t="s">
        <v>183</v>
      </c>
      <c r="D8" s="3">
        <f ca="1">D6+D7</f>
        <v>21634.666666666668</v>
      </c>
      <c r="E8" s="3">
        <f t="shared" ref="E8:BP8" ca="1" si="0">E6+E7</f>
        <v>21634.666666666668</v>
      </c>
      <c r="F8" s="3">
        <f t="shared" ca="1" si="0"/>
        <v>21634.666666666668</v>
      </c>
      <c r="G8" s="3">
        <f t="shared" ca="1" si="0"/>
        <v>5408.666666666667</v>
      </c>
      <c r="H8" s="3">
        <f t="shared" ca="1" si="0"/>
        <v>6550856.666666667</v>
      </c>
      <c r="I8" s="3">
        <f t="shared" ca="1" si="0"/>
        <v>6550856.666666667</v>
      </c>
      <c r="J8" s="3">
        <f t="shared" ca="1" si="0"/>
        <v>19641752.666666668</v>
      </c>
      <c r="K8" s="3">
        <f t="shared" ca="1" si="0"/>
        <v>19641752.666666668</v>
      </c>
      <c r="L8" s="3">
        <f t="shared" ca="1" si="0"/>
        <v>58914440.666666664</v>
      </c>
      <c r="M8" s="3">
        <f t="shared" ca="1" si="0"/>
        <v>58914440.666666664</v>
      </c>
      <c r="N8" s="3">
        <f t="shared" ca="1" si="0"/>
        <v>58914440.666666664</v>
      </c>
      <c r="O8" s="3">
        <f t="shared" ca="1" si="0"/>
        <v>58914440.666666664</v>
      </c>
      <c r="P8" s="3">
        <f t="shared" ca="1" si="0"/>
        <v>58914440.666666664</v>
      </c>
      <c r="Q8" s="3">
        <f t="shared" ca="1" si="0"/>
        <v>58914440.666666664</v>
      </c>
      <c r="R8" s="3">
        <f t="shared" ca="1" si="0"/>
        <v>58914512.666666664</v>
      </c>
      <c r="S8" s="3">
        <f t="shared" ca="1" si="0"/>
        <v>68202300.666666672</v>
      </c>
      <c r="T8" s="3">
        <f t="shared" ca="1" si="0"/>
        <v>74747892.666666672</v>
      </c>
      <c r="U8" s="3">
        <f t="shared" ca="1" si="0"/>
        <v>93323468.666666672</v>
      </c>
      <c r="V8" s="3">
        <f t="shared" ca="1" si="0"/>
        <v>93323900.666666687</v>
      </c>
      <c r="W8" s="3">
        <f t="shared" ca="1" si="0"/>
        <v>149050628.66666666</v>
      </c>
      <c r="X8" s="3">
        <f t="shared" ca="1" si="0"/>
        <v>149050628.66666666</v>
      </c>
      <c r="Y8" s="3">
        <f t="shared" ca="1" si="0"/>
        <v>149050628.66666666</v>
      </c>
      <c r="Z8" s="3">
        <f t="shared" ca="1" si="0"/>
        <v>149050628.66666666</v>
      </c>
      <c r="AA8" s="3">
        <f t="shared" ca="1" si="0"/>
        <v>149050628.66666666</v>
      </c>
      <c r="AB8" s="3">
        <f t="shared" ca="1" si="0"/>
        <v>149050628.66666666</v>
      </c>
      <c r="AC8" s="3">
        <f t="shared" ca="1" si="0"/>
        <v>149050628.66666666</v>
      </c>
      <c r="AD8" s="3">
        <f t="shared" ca="1" si="0"/>
        <v>149051004.66666669</v>
      </c>
      <c r="AE8" s="3">
        <f t="shared" ca="1" si="0"/>
        <v>159648020.66666666</v>
      </c>
      <c r="AF8" s="3">
        <f t="shared" ca="1" si="0"/>
        <v>159648628.66666672</v>
      </c>
      <c r="AG8" s="3">
        <f t="shared" ca="1" si="0"/>
        <v>162267084.66666666</v>
      </c>
      <c r="AH8" s="3">
        <f t="shared" ca="1" si="0"/>
        <v>162268908.66666678</v>
      </c>
      <c r="AI8" s="3">
        <f t="shared" ca="1" si="0"/>
        <v>170124276.66666666</v>
      </c>
      <c r="AJ8" s="3">
        <f t="shared" ca="1" si="0"/>
        <v>170124276.66666666</v>
      </c>
      <c r="AK8" s="3">
        <f t="shared" ca="1" si="0"/>
        <v>170124276.66666666</v>
      </c>
      <c r="AL8" s="3">
        <f t="shared" ca="1" si="0"/>
        <v>152981436.66666666</v>
      </c>
      <c r="AM8" s="3">
        <f t="shared" ca="1" si="0"/>
        <v>152981436.66666666</v>
      </c>
      <c r="AN8" s="3">
        <f t="shared" ca="1" si="0"/>
        <v>118695756.66666667</v>
      </c>
      <c r="AO8" s="3">
        <f t="shared" ca="1" si="0"/>
        <v>118695756.66666667</v>
      </c>
      <c r="AP8" s="3">
        <f t="shared" ca="1" si="0"/>
        <v>15839020.666666688</v>
      </c>
      <c r="AQ8" s="3">
        <f t="shared" ca="1" si="0"/>
        <v>17148248.666666668</v>
      </c>
      <c r="AR8" s="3">
        <f t="shared" ca="1" si="0"/>
        <v>17148248.666666668</v>
      </c>
      <c r="AS8" s="3">
        <f t="shared" ca="1" si="0"/>
        <v>17148248.666666668</v>
      </c>
      <c r="AT8" s="3">
        <f t="shared" ca="1" si="0"/>
        <v>17148248.666666668</v>
      </c>
      <c r="AU8" s="3">
        <f t="shared" ca="1" si="0"/>
        <v>17148248.666666668</v>
      </c>
      <c r="AV8" s="3">
        <f t="shared" ca="1" si="0"/>
        <v>17148248.666666668</v>
      </c>
      <c r="AW8" s="3">
        <f t="shared" ca="1" si="0"/>
        <v>17148248.666666668</v>
      </c>
      <c r="AX8" s="3">
        <f t="shared" ca="1" si="0"/>
        <v>5408.666666666667</v>
      </c>
      <c r="AY8" s="3">
        <f t="shared" ca="1" si="0"/>
        <v>5408.666666666667</v>
      </c>
      <c r="AZ8" s="3">
        <f t="shared" ca="1" si="0"/>
        <v>5408.666666666667</v>
      </c>
      <c r="BA8" s="3">
        <f t="shared" ca="1" si="0"/>
        <v>5408.666666666667</v>
      </c>
      <c r="BB8" s="3">
        <f t="shared" ca="1" si="0"/>
        <v>5408.666666666667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>
      <c r="A10">
        <v>2.1</v>
      </c>
      <c r="B10" s="45" t="s">
        <v>111</v>
      </c>
      <c r="C10" t="s">
        <v>111</v>
      </c>
      <c r="D10" s="3">
        <f ca="1">-Sheet1!D234-Sheet2!D234</f>
        <v>0</v>
      </c>
      <c r="E10" s="3">
        <f ca="1">-Sheet1!E234-Sheet2!E234</f>
        <v>0</v>
      </c>
      <c r="F10" s="3">
        <f ca="1">-Sheet1!F234-Sheet2!F234</f>
        <v>0</v>
      </c>
      <c r="G10" s="3">
        <f ca="1">-Sheet1!G234-Sheet2!G234</f>
        <v>0</v>
      </c>
      <c r="H10" s="3">
        <f ca="1">-Sheet1!H234-Sheet2!H234</f>
        <v>-1309089.6000000001</v>
      </c>
      <c r="I10" s="3">
        <f ca="1">-Sheet1!I234-Sheet2!I234</f>
        <v>-1309089.6000000001</v>
      </c>
      <c r="J10" s="3">
        <f ca="1">-Sheet1!J234-Sheet2!J234</f>
        <v>-1309089.6000000001</v>
      </c>
      <c r="K10" s="3">
        <f ca="1">-Sheet1!K234-Sheet2!K234</f>
        <v>-1309089.6000000001</v>
      </c>
      <c r="L10" s="3">
        <f ca="1">-Sheet1!L234-Sheet2!L234</f>
        <v>-1309089.6000000001</v>
      </c>
      <c r="M10" s="3">
        <f ca="1">-Sheet1!M234-Sheet2!M234</f>
        <v>-1309089.6000000001</v>
      </c>
      <c r="N10" s="3">
        <f ca="1">-Sheet1!N234-Sheet2!N234</f>
        <v>-1309089.6000000001</v>
      </c>
      <c r="O10" s="3">
        <f ca="1">-Sheet1!O234-Sheet2!O234</f>
        <v>-1309089.6000000001</v>
      </c>
      <c r="P10" s="3">
        <f ca="1">-Sheet1!P234-Sheet2!P234</f>
        <v>-1309089.6000000001</v>
      </c>
      <c r="Q10" s="3">
        <f ca="1">-Sheet1!Q234-Sheet2!Q234</f>
        <v>-1309089.6000000001</v>
      </c>
      <c r="R10" s="3">
        <f ca="1">-Sheet1!R234-Sheet2!R234</f>
        <v>-1309104.0000000007</v>
      </c>
      <c r="S10" s="3">
        <f ca="1">-Sheet1!S234-Sheet2!S234</f>
        <v>-3166661.6</v>
      </c>
      <c r="T10" s="3">
        <f ca="1">-Sheet1!T234-Sheet2!T234</f>
        <v>-3166661.6</v>
      </c>
      <c r="U10" s="3">
        <f ca="1">-Sheet1!U234-Sheet2!U234</f>
        <v>-3166661.6</v>
      </c>
      <c r="V10" s="3">
        <f ca="1">-Sheet1!V234-Sheet2!V234</f>
        <v>-3166661.6</v>
      </c>
      <c r="W10" s="3">
        <f ca="1">-Sheet1!W234-Sheet2!W234</f>
        <v>-3166661.6</v>
      </c>
      <c r="X10" s="3">
        <f ca="1">-Sheet1!X234-Sheet2!X234</f>
        <v>-3166661.6</v>
      </c>
      <c r="Y10" s="3">
        <f ca="1">-Sheet1!Y234-Sheet2!Y234</f>
        <v>-3166661.6</v>
      </c>
      <c r="Z10" s="3">
        <f ca="1">-Sheet1!Z234-Sheet2!Z234</f>
        <v>-3166661.6</v>
      </c>
      <c r="AA10" s="3">
        <f ca="1">-Sheet1!AA234-Sheet2!AA234</f>
        <v>-3166661.6</v>
      </c>
      <c r="AB10" s="3">
        <f ca="1">-Sheet1!AB234-Sheet2!AB234</f>
        <v>-3166661.6</v>
      </c>
      <c r="AC10" s="3">
        <f ca="1">-Sheet1!AC234-Sheet2!AC234</f>
        <v>-3166661.6</v>
      </c>
      <c r="AD10" s="3">
        <f ca="1">-Sheet1!AD234-Sheet2!AD234</f>
        <v>-3166722.4000000041</v>
      </c>
      <c r="AE10" s="3">
        <f ca="1">-Sheet1!AE234-Sheet2!AE234</f>
        <v>-3428568</v>
      </c>
      <c r="AF10" s="3">
        <f ca="1">-Sheet1!AF234-Sheet2!AF234</f>
        <v>-3428568</v>
      </c>
      <c r="AG10" s="3">
        <f ca="1">-Sheet1!AG234-Sheet2!AG234</f>
        <v>-3428568</v>
      </c>
      <c r="AH10" s="3">
        <f ca="1">-Sheet1!AH234-Sheet2!AH234</f>
        <v>-3428568</v>
      </c>
      <c r="AI10" s="3">
        <f ca="1">-Sheet1!AI234-Sheet2!AI234</f>
        <v>-3428568</v>
      </c>
      <c r="AJ10" s="3">
        <f ca="1">-Sheet1!AJ234-Sheet2!AJ234</f>
        <v>-3428568</v>
      </c>
      <c r="AK10" s="3">
        <f ca="1">-Sheet1!AK234-Sheet2!AK234</f>
        <v>-3428568</v>
      </c>
      <c r="AL10" s="3">
        <f ca="1">-Sheet1!AL234-Sheet2!AL234</f>
        <v>0</v>
      </c>
      <c r="AM10" s="3">
        <f ca="1">-Sheet1!AM234-Sheet2!AM234</f>
        <v>0</v>
      </c>
      <c r="AN10" s="3">
        <f ca="1">-Sheet1!AN234-Sheet2!AN234</f>
        <v>0</v>
      </c>
      <c r="AO10" s="3">
        <f ca="1">-Sheet1!AO234-Sheet2!AO234</f>
        <v>0</v>
      </c>
      <c r="AP10" s="3">
        <f ca="1">-Sheet1!AP234-Sheet2!AP234</f>
        <v>0</v>
      </c>
      <c r="AQ10" s="3">
        <f ca="1">-Sheet1!AQ234-Sheet2!AQ234</f>
        <v>0</v>
      </c>
      <c r="AR10" s="3">
        <f ca="1">-Sheet1!AR234-Sheet2!AR234</f>
        <v>0</v>
      </c>
      <c r="AS10" s="3">
        <f ca="1">-Sheet1!AS234-Sheet2!AS234</f>
        <v>0</v>
      </c>
      <c r="AT10" s="3">
        <f ca="1">-Sheet1!AT234-Sheet2!AT234</f>
        <v>0</v>
      </c>
      <c r="AU10" s="3">
        <f>-Sheet1!AU234-Sheet2!AU234</f>
        <v>0</v>
      </c>
      <c r="AV10" s="3">
        <f>-Sheet1!AV234-Sheet2!AV234</f>
        <v>0</v>
      </c>
      <c r="AW10" s="3">
        <f>-Sheet1!AW234-Sheet2!AW234</f>
        <v>0</v>
      </c>
      <c r="AX10" s="3">
        <f>-Sheet1!AX234-Sheet2!AX234</f>
        <v>0</v>
      </c>
      <c r="AY10" s="3">
        <f>-Sheet1!AY234-Sheet2!AY234</f>
        <v>0</v>
      </c>
      <c r="AZ10" s="3">
        <f>-Sheet1!AZ234-Sheet2!AZ234</f>
        <v>0</v>
      </c>
      <c r="BA10" s="3">
        <f>-Sheet1!BA234-Sheet2!BA234</f>
        <v>0</v>
      </c>
      <c r="BB10" s="3">
        <f>-Sheet1!BB234-Sheet2!BB234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>
      <c r="A11">
        <v>2.2000000000000002</v>
      </c>
      <c r="B11" s="45" t="s">
        <v>112</v>
      </c>
      <c r="C11" t="s">
        <v>112</v>
      </c>
      <c r="D11" s="3">
        <f ca="1">-Sheet1!D235-Sheet2!D235</f>
        <v>0</v>
      </c>
      <c r="E11" s="3">
        <f ca="1">-Sheet1!E235-Sheet2!E235</f>
        <v>0</v>
      </c>
      <c r="F11" s="3">
        <f ca="1">-Sheet1!F235-Sheet2!F235</f>
        <v>0</v>
      </c>
      <c r="G11" s="3">
        <f ca="1">-Sheet1!G235-Sheet2!G235</f>
        <v>0</v>
      </c>
      <c r="H11" s="3">
        <f ca="1">-Sheet1!H235-Sheet2!H235</f>
        <v>-394531.44337115175</v>
      </c>
      <c r="I11" s="3">
        <f ca="1">-Sheet1!I235-Sheet2!I235</f>
        <v>-394531.44337115175</v>
      </c>
      <c r="J11" s="3">
        <f ca="1">-Sheet1!J235-Sheet2!J235</f>
        <v>-394531.44337115175</v>
      </c>
      <c r="K11" s="3">
        <f ca="1">-Sheet1!K235-Sheet2!K235</f>
        <v>-394531.44337115175</v>
      </c>
      <c r="L11" s="3">
        <f ca="1">-Sheet1!L235-Sheet2!L235</f>
        <v>-394531.44337115175</v>
      </c>
      <c r="M11" s="3">
        <f ca="1">-Sheet1!M235-Sheet2!M235</f>
        <v>-394531.44337115175</v>
      </c>
      <c r="N11" s="3">
        <f ca="1">-Sheet1!N235-Sheet2!N235</f>
        <v>-394531.44337115175</v>
      </c>
      <c r="O11" s="3">
        <f ca="1">-Sheet1!O235-Sheet2!O235</f>
        <v>-394531.44337115175</v>
      </c>
      <c r="P11" s="3">
        <f ca="1">-Sheet1!P235-Sheet2!P235</f>
        <v>-394531.44337115175</v>
      </c>
      <c r="Q11" s="3">
        <f ca="1">-Sheet1!Q235-Sheet2!Q235</f>
        <v>-394531.44337115175</v>
      </c>
      <c r="R11" s="3">
        <f ca="1">-Sheet1!R235-Sheet2!R235</f>
        <v>-394535.78322136885</v>
      </c>
      <c r="S11" s="3">
        <f ca="1">-Sheet1!S235-Sheet2!S235</f>
        <v>-904134.01524427906</v>
      </c>
      <c r="T11" s="3">
        <f ca="1">-Sheet1!T235-Sheet2!T235</f>
        <v>-904134.01524427906</v>
      </c>
      <c r="U11" s="3">
        <f ca="1">-Sheet1!U235-Sheet2!U235</f>
        <v>-904134.01524427906</v>
      </c>
      <c r="V11" s="3">
        <f ca="1">-Sheet1!V235-Sheet2!V235</f>
        <v>-904134.01524427906</v>
      </c>
      <c r="W11" s="3">
        <f ca="1">-Sheet1!W235-Sheet2!W235</f>
        <v>-904134.01524427906</v>
      </c>
      <c r="X11" s="3">
        <f ca="1">-Sheet1!X235-Sheet2!X235</f>
        <v>-904134.01524427906</v>
      </c>
      <c r="Y11" s="3">
        <f ca="1">-Sheet1!Y235-Sheet2!Y235</f>
        <v>-904134.01524427906</v>
      </c>
      <c r="Z11" s="3">
        <f ca="1">-Sheet1!Z235-Sheet2!Z235</f>
        <v>-904134.01524427906</v>
      </c>
      <c r="AA11" s="3">
        <f ca="1">-Sheet1!AA235-Sheet2!AA235</f>
        <v>-904134.01524427906</v>
      </c>
      <c r="AB11" s="3">
        <f ca="1">-Sheet1!AB235-Sheet2!AB235</f>
        <v>-904134.01524427906</v>
      </c>
      <c r="AC11" s="3">
        <f ca="1">-Sheet1!AC235-Sheet2!AC235</f>
        <v>-904134.01524427906</v>
      </c>
      <c r="AD11" s="3">
        <f ca="1">-Sheet1!AD235-Sheet2!AD235</f>
        <v>-904151.37464514794</v>
      </c>
      <c r="AE11" s="3">
        <f ca="1">-Sheet1!AE235-Sheet2!AE235</f>
        <v>-929966.97366057208</v>
      </c>
      <c r="AF11" s="3">
        <f ca="1">-Sheet1!AF235-Sheet2!AF235</f>
        <v>-929966.97366057208</v>
      </c>
      <c r="AG11" s="3">
        <f ca="1">-Sheet1!AG235-Sheet2!AG235</f>
        <v>-929966.97366057208</v>
      </c>
      <c r="AH11" s="3">
        <f ca="1">-Sheet1!AH235-Sheet2!AH235</f>
        <v>-929966.97366057208</v>
      </c>
      <c r="AI11" s="3">
        <f ca="1">-Sheet1!AI235-Sheet2!AI235</f>
        <v>-929966.97366057208</v>
      </c>
      <c r="AJ11" s="3">
        <f ca="1">-Sheet1!AJ235-Sheet2!AJ235</f>
        <v>-929966.97366057208</v>
      </c>
      <c r="AK11" s="3">
        <f ca="1">-Sheet1!AK235-Sheet2!AK235</f>
        <v>-929966.97366057208</v>
      </c>
      <c r="AL11" s="3">
        <f ca="1">-Sheet1!AL235-Sheet2!AL235</f>
        <v>0</v>
      </c>
      <c r="AM11" s="3">
        <f ca="1">-Sheet1!AM235-Sheet2!AM235</f>
        <v>0</v>
      </c>
      <c r="AN11" s="3">
        <f ca="1">-Sheet1!AN235-Sheet2!AN235</f>
        <v>0</v>
      </c>
      <c r="AO11" s="3">
        <f ca="1">-Sheet1!AO235-Sheet2!AO235</f>
        <v>0</v>
      </c>
      <c r="AP11" s="3">
        <f ca="1">-Sheet1!AP235-Sheet2!AP235</f>
        <v>0</v>
      </c>
      <c r="AQ11" s="3">
        <f ca="1">-Sheet1!AQ235-Sheet2!AQ235</f>
        <v>0</v>
      </c>
      <c r="AR11" s="3">
        <f ca="1">-Sheet1!AR235-Sheet2!AR235</f>
        <v>0</v>
      </c>
      <c r="AS11" s="3">
        <f ca="1">-Sheet1!AS235-Sheet2!AS235</f>
        <v>0</v>
      </c>
      <c r="AT11" s="3">
        <f ca="1">-Sheet1!AT235-Sheet2!AT235</f>
        <v>0</v>
      </c>
      <c r="AU11" s="3">
        <f ca="1">-Sheet1!AU235-Sheet2!AU235</f>
        <v>0</v>
      </c>
      <c r="AV11" s="3">
        <f ca="1">-Sheet1!AV235-Sheet2!AV235</f>
        <v>0</v>
      </c>
      <c r="AW11" s="3">
        <f ca="1">-Sheet1!AW235-Sheet2!AW235</f>
        <v>0</v>
      </c>
      <c r="AX11" s="3">
        <f ca="1">-Sheet1!AX235-Sheet2!AX235</f>
        <v>0</v>
      </c>
      <c r="AY11" s="3">
        <f ca="1">-Sheet1!AY235-Sheet2!AY235</f>
        <v>0</v>
      </c>
      <c r="AZ11" s="3">
        <f ca="1">-Sheet1!AZ235-Sheet2!AZ235</f>
        <v>0</v>
      </c>
      <c r="BA11" s="3">
        <f ca="1">-Sheet1!BA235-Sheet2!BA235</f>
        <v>0</v>
      </c>
      <c r="BB11" s="3">
        <f ca="1">-Sheet1!BB235-Sheet2!BB235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>
      <c r="A12">
        <v>2.2999999999999998</v>
      </c>
      <c r="B12" s="45" t="s">
        <v>113</v>
      </c>
      <c r="C12" t="s">
        <v>113</v>
      </c>
      <c r="D12" s="3">
        <f ca="1">-Sheet1!D237-Sheet2!D237</f>
        <v>0</v>
      </c>
      <c r="E12" s="3">
        <f ca="1">-Sheet1!E237-Sheet2!E237</f>
        <v>0</v>
      </c>
      <c r="F12" s="3">
        <f ca="1">-Sheet1!F237-Sheet2!F237</f>
        <v>0</v>
      </c>
      <c r="G12" s="3">
        <f ca="1">-Sheet1!G237-Sheet2!G237</f>
        <v>0</v>
      </c>
      <c r="H12" s="3">
        <f ca="1">-Sheet1!H237-Sheet2!H237</f>
        <v>0</v>
      </c>
      <c r="I12" s="3">
        <f ca="1">-Sheet1!I237-Sheet2!I237</f>
        <v>0</v>
      </c>
      <c r="J12" s="3">
        <f ca="1">-Sheet1!J237-Sheet2!J237</f>
        <v>0</v>
      </c>
      <c r="K12" s="3">
        <f ca="1">-Sheet1!K237-Sheet2!K237</f>
        <v>0</v>
      </c>
      <c r="L12" s="3">
        <f ca="1">-Sheet1!L237-Sheet2!L237</f>
        <v>0</v>
      </c>
      <c r="M12" s="3">
        <f ca="1">-Sheet1!M237-Sheet2!M237</f>
        <v>0</v>
      </c>
      <c r="N12" s="3">
        <f ca="1">-Sheet1!N237-Sheet2!N237</f>
        <v>0</v>
      </c>
      <c r="O12" s="3">
        <f ca="1">-Sheet1!O237-Sheet2!O237</f>
        <v>0</v>
      </c>
      <c r="P12" s="3">
        <f ca="1">-Sheet1!P237-Sheet2!P237</f>
        <v>0</v>
      </c>
      <c r="Q12" s="3">
        <f ca="1">-Sheet1!Q237-Sheet2!Q237</f>
        <v>0</v>
      </c>
      <c r="R12" s="3">
        <f ca="1">-Sheet1!R237-Sheet2!R237</f>
        <v>0</v>
      </c>
      <c r="S12" s="3">
        <f ca="1">-Sheet1!S237-Sheet2!S237</f>
        <v>0</v>
      </c>
      <c r="T12" s="3">
        <f ca="1">-Sheet1!T237-Sheet2!T237</f>
        <v>0</v>
      </c>
      <c r="U12" s="3">
        <f ca="1">-Sheet1!U237-Sheet2!U237</f>
        <v>0</v>
      </c>
      <c r="V12" s="3">
        <f ca="1">-Sheet1!V237-Sheet2!V237</f>
        <v>0</v>
      </c>
      <c r="W12" s="3">
        <f ca="1">-Sheet1!W237-Sheet2!W237</f>
        <v>0</v>
      </c>
      <c r="X12" s="3">
        <f ca="1">-Sheet1!X237-Sheet2!X237</f>
        <v>-50099954.399999999</v>
      </c>
      <c r="Y12" s="3">
        <f ca="1">-Sheet1!Y237-Sheet2!Y237</f>
        <v>0</v>
      </c>
      <c r="Z12" s="3">
        <f ca="1">-Sheet1!Z237-Sheet2!Z237</f>
        <v>0</v>
      </c>
      <c r="AA12" s="3">
        <f ca="1">-Sheet1!AA237-Sheet2!AA237</f>
        <v>0</v>
      </c>
      <c r="AB12" s="3">
        <f ca="1">-Sheet1!AB237-Sheet2!AB237</f>
        <v>0</v>
      </c>
      <c r="AC12" s="3">
        <f ca="1">-Sheet1!AC237-Sheet2!AC237</f>
        <v>-4749992.3999999994</v>
      </c>
      <c r="AD12" s="3">
        <f ca="1">-Sheet1!AD237-Sheet2!AD237</f>
        <v>-4749992.3999999994</v>
      </c>
      <c r="AE12" s="3">
        <f ca="1">-Sheet1!AE237-Sheet2!AE237</f>
        <v>-4749992.3999999994</v>
      </c>
      <c r="AF12" s="3">
        <f ca="1">-Sheet1!AF237-Sheet2!AF237</f>
        <v>-4749992.3999999994</v>
      </c>
      <c r="AG12" s="3">
        <f ca="1">-Sheet1!AG237-Sheet2!AG237</f>
        <v>-4749992.3999999994</v>
      </c>
      <c r="AH12" s="3">
        <f ca="1">-Sheet1!AH237-Sheet2!AH237</f>
        <v>-4750083.6000000061</v>
      </c>
      <c r="AI12" s="3">
        <f ca="1">-Sheet1!AI237-Sheet2!AI237</f>
        <v>-5142852</v>
      </c>
      <c r="AJ12" s="3">
        <f ca="1">-Sheet1!AJ237-Sheet2!AJ237</f>
        <v>-5142852</v>
      </c>
      <c r="AK12" s="3">
        <f ca="1">-Sheet1!AK237-Sheet2!AK237</f>
        <v>-5142852</v>
      </c>
      <c r="AL12" s="3">
        <f ca="1">-Sheet1!AL237-Sheet2!AL237</f>
        <v>-5142852</v>
      </c>
      <c r="AM12" s="3">
        <f ca="1">-Sheet1!AM237-Sheet2!AM237</f>
        <v>-5142852</v>
      </c>
      <c r="AN12" s="3">
        <f ca="1">-Sheet1!AN237-Sheet2!AN237</f>
        <v>-5142852</v>
      </c>
      <c r="AO12" s="3">
        <f ca="1">-Sheet1!AO237-Sheet2!AO237</f>
        <v>-5142852</v>
      </c>
      <c r="AP12" s="3">
        <f ca="1">-Sheet1!AP237-Sheet2!AP237</f>
        <v>0</v>
      </c>
      <c r="AQ12" s="3">
        <f ca="1">-Sheet1!AQ237-Sheet2!AQ237</f>
        <v>0</v>
      </c>
      <c r="AR12" s="3">
        <f ca="1">-Sheet1!AR237-Sheet2!AR237</f>
        <v>0</v>
      </c>
      <c r="AS12" s="3">
        <f ca="1">-Sheet1!AS237-Sheet2!AS237</f>
        <v>0</v>
      </c>
      <c r="AT12" s="3">
        <f ca="1">-Sheet1!AT237-Sheet2!AT237</f>
        <v>0</v>
      </c>
      <c r="AU12" s="3">
        <f ca="1">-Sheet1!AU237-Sheet2!AU237</f>
        <v>0</v>
      </c>
      <c r="AV12" s="3">
        <f ca="1">-Sheet1!AV237-Sheet2!AV237</f>
        <v>0</v>
      </c>
      <c r="AW12" s="3">
        <f ca="1">-Sheet1!AW237-Sheet2!AW237</f>
        <v>0</v>
      </c>
      <c r="AX12" s="3">
        <f ca="1">-Sheet1!AX237-Sheet2!AX237</f>
        <v>0</v>
      </c>
      <c r="AY12" s="3">
        <f ca="1">-Sheet1!AY237-Sheet2!AY237</f>
        <v>0</v>
      </c>
      <c r="AZ12" s="3">
        <f ca="1">-Sheet1!AZ237-Sheet2!AZ237</f>
        <v>0</v>
      </c>
      <c r="BA12" s="3">
        <f ca="1">-Sheet1!BA237-Sheet2!BA237</f>
        <v>0</v>
      </c>
      <c r="BB12" s="3">
        <f ca="1">-Sheet1!BB237-Sheet2!BB237</f>
        <v>0</v>
      </c>
      <c r="BC12" s="3">
        <f ca="1">-Sheet1!BC237-Sheet2!BC237</f>
        <v>0</v>
      </c>
      <c r="BD12" s="3">
        <f ca="1">-Sheet1!BD237-Sheet2!BD237</f>
        <v>0</v>
      </c>
      <c r="BE12" s="3">
        <f ca="1">-Sheet1!BE237-Sheet2!BE237</f>
        <v>0</v>
      </c>
      <c r="BF12" s="3">
        <f ca="1">-Sheet1!BF237-Sheet2!BF237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>
      <c r="A13">
        <v>2.4</v>
      </c>
      <c r="B13" s="45" t="s">
        <v>119</v>
      </c>
      <c r="C13" t="s">
        <v>119</v>
      </c>
      <c r="D13" s="3">
        <f>-Sheet1!D242-Sheet2!D242</f>
        <v>-230290</v>
      </c>
      <c r="E13" s="3">
        <f>-Sheet1!E242-Sheet2!E242</f>
        <v>-230290</v>
      </c>
      <c r="F13" s="3">
        <f>-Sheet1!F242-Sheet2!F242</f>
        <v>-230290</v>
      </c>
      <c r="G13" s="3">
        <f>-Sheet1!G242-Sheet2!G242</f>
        <v>-57572.5</v>
      </c>
      <c r="H13" s="3">
        <f>-Sheet1!H242-Sheet2!H242</f>
        <v>-57572.5</v>
      </c>
      <c r="I13" s="3">
        <f>-Sheet1!I242-Sheet2!I242</f>
        <v>-57572.5</v>
      </c>
      <c r="J13" s="3">
        <f>-Sheet1!J242-Sheet2!J242</f>
        <v>-57572.5</v>
      </c>
      <c r="K13" s="3">
        <f>-Sheet1!K242-Sheet2!K242</f>
        <v>-57572.5</v>
      </c>
      <c r="L13" s="3">
        <f>-Sheet1!L242-Sheet2!L242</f>
        <v>-57572.5</v>
      </c>
      <c r="M13" s="3">
        <f>-Sheet1!M242-Sheet2!M242</f>
        <v>-57572.5</v>
      </c>
      <c r="N13" s="3">
        <f>-Sheet1!N242-Sheet2!N242</f>
        <v>-57572.5</v>
      </c>
      <c r="O13" s="3">
        <f>-Sheet1!O242-Sheet2!O242</f>
        <v>-57572.5</v>
      </c>
      <c r="P13" s="3">
        <f>-Sheet1!P242-Sheet2!P242</f>
        <v>-57572.5</v>
      </c>
      <c r="Q13" s="3">
        <f>-Sheet1!Q242-Sheet2!Q242</f>
        <v>-57572.5</v>
      </c>
      <c r="R13" s="3">
        <f>-Sheet1!R242-Sheet2!R242</f>
        <v>-57572.5</v>
      </c>
      <c r="S13" s="3">
        <f>-Sheet1!S242-Sheet2!S242</f>
        <v>-57572.5</v>
      </c>
      <c r="T13" s="3">
        <f>-Sheet1!T242-Sheet2!T242</f>
        <v>-57572.5</v>
      </c>
      <c r="U13" s="3">
        <f>-Sheet1!U242-Sheet2!U242</f>
        <v>-57572.5</v>
      </c>
      <c r="V13" s="3">
        <f>-Sheet1!V242-Sheet2!V242</f>
        <v>-57572.5</v>
      </c>
      <c r="W13" s="3">
        <f>-Sheet1!W242-Sheet2!W242</f>
        <v>-57572.5</v>
      </c>
      <c r="X13" s="3">
        <f>-Sheet1!X242-Sheet2!X242</f>
        <v>-57572.5</v>
      </c>
      <c r="Y13" s="3">
        <f>-Sheet1!Y242-Sheet2!Y242</f>
        <v>-57572.5</v>
      </c>
      <c r="Z13" s="3">
        <f>-Sheet1!Z242-Sheet2!Z242</f>
        <v>-57572.5</v>
      </c>
      <c r="AA13" s="3">
        <f>-Sheet1!AA242-Sheet2!AA242</f>
        <v>-57572.5</v>
      </c>
      <c r="AB13" s="3">
        <f>-Sheet1!AB242-Sheet2!AB242</f>
        <v>-57572.5</v>
      </c>
      <c r="AC13" s="3">
        <f>-Sheet1!AC242-Sheet2!AC242</f>
        <v>-57572.5</v>
      </c>
      <c r="AD13" s="3">
        <f>-Sheet1!AD242-Sheet2!AD242</f>
        <v>-57572.5</v>
      </c>
      <c r="AE13" s="3">
        <f>-Sheet1!AE242-Sheet2!AE242</f>
        <v>-57572.5</v>
      </c>
      <c r="AF13" s="3">
        <f>-Sheet1!AF242-Sheet2!AF242</f>
        <v>-57572.5</v>
      </c>
      <c r="AG13" s="3">
        <f>-Sheet1!AG242-Sheet2!AG242</f>
        <v>-57572.5</v>
      </c>
      <c r="AH13" s="3">
        <f>-Sheet1!AH242-Sheet2!AH242</f>
        <v>-57572.5</v>
      </c>
      <c r="AI13" s="3">
        <f>-Sheet1!AI242-Sheet2!AI242</f>
        <v>-57572.5</v>
      </c>
      <c r="AJ13" s="3">
        <f>-Sheet1!AJ242-Sheet2!AJ242</f>
        <v>-57572.5</v>
      </c>
      <c r="AK13" s="3">
        <f>-Sheet1!AK242-Sheet2!AK242</f>
        <v>-57572.5</v>
      </c>
      <c r="AL13" s="3">
        <f>-Sheet1!AL242-Sheet2!AL242</f>
        <v>-57572.5</v>
      </c>
      <c r="AM13" s="3">
        <f>-Sheet1!AM242-Sheet2!AM242</f>
        <v>-57572.5</v>
      </c>
      <c r="AN13" s="3">
        <f>-Sheet1!AN242-Sheet2!AN242</f>
        <v>-57572.5</v>
      </c>
      <c r="AO13" s="3">
        <f>-Sheet1!AO242-Sheet2!AO242</f>
        <v>-57572.5</v>
      </c>
      <c r="AP13" s="3">
        <f>-Sheet1!AP242-Sheet2!AP242</f>
        <v>-57572.5</v>
      </c>
      <c r="AQ13" s="3">
        <f>-Sheet1!AQ242-Sheet2!AQ242</f>
        <v>-57572.5</v>
      </c>
      <c r="AR13" s="3">
        <f>-Sheet1!AR242-Sheet2!AR242</f>
        <v>-57572.5</v>
      </c>
      <c r="AS13" s="3">
        <f>-Sheet1!AS242-Sheet2!AS242</f>
        <v>-57572.5</v>
      </c>
      <c r="AT13" s="3">
        <f>-Sheet1!AT242-Sheet2!AT242</f>
        <v>-57572.5</v>
      </c>
      <c r="AU13" s="3">
        <f>-Sheet1!AU242-Sheet2!AU242</f>
        <v>-57572.5</v>
      </c>
      <c r="AV13" s="3">
        <f>-Sheet1!AV242-Sheet2!AV242</f>
        <v>-57572.5</v>
      </c>
      <c r="AW13" s="3">
        <f>-Sheet1!AW242-Sheet2!AW242</f>
        <v>-57572.5</v>
      </c>
      <c r="AX13" s="3">
        <f>-Sheet1!AX242-Sheet2!AX242</f>
        <v>-57572.5</v>
      </c>
      <c r="AY13" s="3">
        <f>-Sheet1!AY242-Sheet2!AY242</f>
        <v>-57572.5</v>
      </c>
      <c r="AZ13" s="3">
        <f>-Sheet1!AZ242-Sheet2!AZ242</f>
        <v>-57572.5</v>
      </c>
      <c r="BA13" s="3">
        <f>-Sheet1!BA242-Sheet2!BA242</f>
        <v>-57572.5</v>
      </c>
      <c r="BB13" s="3">
        <f>-Sheet1!BB242-Sheet2!BB242</f>
        <v>-57572.5</v>
      </c>
      <c r="BC13" s="3">
        <f>-Sheet1!BC242-Sheet2!BC242</f>
        <v>0</v>
      </c>
      <c r="BD13" s="3">
        <f>-Sheet1!BD242-Sheet2!BD242</f>
        <v>0</v>
      </c>
      <c r="BE13" s="3">
        <f>-Sheet1!BE242-Sheet2!BE242</f>
        <v>0</v>
      </c>
      <c r="BF13" s="3">
        <f>-Sheet1!BF242-Sheet2!BF242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>
      <c r="B14" s="45" t="s">
        <v>184</v>
      </c>
      <c r="C14" t="s">
        <v>185</v>
      </c>
      <c r="D14" s="3">
        <f ca="1">SUM(D10:D13)</f>
        <v>-230290</v>
      </c>
      <c r="E14" s="3">
        <f t="shared" ref="E14:BP14" ca="1" si="2">SUM(E10:E13)</f>
        <v>-230290</v>
      </c>
      <c r="F14" s="3">
        <f t="shared" ca="1" si="2"/>
        <v>-230290</v>
      </c>
      <c r="G14" s="3">
        <f t="shared" ca="1" si="2"/>
        <v>-57572.5</v>
      </c>
      <c r="H14" s="3">
        <f t="shared" ca="1" si="2"/>
        <v>-1761193.5433711519</v>
      </c>
      <c r="I14" s="3">
        <f t="shared" ca="1" si="2"/>
        <v>-1761193.5433711519</v>
      </c>
      <c r="J14" s="3">
        <f t="shared" ca="1" si="2"/>
        <v>-1761193.5433711519</v>
      </c>
      <c r="K14" s="3">
        <f t="shared" ca="1" si="2"/>
        <v>-1761193.5433711519</v>
      </c>
      <c r="L14" s="3">
        <f t="shared" ca="1" si="2"/>
        <v>-1761193.5433711519</v>
      </c>
      <c r="M14" s="3">
        <f t="shared" ca="1" si="2"/>
        <v>-1761193.5433711519</v>
      </c>
      <c r="N14" s="3">
        <f t="shared" ca="1" si="2"/>
        <v>-1761193.5433711519</v>
      </c>
      <c r="O14" s="3">
        <f t="shared" ca="1" si="2"/>
        <v>-1761193.5433711519</v>
      </c>
      <c r="P14" s="3">
        <f t="shared" ca="1" si="2"/>
        <v>-1761193.5433711519</v>
      </c>
      <c r="Q14" s="3">
        <f t="shared" ca="1" si="2"/>
        <v>-1761193.5433711519</v>
      </c>
      <c r="R14" s="3">
        <f t="shared" ca="1" si="2"/>
        <v>-1761212.2832213696</v>
      </c>
      <c r="S14" s="3">
        <f t="shared" ca="1" si="2"/>
        <v>-4128368.1152442791</v>
      </c>
      <c r="T14" s="3">
        <f t="shared" ca="1" si="2"/>
        <v>-4128368.1152442791</v>
      </c>
      <c r="U14" s="3">
        <f t="shared" ca="1" si="2"/>
        <v>-4128368.1152442791</v>
      </c>
      <c r="V14" s="3">
        <f t="shared" ca="1" si="2"/>
        <v>-4128368.1152442791</v>
      </c>
      <c r="W14" s="3">
        <f t="shared" ca="1" si="2"/>
        <v>-4128368.1152442791</v>
      </c>
      <c r="X14" s="3">
        <f t="shared" ca="1" si="2"/>
        <v>-54228322.515244275</v>
      </c>
      <c r="Y14" s="3">
        <f t="shared" ca="1" si="2"/>
        <v>-4128368.1152442791</v>
      </c>
      <c r="Z14" s="3">
        <f t="shared" ca="1" si="2"/>
        <v>-4128368.1152442791</v>
      </c>
      <c r="AA14" s="3">
        <f t="shared" ca="1" si="2"/>
        <v>-4128368.1152442791</v>
      </c>
      <c r="AB14" s="3">
        <f t="shared" ca="1" si="2"/>
        <v>-4128368.1152442791</v>
      </c>
      <c r="AC14" s="3">
        <f t="shared" ca="1" si="2"/>
        <v>-8878360.5152442791</v>
      </c>
      <c r="AD14" s="3">
        <f t="shared" ca="1" si="2"/>
        <v>-8878438.6746451519</v>
      </c>
      <c r="AE14" s="3">
        <f t="shared" ca="1" si="2"/>
        <v>-9166099.8736605719</v>
      </c>
      <c r="AF14" s="3">
        <f t="shared" ca="1" si="2"/>
        <v>-9166099.8736605719</v>
      </c>
      <c r="AG14" s="3">
        <f t="shared" ca="1" si="2"/>
        <v>-9166099.8736605719</v>
      </c>
      <c r="AH14" s="3">
        <f t="shared" ca="1" si="2"/>
        <v>-9166191.0736605786</v>
      </c>
      <c r="AI14" s="3">
        <f t="shared" ca="1" si="2"/>
        <v>-9558959.4736605734</v>
      </c>
      <c r="AJ14" s="3">
        <f t="shared" ca="1" si="2"/>
        <v>-9558959.4736605734</v>
      </c>
      <c r="AK14" s="3">
        <f t="shared" ca="1" si="2"/>
        <v>-9558959.4736605734</v>
      </c>
      <c r="AL14" s="3">
        <f t="shared" ca="1" si="2"/>
        <v>-5200424.5</v>
      </c>
      <c r="AM14" s="3">
        <f t="shared" ca="1" si="2"/>
        <v>-5200424.5</v>
      </c>
      <c r="AN14" s="3">
        <f t="shared" ca="1" si="2"/>
        <v>-5200424.5</v>
      </c>
      <c r="AO14" s="3">
        <f t="shared" ca="1" si="2"/>
        <v>-5200424.5</v>
      </c>
      <c r="AP14" s="3">
        <f t="shared" ca="1" si="2"/>
        <v>-57572.5</v>
      </c>
      <c r="AQ14" s="3">
        <f t="shared" ca="1" si="2"/>
        <v>-57572.5</v>
      </c>
      <c r="AR14" s="3">
        <f t="shared" ca="1" si="2"/>
        <v>-57572.5</v>
      </c>
      <c r="AS14" s="3">
        <f t="shared" ca="1" si="2"/>
        <v>-57572.5</v>
      </c>
      <c r="AT14" s="3">
        <f t="shared" ca="1" si="2"/>
        <v>-57572.5</v>
      </c>
      <c r="AU14" s="3">
        <f t="shared" ca="1" si="2"/>
        <v>-57572.5</v>
      </c>
      <c r="AV14" s="3">
        <f t="shared" ca="1" si="2"/>
        <v>-57572.5</v>
      </c>
      <c r="AW14" s="3">
        <f t="shared" ca="1" si="2"/>
        <v>-57572.5</v>
      </c>
      <c r="AX14" s="3">
        <f t="shared" ca="1" si="2"/>
        <v>-57572.5</v>
      </c>
      <c r="AY14" s="3">
        <f t="shared" ca="1" si="2"/>
        <v>-57572.5</v>
      </c>
      <c r="AZ14" s="3">
        <f t="shared" ca="1" si="2"/>
        <v>-57572.5</v>
      </c>
      <c r="BA14" s="3">
        <f t="shared" ca="1" si="2"/>
        <v>-57572.5</v>
      </c>
      <c r="BB14" s="3">
        <f t="shared" ca="1" si="2"/>
        <v>-57572.5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>
      <c r="A15" t="s">
        <v>186</v>
      </c>
      <c r="B15" s="44" t="s">
        <v>187</v>
      </c>
      <c r="C15" t="s">
        <v>188</v>
      </c>
      <c r="D15" s="3">
        <f ca="1">D8+D14</f>
        <v>-208655.33333333334</v>
      </c>
      <c r="E15" s="3">
        <f t="shared" ref="E15:BP15" ca="1" si="4">E8+E14</f>
        <v>-208655.33333333334</v>
      </c>
      <c r="F15" s="3">
        <f t="shared" ca="1" si="4"/>
        <v>-208655.33333333334</v>
      </c>
      <c r="G15" s="3">
        <f t="shared" ca="1" si="4"/>
        <v>-52163.833333333336</v>
      </c>
      <c r="H15" s="3">
        <f t="shared" ca="1" si="4"/>
        <v>4789663.1232955148</v>
      </c>
      <c r="I15" s="3">
        <f t="shared" ca="1" si="4"/>
        <v>4789663.1232955148</v>
      </c>
      <c r="J15" s="3">
        <f t="shared" ca="1" si="4"/>
        <v>17880559.123295516</v>
      </c>
      <c r="K15" s="3">
        <f t="shared" ca="1" si="4"/>
        <v>17880559.123295516</v>
      </c>
      <c r="L15" s="3">
        <f t="shared" ca="1" si="4"/>
        <v>57153247.123295516</v>
      </c>
      <c r="M15" s="3">
        <f t="shared" ca="1" si="4"/>
        <v>57153247.123295516</v>
      </c>
      <c r="N15" s="3">
        <f t="shared" ca="1" si="4"/>
        <v>57153247.123295516</v>
      </c>
      <c r="O15" s="3">
        <f t="shared" ca="1" si="4"/>
        <v>57153247.123295516</v>
      </c>
      <c r="P15" s="3">
        <f t="shared" ca="1" si="4"/>
        <v>57153247.123295516</v>
      </c>
      <c r="Q15" s="3">
        <f t="shared" ca="1" si="4"/>
        <v>57153247.123295516</v>
      </c>
      <c r="R15" s="3">
        <f t="shared" ca="1" si="4"/>
        <v>57153300.383445293</v>
      </c>
      <c r="S15" s="3">
        <f t="shared" ca="1" si="4"/>
        <v>64073932.551422395</v>
      </c>
      <c r="T15" s="3">
        <f t="shared" ca="1" si="4"/>
        <v>70619524.551422387</v>
      </c>
      <c r="U15" s="3">
        <f t="shared" ca="1" si="4"/>
        <v>89195100.551422387</v>
      </c>
      <c r="V15" s="3">
        <f t="shared" ca="1" si="4"/>
        <v>89195532.551422402</v>
      </c>
      <c r="W15" s="3">
        <f t="shared" ca="1" si="4"/>
        <v>144922260.55142239</v>
      </c>
      <c r="X15" s="3">
        <f t="shared" ca="1" si="4"/>
        <v>94822306.151422381</v>
      </c>
      <c r="Y15" s="3">
        <f t="shared" ca="1" si="4"/>
        <v>144922260.55142239</v>
      </c>
      <c r="Z15" s="3">
        <f t="shared" ca="1" si="4"/>
        <v>144922260.55142239</v>
      </c>
      <c r="AA15" s="3">
        <f t="shared" ca="1" si="4"/>
        <v>144922260.55142239</v>
      </c>
      <c r="AB15" s="3">
        <f t="shared" ca="1" si="4"/>
        <v>144922260.55142239</v>
      </c>
      <c r="AC15" s="3">
        <f t="shared" ca="1" si="4"/>
        <v>140172268.15142238</v>
      </c>
      <c r="AD15" s="3">
        <f t="shared" ca="1" si="4"/>
        <v>140172565.99202153</v>
      </c>
      <c r="AE15" s="3">
        <f t="shared" ca="1" si="4"/>
        <v>150481920.79300609</v>
      </c>
      <c r="AF15" s="3">
        <f t="shared" ca="1" si="4"/>
        <v>150482528.79300615</v>
      </c>
      <c r="AG15" s="3">
        <f t="shared" ca="1" si="4"/>
        <v>153100984.79300609</v>
      </c>
      <c r="AH15" s="3">
        <f t="shared" ca="1" si="4"/>
        <v>153102717.59300619</v>
      </c>
      <c r="AI15" s="3">
        <f t="shared" ca="1" si="4"/>
        <v>160565317.1930061</v>
      </c>
      <c r="AJ15" s="3">
        <f t="shared" ca="1" si="4"/>
        <v>160565317.1930061</v>
      </c>
      <c r="AK15" s="3">
        <f t="shared" ca="1" si="4"/>
        <v>160565317.1930061</v>
      </c>
      <c r="AL15" s="3">
        <f t="shared" ca="1" si="4"/>
        <v>147781012.16666666</v>
      </c>
      <c r="AM15" s="3">
        <f t="shared" ca="1" si="4"/>
        <v>147781012.16666666</v>
      </c>
      <c r="AN15" s="3">
        <f t="shared" ca="1" si="4"/>
        <v>113495332.16666667</v>
      </c>
      <c r="AO15" s="3">
        <f t="shared" ca="1" si="4"/>
        <v>113495332.16666667</v>
      </c>
      <c r="AP15" s="3">
        <f t="shared" ca="1" si="4"/>
        <v>15781448.166666688</v>
      </c>
      <c r="AQ15" s="3">
        <f t="shared" ca="1" si="4"/>
        <v>17090676.166666668</v>
      </c>
      <c r="AR15" s="3">
        <f t="shared" ca="1" si="4"/>
        <v>17090676.166666668</v>
      </c>
      <c r="AS15" s="3">
        <f t="shared" ca="1" si="4"/>
        <v>17090676.166666668</v>
      </c>
      <c r="AT15" s="3">
        <f t="shared" ca="1" si="4"/>
        <v>17090676.166666668</v>
      </c>
      <c r="AU15" s="3">
        <f t="shared" ca="1" si="4"/>
        <v>17090676.166666668</v>
      </c>
      <c r="AV15" s="3">
        <f t="shared" ca="1" si="4"/>
        <v>17090676.166666668</v>
      </c>
      <c r="AW15" s="3">
        <f t="shared" ca="1" si="4"/>
        <v>17090676.166666668</v>
      </c>
      <c r="AX15" s="3">
        <f t="shared" ca="1" si="4"/>
        <v>-52163.833333333336</v>
      </c>
      <c r="AY15" s="3">
        <f t="shared" ca="1" si="4"/>
        <v>-52163.833333333336</v>
      </c>
      <c r="AZ15" s="3">
        <f t="shared" ca="1" si="4"/>
        <v>-52163.833333333336</v>
      </c>
      <c r="BA15" s="3">
        <f t="shared" ca="1" si="4"/>
        <v>-52163.833333333336</v>
      </c>
      <c r="BB15" s="3">
        <f t="shared" ca="1" si="4"/>
        <v>-52163.833333333336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>
      <c r="A17">
        <v>3.1</v>
      </c>
      <c r="B17" s="45" t="s">
        <v>211</v>
      </c>
      <c r="C17" t="s">
        <v>213</v>
      </c>
      <c r="D17" s="3">
        <f ca="1">-(Sheet1!D165+Sheet1!D168)-(Sheet2!D165+Sheet2!D168)</f>
        <v>0</v>
      </c>
      <c r="E17" s="3">
        <f ca="1">-(Sheet1!E165+Sheet1!E168)-(Sheet2!E165+Sheet2!E168)</f>
        <v>0</v>
      </c>
      <c r="F17" s="3">
        <f ca="1">-(Sheet1!F165+Sheet1!F168)-(Sheet2!F165+Sheet2!F168)</f>
        <v>0</v>
      </c>
      <c r="G17" s="3">
        <f ca="1">-(Sheet1!G165+Sheet1!G168)-(Sheet2!G165+Sheet2!G168)</f>
        <v>0</v>
      </c>
      <c r="H17" s="3">
        <f ca="1">-(Sheet1!H165+Sheet1!H168)-(Sheet2!H165+Sheet2!H168)</f>
        <v>-178512.21818181817</v>
      </c>
      <c r="I17" s="3">
        <f ca="1">-(Sheet1!I165+Sheet1!I168)-(Sheet2!I165+Sheet2!I168)</f>
        <v>-178512.21818181817</v>
      </c>
      <c r="J17" s="3">
        <f ca="1">-(Sheet1!J165+Sheet1!J168)-(Sheet2!J165+Sheet2!J168)</f>
        <v>-535536.65454545442</v>
      </c>
      <c r="K17" s="3">
        <f ca="1">-(Sheet1!K165+Sheet1!K168)-(Sheet2!K165+Sheet2!K168)</f>
        <v>-535536.65454545442</v>
      </c>
      <c r="L17" s="3">
        <f ca="1">-(Sheet1!L165+Sheet1!L168)-(Sheet2!L165+Sheet2!L168)</f>
        <v>-1606609.9636363636</v>
      </c>
      <c r="M17" s="3">
        <f ca="1">-(Sheet1!M165+Sheet1!M168)-(Sheet2!M165+Sheet2!M168)</f>
        <v>-1606609.9636363636</v>
      </c>
      <c r="N17" s="3">
        <f ca="1">-(Sheet1!N165+Sheet1!N168)-(Sheet2!N165+Sheet2!N168)</f>
        <v>-1606609.9636363636</v>
      </c>
      <c r="O17" s="3">
        <f ca="1">-(Sheet1!O165+Sheet1!O168)-(Sheet2!O165+Sheet2!O168)</f>
        <v>-1606609.9636363636</v>
      </c>
      <c r="P17" s="3">
        <f ca="1">-(Sheet1!P165+Sheet1!P168)-(Sheet2!P165+Sheet2!P168)</f>
        <v>-1606609.9636363636</v>
      </c>
      <c r="Q17" s="3">
        <f ca="1">-(Sheet1!Q165+Sheet1!Q168)-(Sheet2!Q165+Sheet2!Q168)</f>
        <v>-1606609.9636363636</v>
      </c>
      <c r="R17" s="3">
        <f ca="1">-(Sheet1!R165+Sheet1!R168)-(Sheet2!R165+Sheet2!R168)</f>
        <v>-1606611.9272727272</v>
      </c>
      <c r="S17" s="3">
        <f ca="1">-(Sheet1!S165+Sheet1!S168)-(Sheet2!S165+Sheet2!S168)</f>
        <v>-1859915.2363636361</v>
      </c>
      <c r="T17" s="3">
        <f ca="1">-(Sheet1!T165+Sheet1!T168)-(Sheet2!T165+Sheet2!T168)</f>
        <v>-2038431.3818181816</v>
      </c>
      <c r="U17" s="3">
        <f ca="1">-(Sheet1!U165+Sheet1!U168)-(Sheet2!U165+Sheet2!U168)</f>
        <v>-2545038</v>
      </c>
      <c r="V17" s="3">
        <f ca="1">-(Sheet1!V165+Sheet1!V168)-(Sheet2!V165+Sheet2!V168)</f>
        <v>-2545049.7818181817</v>
      </c>
      <c r="W17" s="3">
        <f ca="1">-(Sheet1!W165+Sheet1!W168)-(Sheet2!W165+Sheet2!W168)</f>
        <v>-4064869.6363636358</v>
      </c>
      <c r="X17" s="3">
        <f ca="1">-(Sheet1!X165+Sheet1!X168)-(Sheet2!X165+Sheet2!X168)</f>
        <v>-4064869.6363636358</v>
      </c>
      <c r="Y17" s="3">
        <f ca="1">-(Sheet1!Y165+Sheet1!Y168)-(Sheet2!Y165+Sheet2!Y168)</f>
        <v>-4064869.6363636358</v>
      </c>
      <c r="Z17" s="3">
        <f ca="1">-(Sheet1!Z165+Sheet1!Z168)-(Sheet2!Z165+Sheet2!Z168)</f>
        <v>-4064869.6363636358</v>
      </c>
      <c r="AA17" s="3">
        <f ca="1">-(Sheet1!AA165+Sheet1!AA168)-(Sheet2!AA165+Sheet2!AA168)</f>
        <v>-4064869.6363636358</v>
      </c>
      <c r="AB17" s="3">
        <f ca="1">-(Sheet1!AB165+Sheet1!AB168)-(Sheet2!AB165+Sheet2!AB168)</f>
        <v>-4064869.6363636358</v>
      </c>
      <c r="AC17" s="3">
        <f ca="1">-(Sheet1!AC165+Sheet1!AC168)-(Sheet2!AC165+Sheet2!AC168)</f>
        <v>-4064869.6363636358</v>
      </c>
      <c r="AD17" s="3">
        <f ca="1">-(Sheet1!AD165+Sheet1!AD168)-(Sheet2!AD165+Sheet2!AD168)</f>
        <v>-4064879.8909090911</v>
      </c>
      <c r="AE17" s="3">
        <f ca="1">-(Sheet1!AE165+Sheet1!AE168)-(Sheet2!AE165+Sheet2!AE168)</f>
        <v>-4353889.418181817</v>
      </c>
      <c r="AF17" s="3">
        <f ca="1">-(Sheet1!AF165+Sheet1!AF168)-(Sheet2!AF165+Sheet2!AF168)</f>
        <v>-4353906.0000000009</v>
      </c>
      <c r="AG17" s="3">
        <f ca="1">-(Sheet1!AG165+Sheet1!AG168)-(Sheet2!AG165+Sheet2!AG168)</f>
        <v>-4425318.4363636356</v>
      </c>
      <c r="AH17" s="3">
        <f ca="1">-(Sheet1!AH165+Sheet1!AH168)-(Sheet2!AH165+Sheet2!AH168)</f>
        <v>-4425368.1818181854</v>
      </c>
      <c r="AI17" s="3">
        <f ca="1">-(Sheet1!AI165+Sheet1!AI168)-(Sheet2!AI165+Sheet2!AI168)</f>
        <v>-4639605.4909090903</v>
      </c>
      <c r="AJ17" s="3">
        <f ca="1">-(Sheet1!AJ165+Sheet1!AJ168)-(Sheet2!AJ165+Sheet2!AJ168)</f>
        <v>-4639605.4909090903</v>
      </c>
      <c r="AK17" s="3">
        <f ca="1">-(Sheet1!AK165+Sheet1!AK168)-(Sheet2!AK165+Sheet2!AK168)</f>
        <v>-4639605.4909090903</v>
      </c>
      <c r="AL17" s="3">
        <f ca="1">-(Sheet1!AL165+Sheet1!AL168)-(Sheet2!AL165+Sheet2!AL168)</f>
        <v>-4172073.4909090903</v>
      </c>
      <c r="AM17" s="3">
        <f ca="1">-(Sheet1!AM165+Sheet1!AM168)-(Sheet2!AM165+Sheet2!AM168)</f>
        <v>-4172073.4909090903</v>
      </c>
      <c r="AN17" s="3">
        <f ca="1">-(Sheet1!AN165+Sheet1!AN168)-(Sheet2!AN165+Sheet2!AN168)</f>
        <v>-3237009.4909090907</v>
      </c>
      <c r="AO17" s="3">
        <f ca="1">-(Sheet1!AO165+Sheet1!AO168)-(Sheet2!AO165+Sheet2!AO168)</f>
        <v>-3237009.4909090907</v>
      </c>
      <c r="AP17" s="3">
        <f ca="1">-(Sheet1!AP165+Sheet1!AP168)-(Sheet2!AP165+Sheet2!AP168)</f>
        <v>-431825.78181818238</v>
      </c>
      <c r="AQ17" s="3">
        <f ca="1">-(Sheet1!AQ165+Sheet1!AQ168)-(Sheet2!AQ165+Sheet2!AQ168)</f>
        <v>-467531.99999999994</v>
      </c>
      <c r="AR17" s="3">
        <f ca="1">-(Sheet1!AR165+Sheet1!AR168)-(Sheet2!AR165+Sheet2!AR168)</f>
        <v>-467531.99999999994</v>
      </c>
      <c r="AS17" s="3">
        <f ca="1">-(Sheet1!AS165+Sheet1!AS168)-(Sheet2!AS165+Sheet2!AS168)</f>
        <v>-467531.99999999994</v>
      </c>
      <c r="AT17" s="3">
        <f ca="1">-(Sheet1!AT165+Sheet1!AT168)-(Sheet2!AT165+Sheet2!AT168)</f>
        <v>-467531.99999999994</v>
      </c>
      <c r="AU17" s="3">
        <f ca="1">-(Sheet1!AU165+Sheet1!AU168)-(Sheet2!AU165+Sheet2!AU168)</f>
        <v>-467531.99999999994</v>
      </c>
      <c r="AV17" s="3">
        <f ca="1">-(Sheet1!AV165+Sheet1!AV168)-(Sheet2!AV165+Sheet2!AV168)</f>
        <v>-467531.99999999994</v>
      </c>
      <c r="AW17" s="3">
        <f ca="1">-(Sheet1!AW165+Sheet1!AW168)-(Sheet2!AW165+Sheet2!AW168)</f>
        <v>-467531.99999999994</v>
      </c>
      <c r="AX17" s="3">
        <f ca="1">-(Sheet1!AX165+Sheet1!AX168)-(Sheet2!AX165+Sheet2!AX168)</f>
        <v>0</v>
      </c>
      <c r="AY17" s="3">
        <f ca="1">-(Sheet1!AY165+Sheet1!AY168)-(Sheet2!AY165+Sheet2!AY168)</f>
        <v>0</v>
      </c>
      <c r="AZ17" s="3">
        <f ca="1">-(Sheet1!AZ165+Sheet1!AZ168)-(Sheet2!AZ165+Sheet2!AZ168)</f>
        <v>0</v>
      </c>
      <c r="BA17" s="3">
        <f ca="1">-(Sheet1!BA165+Sheet1!BA168)-(Sheet2!BA165+Sheet2!BA168)</f>
        <v>0</v>
      </c>
      <c r="BB17" s="3">
        <f ca="1">-(Sheet1!BB165+Sheet1!BB168)-(Sheet2!BB165+Sheet2!BB168)</f>
        <v>-235615665.15458351</v>
      </c>
      <c r="BC17" s="3">
        <f ca="1">-(Sheet1!BC165+Sheet1!BC168)-(Sheet2!BC165+Sheet2!BC168)</f>
        <v>0</v>
      </c>
      <c r="BD17" s="3">
        <f ca="1">-(Sheet1!BD165+Sheet1!BD168)-(Sheet2!BD165+Sheet2!BD168)</f>
        <v>0</v>
      </c>
      <c r="BE17" s="3">
        <f ca="1">-(Sheet1!BE165+Sheet1!BE168)-(Sheet2!BE165+Sheet2!BE168)</f>
        <v>0</v>
      </c>
      <c r="BF17" s="3">
        <f ca="1">-(Sheet1!BF165+Sheet1!BF168)-(Sheet2!BF165+Sheet2!BF168)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>
      <c r="A18">
        <v>3.2</v>
      </c>
      <c r="B18" s="45" t="s">
        <v>175</v>
      </c>
      <c r="C18" t="s">
        <v>212</v>
      </c>
      <c r="D18" s="3">
        <f ca="1">-(Sheet1!D165+Sheet1!D168)*Sheet1!$C$116-(Sheet2!D165+Sheet2!D168)*Sheet2!$C$116</f>
        <v>0</v>
      </c>
      <c r="E18" s="3">
        <f ca="1">-(Sheet1!E165+Sheet1!E168)*Sheet1!$C$116-(Sheet2!E165+Sheet2!E168)*Sheet2!$C$116</f>
        <v>0</v>
      </c>
      <c r="F18" s="3">
        <f ca="1">-(Sheet1!F165+Sheet1!F168)*Sheet1!$C$116-(Sheet2!F165+Sheet2!F168)*Sheet2!$C$116</f>
        <v>0</v>
      </c>
      <c r="G18" s="3">
        <f ca="1">-(Sheet1!G165+Sheet1!G168)*Sheet1!$C$116-(Sheet2!G165+Sheet2!G168)*Sheet2!$C$116</f>
        <v>0</v>
      </c>
      <c r="H18" s="3">
        <f ca="1">-(Sheet1!H165+Sheet1!H168)*Sheet1!$C$116-(Sheet2!H165+Sheet2!H168)*Sheet2!$C$116</f>
        <v>-21421.466181818181</v>
      </c>
      <c r="I18" s="3">
        <f ca="1">-(Sheet1!I165+Sheet1!I168)*Sheet1!$C$116-(Sheet2!I165+Sheet2!I168)*Sheet2!$C$116</f>
        <v>-21421.466181818181</v>
      </c>
      <c r="J18" s="3">
        <f ca="1">-(Sheet1!J165+Sheet1!J168)*Sheet1!$C$116-(Sheet2!J165+Sheet2!J168)*Sheet2!$C$116</f>
        <v>-64264.398545454525</v>
      </c>
      <c r="K18" s="3">
        <f ca="1">-(Sheet1!K165+Sheet1!K168)*Sheet1!$C$116-(Sheet2!K165+Sheet2!K168)*Sheet2!$C$116</f>
        <v>-64264.398545454525</v>
      </c>
      <c r="L18" s="3">
        <f ca="1">-(Sheet1!L165+Sheet1!L168)*Sheet1!$C$116-(Sheet2!L165+Sheet2!L168)*Sheet2!$C$116</f>
        <v>-192793.19563636364</v>
      </c>
      <c r="M18" s="3">
        <f ca="1">-(Sheet1!M165+Sheet1!M168)*Sheet1!$C$116-(Sheet2!M165+Sheet2!M168)*Sheet2!$C$116</f>
        <v>-192793.19563636364</v>
      </c>
      <c r="N18" s="3">
        <f ca="1">-(Sheet1!N165+Sheet1!N168)*Sheet1!$C$116-(Sheet2!N165+Sheet2!N168)*Sheet2!$C$116</f>
        <v>-192793.19563636364</v>
      </c>
      <c r="O18" s="3">
        <f ca="1">-(Sheet1!O165+Sheet1!O168)*Sheet1!$C$116-(Sheet2!O165+Sheet2!O168)*Sheet2!$C$116</f>
        <v>-192793.19563636364</v>
      </c>
      <c r="P18" s="3">
        <f ca="1">-(Sheet1!P165+Sheet1!P168)*Sheet1!$C$116-(Sheet2!P165+Sheet2!P168)*Sheet2!$C$116</f>
        <v>-192793.19563636364</v>
      </c>
      <c r="Q18" s="3">
        <f ca="1">-(Sheet1!Q165+Sheet1!Q168)*Sheet1!$C$116-(Sheet2!Q165+Sheet2!Q168)*Sheet2!$C$116</f>
        <v>-192793.19563636364</v>
      </c>
      <c r="R18" s="3">
        <f ca="1">-(Sheet1!R165+Sheet1!R168)*Sheet1!$C$116-(Sheet2!R165+Sheet2!R168)*Sheet2!$C$116</f>
        <v>-192793.43127272726</v>
      </c>
      <c r="S18" s="3">
        <f ca="1">-(Sheet1!S165+Sheet1!S168)*Sheet1!$C$116-(Sheet2!S165+Sheet2!S168)*Sheet2!$C$116</f>
        <v>-223189.82836363633</v>
      </c>
      <c r="T18" s="3">
        <f ca="1">-(Sheet1!T165+Sheet1!T168)*Sheet1!$C$116-(Sheet2!T165+Sheet2!T168)*Sheet2!$C$116</f>
        <v>-244611.7658181818</v>
      </c>
      <c r="U18" s="3">
        <f ca="1">-(Sheet1!U165+Sheet1!U168)*Sheet1!$C$116-(Sheet2!U165+Sheet2!U168)*Sheet2!$C$116</f>
        <v>-305404.56</v>
      </c>
      <c r="V18" s="3">
        <f ca="1">-(Sheet1!V165+Sheet1!V168)*Sheet1!$C$116-(Sheet2!V165+Sheet2!V168)*Sheet2!$C$116</f>
        <v>-305405.97381818178</v>
      </c>
      <c r="W18" s="3">
        <f ca="1">-(Sheet1!W165+Sheet1!W168)*Sheet1!$C$116-(Sheet2!W165+Sheet2!W168)*Sheet2!$C$116</f>
        <v>-487784.35636363627</v>
      </c>
      <c r="X18" s="3">
        <f ca="1">-(Sheet1!X165+Sheet1!X168)*Sheet1!$C$116-(Sheet2!X165+Sheet2!X168)*Sheet2!$C$116</f>
        <v>-487784.35636363627</v>
      </c>
      <c r="Y18" s="3">
        <f ca="1">-(Sheet1!Y165+Sheet1!Y168)*Sheet1!$C$116-(Sheet2!Y165+Sheet2!Y168)*Sheet2!$C$116</f>
        <v>-487784.35636363627</v>
      </c>
      <c r="Z18" s="3">
        <f ca="1">-(Sheet1!Z165+Sheet1!Z168)*Sheet1!$C$116-(Sheet2!Z165+Sheet2!Z168)*Sheet2!$C$116</f>
        <v>-487784.35636363627</v>
      </c>
      <c r="AA18" s="3">
        <f ca="1">-(Sheet1!AA165+Sheet1!AA168)*Sheet1!$C$116-(Sheet2!AA165+Sheet2!AA168)*Sheet2!$C$116</f>
        <v>-487784.35636363627</v>
      </c>
      <c r="AB18" s="3">
        <f ca="1">-(Sheet1!AB165+Sheet1!AB168)*Sheet1!$C$116-(Sheet2!AB165+Sheet2!AB168)*Sheet2!$C$116</f>
        <v>-487784.35636363627</v>
      </c>
      <c r="AC18" s="3">
        <f ca="1">-(Sheet1!AC165+Sheet1!AC168)*Sheet1!$C$116-(Sheet2!AC165+Sheet2!AC168)*Sheet2!$C$116</f>
        <v>-487784.35636363627</v>
      </c>
      <c r="AD18" s="3">
        <f ca="1">-(Sheet1!AD165+Sheet1!AD168)*Sheet1!$C$116-(Sheet2!AD165+Sheet2!AD168)*Sheet2!$C$116</f>
        <v>-487785.58690909093</v>
      </c>
      <c r="AE18" s="3">
        <f ca="1">-(Sheet1!AE165+Sheet1!AE168)*Sheet1!$C$116-(Sheet2!AE165+Sheet2!AE168)*Sheet2!$C$116</f>
        <v>-522466.73018181801</v>
      </c>
      <c r="AF18" s="3">
        <f ca="1">-(Sheet1!AF165+Sheet1!AF168)*Sheet1!$C$116-(Sheet2!AF165+Sheet2!AF168)*Sheet2!$C$116</f>
        <v>-522468.72000000009</v>
      </c>
      <c r="AG18" s="3">
        <f ca="1">-(Sheet1!AG165+Sheet1!AG168)*Sheet1!$C$116-(Sheet2!AG165+Sheet2!AG168)*Sheet2!$C$116</f>
        <v>-531038.21236363624</v>
      </c>
      <c r="AH18" s="3">
        <f ca="1">-(Sheet1!AH165+Sheet1!AH168)*Sheet1!$C$116-(Sheet2!AH165+Sheet2!AH168)*Sheet2!$C$116</f>
        <v>-531044.18181818223</v>
      </c>
      <c r="AI18" s="3">
        <f ca="1">-(Sheet1!AI165+Sheet1!AI168)*Sheet1!$C$116-(Sheet2!AI165+Sheet2!AI168)*Sheet2!$C$116</f>
        <v>-556752.65890909079</v>
      </c>
      <c r="AJ18" s="3">
        <f ca="1">-(Sheet1!AJ165+Sheet1!AJ168)*Sheet1!$C$116-(Sheet2!AJ165+Sheet2!AJ168)*Sheet2!$C$116</f>
        <v>-556752.65890909079</v>
      </c>
      <c r="AK18" s="3">
        <f ca="1">-(Sheet1!AK165+Sheet1!AK168)*Sheet1!$C$116-(Sheet2!AK165+Sheet2!AK168)*Sheet2!$C$116</f>
        <v>-556752.65890909079</v>
      </c>
      <c r="AL18" s="3">
        <f ca="1">-(Sheet1!AL165+Sheet1!AL168)*Sheet1!$C$116-(Sheet2!AL165+Sheet2!AL168)*Sheet2!$C$116</f>
        <v>-500648.81890909083</v>
      </c>
      <c r="AM18" s="3">
        <f ca="1">-(Sheet1!AM165+Sheet1!AM168)*Sheet1!$C$116-(Sheet2!AM165+Sheet2!AM168)*Sheet2!$C$116</f>
        <v>-500648.81890909083</v>
      </c>
      <c r="AN18" s="3">
        <f ca="1">-(Sheet1!AN165+Sheet1!AN168)*Sheet1!$C$116-(Sheet2!AN165+Sheet2!AN168)*Sheet2!$C$116</f>
        <v>-388441.13890909089</v>
      </c>
      <c r="AO18" s="3">
        <f ca="1">-(Sheet1!AO165+Sheet1!AO168)*Sheet1!$C$116-(Sheet2!AO165+Sheet2!AO168)*Sheet2!$C$116</f>
        <v>-388441.13890909089</v>
      </c>
      <c r="AP18" s="3">
        <f ca="1">-(Sheet1!AP165+Sheet1!AP168)*Sheet1!$C$116-(Sheet2!AP165+Sheet2!AP168)*Sheet2!$C$116</f>
        <v>-51819.093818181886</v>
      </c>
      <c r="AQ18" s="3">
        <f ca="1">-(Sheet1!AQ165+Sheet1!AQ168)*Sheet1!$C$116-(Sheet2!AQ165+Sheet2!AQ168)*Sheet2!$C$116</f>
        <v>-56103.839999999989</v>
      </c>
      <c r="AR18" s="3">
        <f ca="1">-(Sheet1!AR165+Sheet1!AR168)*Sheet1!$C$116-(Sheet2!AR165+Sheet2!AR168)*Sheet2!$C$116</f>
        <v>-56103.839999999989</v>
      </c>
      <c r="AS18" s="3">
        <f ca="1">-(Sheet1!AS165+Sheet1!AS168)*Sheet1!$C$116-(Sheet2!AS165+Sheet2!AS168)*Sheet2!$C$116</f>
        <v>-56103.839999999989</v>
      </c>
      <c r="AT18" s="3">
        <f ca="1">-(Sheet1!AT165+Sheet1!AT168)*Sheet1!$C$116-(Sheet2!AT165+Sheet2!AT168)*Sheet2!$C$116</f>
        <v>-56103.839999999989</v>
      </c>
      <c r="AU18" s="3">
        <f ca="1">-(Sheet1!AU165+Sheet1!AU168)*Sheet1!$C$116-(Sheet2!AU165+Sheet2!AU168)*Sheet2!$C$116</f>
        <v>-56103.839999999989</v>
      </c>
      <c r="AV18" s="3">
        <f ca="1">-(Sheet1!AV165+Sheet1!AV168)*Sheet1!$C$116-(Sheet2!AV165+Sheet2!AV168)*Sheet2!$C$116</f>
        <v>-56103.839999999989</v>
      </c>
      <c r="AW18" s="3">
        <f ca="1">-(Sheet1!AW165+Sheet1!AW168)*Sheet1!$C$116-(Sheet2!AW165+Sheet2!AW168)*Sheet2!$C$116</f>
        <v>-56103.839999999989</v>
      </c>
      <c r="AX18" s="3">
        <f ca="1">-(Sheet1!AX165+Sheet1!AX168)*Sheet1!$C$116-(Sheet2!AX165+Sheet2!AX168)*Sheet2!$C$116</f>
        <v>0</v>
      </c>
      <c r="AY18" s="3">
        <f ca="1">-(Sheet1!AY165+Sheet1!AY168)*Sheet1!$C$116-(Sheet2!AY165+Sheet2!AY168)*Sheet2!$C$116</f>
        <v>0</v>
      </c>
      <c r="AZ18" s="3">
        <f ca="1">-(Sheet1!AZ165+Sheet1!AZ168)*Sheet1!$C$116-(Sheet2!AZ165+Sheet2!AZ168)*Sheet2!$C$116</f>
        <v>0</v>
      </c>
      <c r="BA18" s="3">
        <f ca="1">-(Sheet1!BA165+Sheet1!BA168)*Sheet1!$C$116-(Sheet2!BA165+Sheet2!BA168)*Sheet2!$C$116</f>
        <v>0</v>
      </c>
      <c r="BB18" s="3">
        <f ca="1">-(Sheet1!BB165+Sheet1!BB168)*Sheet1!$C$116-(Sheet2!BB165+Sheet2!BB168)*Sheet2!$C$116</f>
        <v>-28273879.81855002</v>
      </c>
      <c r="BC18" s="3">
        <f ca="1">-(Sheet1!BC165+Sheet1!BC168)*Sheet1!$C$116-(Sheet2!BC165+Sheet2!BC168)*Sheet2!$C$116</f>
        <v>0</v>
      </c>
      <c r="BD18" s="3">
        <f ca="1">-(Sheet1!BD165+Sheet1!BD168)*Sheet1!$C$116-(Sheet2!BD165+Sheet2!BD168)*Sheet2!$C$116</f>
        <v>0</v>
      </c>
      <c r="BE18" s="3">
        <f ca="1">-(Sheet1!BE165+Sheet1!BE168)*Sheet1!$C$116-(Sheet2!BE165+Sheet2!BE168)*Sheet2!$C$116</f>
        <v>0</v>
      </c>
      <c r="BF18" s="3">
        <f ca="1">-(Sheet1!BF165+Sheet1!BF168)*Sheet1!$C$116-(Sheet2!BF165+Sheet2!BF168)*Sheet2!$C$116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>
      <c r="A19">
        <v>3.3</v>
      </c>
      <c r="B19" s="45" t="s">
        <v>66</v>
      </c>
      <c r="C19" t="s">
        <v>190</v>
      </c>
      <c r="D19" s="3">
        <f ca="1">-(Sheet1!D194+Sheet1!D195)-(Sheet2!D194+Sheet2!D195)</f>
        <v>0</v>
      </c>
      <c r="E19" s="3">
        <f ca="1">-(Sheet1!E194+Sheet1!E195)-(Sheet2!E194+Sheet2!E195)</f>
        <v>0</v>
      </c>
      <c r="F19" s="3">
        <f ca="1">-(Sheet1!F194+Sheet1!F195)-(Sheet2!F194+Sheet2!F195)</f>
        <v>0</v>
      </c>
      <c r="G19" s="3">
        <f ca="1">-(Sheet1!G194+Sheet1!G195)-(Sheet2!G194+Sheet2!G195)</f>
        <v>0</v>
      </c>
      <c r="H19" s="3">
        <f ca="1">-(Sheet1!H194+Sheet1!H195)-(Sheet2!H194+Sheet2!H195)</f>
        <v>-178512.21818181817</v>
      </c>
      <c r="I19" s="3">
        <f ca="1">-(Sheet1!I194+Sheet1!I195)-(Sheet2!I194+Sheet2!I195)</f>
        <v>-178512.21818181817</v>
      </c>
      <c r="J19" s="3">
        <f ca="1">-(Sheet1!J194+Sheet1!J195)-(Sheet2!J194+Sheet2!J195)</f>
        <v>-535536.65454545442</v>
      </c>
      <c r="K19" s="3">
        <f ca="1">-(Sheet1!K194+Sheet1!K195)-(Sheet2!K194+Sheet2!K195)</f>
        <v>-535536.65454545442</v>
      </c>
      <c r="L19" s="3">
        <f ca="1">-(Sheet1!L194+Sheet1!L195)-(Sheet2!L194+Sheet2!L195)</f>
        <v>-1606609.9636363636</v>
      </c>
      <c r="M19" s="3">
        <f ca="1">-(Sheet1!M194+Sheet1!M195)-(Sheet2!M194+Sheet2!M195)</f>
        <v>-1606609.9636363636</v>
      </c>
      <c r="N19" s="3">
        <f ca="1">-(Sheet1!N194+Sheet1!N195)-(Sheet2!N194+Sheet2!N195)</f>
        <v>-1606609.9636363636</v>
      </c>
      <c r="O19" s="3">
        <f ca="1">-(Sheet1!O194+Sheet1!O195)-(Sheet2!O194+Sheet2!O195)</f>
        <v>-1606609.9636363636</v>
      </c>
      <c r="P19" s="3">
        <f ca="1">-(Sheet1!P194+Sheet1!P195)-(Sheet2!P194+Sheet2!P195)</f>
        <v>-1606609.9636363636</v>
      </c>
      <c r="Q19" s="3">
        <f ca="1">-(Sheet1!Q194+Sheet1!Q195)-(Sheet2!Q194+Sheet2!Q195)</f>
        <v>-1606609.9636363636</v>
      </c>
      <c r="R19" s="3">
        <f ca="1">-(Sheet1!R194+Sheet1!R195)-(Sheet2!R194+Sheet2!R195)</f>
        <v>-1606611.9272727272</v>
      </c>
      <c r="S19" s="3">
        <f ca="1">-(Sheet1!S194+Sheet1!S195)-(Sheet2!S194+Sheet2!S195)</f>
        <v>-1859915.2363636361</v>
      </c>
      <c r="T19" s="3">
        <f ca="1">-(Sheet1!T194+Sheet1!T195)-(Sheet2!T194+Sheet2!T195)</f>
        <v>-2038431.3818181816</v>
      </c>
      <c r="U19" s="3">
        <f ca="1">-(Sheet1!U194+Sheet1!U195)-(Sheet2!U194+Sheet2!U195)</f>
        <v>-2545038</v>
      </c>
      <c r="V19" s="3">
        <f ca="1">-(Sheet1!V194+Sheet1!V195)-(Sheet2!V194+Sheet2!V195)</f>
        <v>-2545049.7818181817</v>
      </c>
      <c r="W19" s="3">
        <f ca="1">-(Sheet1!W194+Sheet1!W195)-(Sheet2!W194+Sheet2!W195)</f>
        <v>-4064869.6363636358</v>
      </c>
      <c r="X19" s="3">
        <f ca="1">-(Sheet1!X194+Sheet1!X195)-(Sheet2!X194+Sheet2!X195)</f>
        <v>-4064869.6363636358</v>
      </c>
      <c r="Y19" s="3">
        <f ca="1">-(Sheet1!Y194+Sheet1!Y195)-(Sheet2!Y194+Sheet2!Y195)</f>
        <v>-4064869.6363636358</v>
      </c>
      <c r="Z19" s="3">
        <f ca="1">-(Sheet1!Z194+Sheet1!Z195)-(Sheet2!Z194+Sheet2!Z195)</f>
        <v>-4064869.6363636358</v>
      </c>
      <c r="AA19" s="3">
        <f ca="1">-(Sheet1!AA194+Sheet1!AA195)-(Sheet2!AA194+Sheet2!AA195)</f>
        <v>-4064869.6363636358</v>
      </c>
      <c r="AB19" s="3">
        <f ca="1">-(Sheet1!AB194+Sheet1!AB195)-(Sheet2!AB194+Sheet2!AB195)</f>
        <v>-4064869.6363636358</v>
      </c>
      <c r="AC19" s="3">
        <f ca="1">-(Sheet1!AC194+Sheet1!AC195)-(Sheet2!AC194+Sheet2!AC195)</f>
        <v>-4064869.6363636358</v>
      </c>
      <c r="AD19" s="3">
        <f ca="1">-(Sheet1!AD194+Sheet1!AD195)-(Sheet2!AD194+Sheet2!AD195)</f>
        <v>-4064879.8909090911</v>
      </c>
      <c r="AE19" s="3">
        <f ca="1">-(Sheet1!AE194+Sheet1!AE195)-(Sheet2!AE194+Sheet2!AE195)</f>
        <v>-4353889.418181817</v>
      </c>
      <c r="AF19" s="3">
        <f ca="1">-(Sheet1!AF194+Sheet1!AF195)-(Sheet2!AF194+Sheet2!AF195)</f>
        <v>-4353906.0000000009</v>
      </c>
      <c r="AG19" s="3">
        <f ca="1">-(Sheet1!AG194+Sheet1!AG195)-(Sheet2!AG194+Sheet2!AG195)</f>
        <v>-4425318.4363636356</v>
      </c>
      <c r="AH19" s="3">
        <f ca="1">-(Sheet1!AH194+Sheet1!AH195)-(Sheet2!AH194+Sheet2!AH195)</f>
        <v>-4425368.1818181854</v>
      </c>
      <c r="AI19" s="3">
        <f ca="1">-(Sheet1!AI194+Sheet1!AI195)-(Sheet2!AI194+Sheet2!AI195)</f>
        <v>-4639605.4909090903</v>
      </c>
      <c r="AJ19" s="3">
        <f ca="1">-(Sheet1!AJ194+Sheet1!AJ195)-(Sheet2!AJ194+Sheet2!AJ195)</f>
        <v>-4639605.4909090903</v>
      </c>
      <c r="AK19" s="3">
        <f ca="1">-(Sheet1!AK194+Sheet1!AK195)-(Sheet2!AK194+Sheet2!AK195)</f>
        <v>-4639605.4909090903</v>
      </c>
      <c r="AL19" s="3">
        <f ca="1">-(Sheet1!AL194+Sheet1!AL195)-(Sheet2!AL194+Sheet2!AL195)</f>
        <v>-4172073.4909090903</v>
      </c>
      <c r="AM19" s="3">
        <f ca="1">-(Sheet1!AM194+Sheet1!AM195)-(Sheet2!AM194+Sheet2!AM195)</f>
        <v>-4172073.4909090903</v>
      </c>
      <c r="AN19" s="3">
        <f ca="1">-(Sheet1!AN194+Sheet1!AN195)-(Sheet2!AN194+Sheet2!AN195)</f>
        <v>-3237009.4909090907</v>
      </c>
      <c r="AO19" s="3">
        <f ca="1">-(Sheet1!AO194+Sheet1!AO195)-(Sheet2!AO194+Sheet2!AO195)</f>
        <v>-3237009.4909090907</v>
      </c>
      <c r="AP19" s="3">
        <f ca="1">-(Sheet1!AP194+Sheet1!AP195)-(Sheet2!AP194+Sheet2!AP195)</f>
        <v>-431825.78181818238</v>
      </c>
      <c r="AQ19" s="3">
        <f ca="1">-(Sheet1!AQ194+Sheet1!AQ195)-(Sheet2!AQ194+Sheet2!AQ195)</f>
        <v>-467531.99999999994</v>
      </c>
      <c r="AR19" s="3">
        <f ca="1">-(Sheet1!AR194+Sheet1!AR195)-(Sheet2!AR194+Sheet2!AR195)</f>
        <v>-467531.99999999994</v>
      </c>
      <c r="AS19" s="3">
        <f ca="1">-(Sheet1!AS194+Sheet1!AS195)-(Sheet2!AS194+Sheet2!AS195)</f>
        <v>-467531.99999999994</v>
      </c>
      <c r="AT19" s="3">
        <f ca="1">-(Sheet1!AT194+Sheet1!AT195)-(Sheet2!AT194+Sheet2!AT195)</f>
        <v>-467531.99999999994</v>
      </c>
      <c r="AU19" s="3">
        <f ca="1">-(Sheet1!AU194+Sheet1!AU195)-(Sheet2!AU194+Sheet2!AU195)</f>
        <v>-467531.99999999994</v>
      </c>
      <c r="AV19" s="3">
        <f ca="1">-(Sheet1!AV194+Sheet1!AV195)-(Sheet2!AV194+Sheet2!AV195)</f>
        <v>-467531.99999999994</v>
      </c>
      <c r="AW19" s="3">
        <f ca="1">-(Sheet1!AW194+Sheet1!AW195)-(Sheet2!AW194+Sheet2!AW195)</f>
        <v>-467531.99999999994</v>
      </c>
      <c r="AX19" s="3">
        <f ca="1">-(Sheet1!AX194+Sheet1!AX195)-(Sheet2!AX194+Sheet2!AX195)</f>
        <v>0</v>
      </c>
      <c r="AY19" s="3">
        <f ca="1">-(Sheet1!AY194+Sheet1!AY195)-(Sheet2!AY194+Sheet2!AY195)</f>
        <v>0</v>
      </c>
      <c r="AZ19" s="3">
        <f ca="1">-(Sheet1!AZ194+Sheet1!AZ195)-(Sheet2!AZ194+Sheet2!AZ195)</f>
        <v>0</v>
      </c>
      <c r="BA19" s="3">
        <f ca="1">-(Sheet1!BA194+Sheet1!BA195)-(Sheet2!BA194+Sheet2!BA195)</f>
        <v>0</v>
      </c>
      <c r="BB19" s="3">
        <f ca="1">-(Sheet1!BB194+Sheet1!BB195)-(Sheet2!BB194+Sheet2!BB195)</f>
        <v>0</v>
      </c>
      <c r="BC19" s="3">
        <f ca="1">-(Sheet1!BC194+Sheet1!BC195)-(Sheet2!BC194+Sheet2!BC195)</f>
        <v>0</v>
      </c>
      <c r="BD19" s="3">
        <f ca="1">-(Sheet1!BD194+Sheet1!BD195)-(Sheet2!BD194+Sheet2!BD195)</f>
        <v>0</v>
      </c>
      <c r="BE19" s="3">
        <f ca="1">-(Sheet1!BE194+Sheet1!BE195)-(Sheet2!BE194+Sheet2!BE195)</f>
        <v>0</v>
      </c>
      <c r="BF19" s="3">
        <f ca="1">-(Sheet1!BF194+Sheet1!BF195)-(Sheet2!BF194+Sheet2!BF195)</f>
        <v>-217894347.56851643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-378445.90254545456</v>
      </c>
      <c r="I20" s="3">
        <f t="shared" ca="1" si="6"/>
        <v>-378445.90254545456</v>
      </c>
      <c r="J20" s="3">
        <f t="shared" ca="1" si="6"/>
        <v>-1135337.7076363633</v>
      </c>
      <c r="K20" s="3">
        <f t="shared" ca="1" si="6"/>
        <v>-1135337.7076363633</v>
      </c>
      <c r="L20" s="3">
        <f t="shared" ca="1" si="6"/>
        <v>-3406013.1229090909</v>
      </c>
      <c r="M20" s="3">
        <f t="shared" ca="1" si="6"/>
        <v>-3406013.1229090909</v>
      </c>
      <c r="N20" s="3">
        <f t="shared" ca="1" si="6"/>
        <v>-3406013.1229090909</v>
      </c>
      <c r="O20" s="3">
        <f t="shared" ca="1" si="6"/>
        <v>-3406013.1229090909</v>
      </c>
      <c r="P20" s="3">
        <f t="shared" ca="1" si="6"/>
        <v>-3406013.1229090909</v>
      </c>
      <c r="Q20" s="3">
        <f t="shared" ca="1" si="6"/>
        <v>-3406013.1229090909</v>
      </c>
      <c r="R20" s="3">
        <f t="shared" ca="1" si="6"/>
        <v>-3406017.2858181819</v>
      </c>
      <c r="S20" s="3">
        <f t="shared" ca="1" si="6"/>
        <v>-3943020.3010909082</v>
      </c>
      <c r="T20" s="3">
        <f t="shared" ca="1" si="6"/>
        <v>-4321474.5294545451</v>
      </c>
      <c r="U20" s="3">
        <f t="shared" ca="1" si="6"/>
        <v>-5395480.5600000005</v>
      </c>
      <c r="V20" s="3">
        <f t="shared" ca="1" si="6"/>
        <v>-5395505.5374545455</v>
      </c>
      <c r="W20" s="3">
        <f t="shared" ca="1" si="6"/>
        <v>-8617523.6290909089</v>
      </c>
      <c r="X20" s="3">
        <f t="shared" ca="1" si="6"/>
        <v>-8617523.6290909089</v>
      </c>
      <c r="Y20" s="3">
        <f t="shared" ca="1" si="6"/>
        <v>-8617523.6290909089</v>
      </c>
      <c r="Z20" s="3">
        <f t="shared" ca="1" si="6"/>
        <v>-8617523.6290909089</v>
      </c>
      <c r="AA20" s="3">
        <f t="shared" ca="1" si="6"/>
        <v>-8617523.6290909089</v>
      </c>
      <c r="AB20" s="3">
        <f t="shared" ca="1" si="6"/>
        <v>-8617523.6290909089</v>
      </c>
      <c r="AC20" s="3">
        <f t="shared" ca="1" si="6"/>
        <v>-8617523.6290909089</v>
      </c>
      <c r="AD20" s="3">
        <f t="shared" ca="1" si="6"/>
        <v>-8617545.3687272724</v>
      </c>
      <c r="AE20" s="3">
        <f t="shared" ca="1" si="6"/>
        <v>-9230245.5665454529</v>
      </c>
      <c r="AF20" s="3">
        <f t="shared" ca="1" si="6"/>
        <v>-9230280.7200000025</v>
      </c>
      <c r="AG20" s="3">
        <f t="shared" ca="1" si="6"/>
        <v>-9381675.0850909073</v>
      </c>
      <c r="AH20" s="3">
        <f t="shared" ca="1" si="6"/>
        <v>-9381780.5454545543</v>
      </c>
      <c r="AI20" s="3">
        <f t="shared" ca="1" si="6"/>
        <v>-9835963.6407272704</v>
      </c>
      <c r="AJ20" s="3">
        <f t="shared" ca="1" si="6"/>
        <v>-9835963.6407272704</v>
      </c>
      <c r="AK20" s="3">
        <f t="shared" ca="1" si="6"/>
        <v>-9835963.6407272704</v>
      </c>
      <c r="AL20" s="3">
        <f t="shared" ca="1" si="6"/>
        <v>-8844795.8007272705</v>
      </c>
      <c r="AM20" s="3">
        <f t="shared" ca="1" si="6"/>
        <v>-8844795.8007272705</v>
      </c>
      <c r="AN20" s="3">
        <f t="shared" ca="1" si="6"/>
        <v>-6862460.1207272727</v>
      </c>
      <c r="AO20" s="3">
        <f t="shared" ca="1" si="6"/>
        <v>-6862460.1207272727</v>
      </c>
      <c r="AP20" s="3">
        <f t="shared" ca="1" si="6"/>
        <v>-915470.65745454666</v>
      </c>
      <c r="AQ20" s="3">
        <f t="shared" ca="1" si="6"/>
        <v>-991167.83999999985</v>
      </c>
      <c r="AR20" s="3">
        <f t="shared" ca="1" si="6"/>
        <v>-991167.83999999985</v>
      </c>
      <c r="AS20" s="3">
        <f t="shared" ca="1" si="6"/>
        <v>-991167.83999999985</v>
      </c>
      <c r="AT20" s="3">
        <f t="shared" ca="1" si="6"/>
        <v>-991167.83999999985</v>
      </c>
      <c r="AU20" s="3">
        <f t="shared" ca="1" si="6"/>
        <v>-991167.83999999985</v>
      </c>
      <c r="AV20" s="3">
        <f t="shared" ca="1" si="6"/>
        <v>-991167.83999999985</v>
      </c>
      <c r="AW20" s="3">
        <f t="shared" ca="1" si="6"/>
        <v>-991167.83999999985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-263889544.97313353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-217894347.56851643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>
      <c r="A21" t="s">
        <v>186</v>
      </c>
      <c r="B21" s="44" t="s">
        <v>193</v>
      </c>
      <c r="C21" t="s">
        <v>194</v>
      </c>
      <c r="D21" s="3">
        <f ca="1">D15+D20</f>
        <v>-208655.33333333334</v>
      </c>
      <c r="E21" s="3">
        <f t="shared" ref="E21:BP21" ca="1" si="8">E15+E20</f>
        <v>-208655.33333333334</v>
      </c>
      <c r="F21" s="3">
        <f t="shared" ca="1" si="8"/>
        <v>-208655.33333333334</v>
      </c>
      <c r="G21" s="3">
        <f t="shared" ca="1" si="8"/>
        <v>-52163.833333333336</v>
      </c>
      <c r="H21" s="3">
        <f t="shared" ca="1" si="8"/>
        <v>4411217.2207500599</v>
      </c>
      <c r="I21" s="3">
        <f t="shared" ca="1" si="8"/>
        <v>4411217.2207500599</v>
      </c>
      <c r="J21" s="3">
        <f t="shared" ca="1" si="8"/>
        <v>16745221.415659152</v>
      </c>
      <c r="K21" s="3">
        <f t="shared" ca="1" si="8"/>
        <v>16745221.415659152</v>
      </c>
      <c r="L21" s="3">
        <f t="shared" ca="1" si="8"/>
        <v>53747234.000386424</v>
      </c>
      <c r="M21" s="3">
        <f t="shared" ca="1" si="8"/>
        <v>53747234.000386424</v>
      </c>
      <c r="N21" s="3">
        <f t="shared" ca="1" si="8"/>
        <v>53747234.000386424</v>
      </c>
      <c r="O21" s="3">
        <f t="shared" ca="1" si="8"/>
        <v>53747234.000386424</v>
      </c>
      <c r="P21" s="3">
        <f t="shared" ca="1" si="8"/>
        <v>53747234.000386424</v>
      </c>
      <c r="Q21" s="3">
        <f t="shared" ca="1" si="8"/>
        <v>53747234.000386424</v>
      </c>
      <c r="R21" s="3">
        <f t="shared" ca="1" si="8"/>
        <v>53747283.097627111</v>
      </c>
      <c r="S21" s="3">
        <f t="shared" ca="1" si="8"/>
        <v>60130912.250331484</v>
      </c>
      <c r="T21" s="3">
        <f t="shared" ca="1" si="8"/>
        <v>66298050.021967843</v>
      </c>
      <c r="U21" s="3">
        <f t="shared" ca="1" si="8"/>
        <v>83799619.991422385</v>
      </c>
      <c r="V21" s="3">
        <f t="shared" ca="1" si="8"/>
        <v>83800027.013967857</v>
      </c>
      <c r="W21" s="3">
        <f t="shared" ca="1" si="8"/>
        <v>136304736.92233148</v>
      </c>
      <c r="X21" s="3">
        <f t="shared" ca="1" si="8"/>
        <v>86204782.522331476</v>
      </c>
      <c r="Y21" s="3">
        <f t="shared" ca="1" si="8"/>
        <v>136304736.92233148</v>
      </c>
      <c r="Z21" s="3">
        <f t="shared" ca="1" si="8"/>
        <v>136304736.92233148</v>
      </c>
      <c r="AA21" s="3">
        <f t="shared" ca="1" si="8"/>
        <v>136304736.92233148</v>
      </c>
      <c r="AB21" s="3">
        <f t="shared" ca="1" si="8"/>
        <v>136304736.92233148</v>
      </c>
      <c r="AC21" s="3">
        <f t="shared" ca="1" si="8"/>
        <v>131554744.52233148</v>
      </c>
      <c r="AD21" s="3">
        <f t="shared" ca="1" si="8"/>
        <v>131555020.62329426</v>
      </c>
      <c r="AE21" s="3">
        <f t="shared" ca="1" si="8"/>
        <v>141251675.22646064</v>
      </c>
      <c r="AF21" s="3">
        <f t="shared" ca="1" si="8"/>
        <v>141252248.07300615</v>
      </c>
      <c r="AG21" s="3">
        <f t="shared" ca="1" si="8"/>
        <v>143719309.70791519</v>
      </c>
      <c r="AH21" s="3">
        <f t="shared" ca="1" si="8"/>
        <v>143720937.04755163</v>
      </c>
      <c r="AI21" s="3">
        <f t="shared" ca="1" si="8"/>
        <v>150729353.55227882</v>
      </c>
      <c r="AJ21" s="3">
        <f t="shared" ca="1" si="8"/>
        <v>150729353.55227882</v>
      </c>
      <c r="AK21" s="3">
        <f t="shared" ca="1" si="8"/>
        <v>150729353.55227882</v>
      </c>
      <c r="AL21" s="3">
        <f t="shared" ca="1" si="8"/>
        <v>138936216.36593938</v>
      </c>
      <c r="AM21" s="3">
        <f t="shared" ca="1" si="8"/>
        <v>138936216.36593938</v>
      </c>
      <c r="AN21" s="3">
        <f t="shared" ca="1" si="8"/>
        <v>106632872.0459394</v>
      </c>
      <c r="AO21" s="3">
        <f t="shared" ca="1" si="8"/>
        <v>106632872.0459394</v>
      </c>
      <c r="AP21" s="3">
        <f t="shared" ca="1" si="8"/>
        <v>14865977.509212142</v>
      </c>
      <c r="AQ21" s="3">
        <f t="shared" ca="1" si="8"/>
        <v>16099508.326666668</v>
      </c>
      <c r="AR21" s="3">
        <f t="shared" ca="1" si="8"/>
        <v>16099508.326666668</v>
      </c>
      <c r="AS21" s="3">
        <f t="shared" ca="1" si="8"/>
        <v>16099508.326666668</v>
      </c>
      <c r="AT21" s="3">
        <f t="shared" ca="1" si="8"/>
        <v>16099508.326666668</v>
      </c>
      <c r="AU21" s="3">
        <f t="shared" ca="1" si="8"/>
        <v>16099508.326666668</v>
      </c>
      <c r="AV21" s="3">
        <f t="shared" ca="1" si="8"/>
        <v>16099508.326666668</v>
      </c>
      <c r="AW21" s="3">
        <f t="shared" ca="1" si="8"/>
        <v>16099508.326666668</v>
      </c>
      <c r="AX21" s="3">
        <f t="shared" ca="1" si="8"/>
        <v>-52163.833333333336</v>
      </c>
      <c r="AY21" s="3">
        <f t="shared" ca="1" si="8"/>
        <v>-52163.833333333336</v>
      </c>
      <c r="AZ21" s="3">
        <f t="shared" ca="1" si="8"/>
        <v>-52163.833333333336</v>
      </c>
      <c r="BA21" s="3">
        <f t="shared" ca="1" si="8"/>
        <v>-52163.833333333336</v>
      </c>
      <c r="BB21" s="3">
        <f t="shared" ca="1" si="8"/>
        <v>-263941708.80646688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-217894347.56851643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>
      <c r="A23">
        <v>4.0999999999999996</v>
      </c>
      <c r="B23" s="45" t="s">
        <v>195</v>
      </c>
      <c r="C23" t="s">
        <v>196</v>
      </c>
      <c r="D23" s="3">
        <f>SUM(D24:D26)</f>
        <v>-822268679.676422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227</v>
      </c>
      <c r="D24" s="3">
        <f>-Sheet1!C90-Sheet2!C90</f>
        <v>-779268679.676422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228</v>
      </c>
      <c r="D25" s="3">
        <f>-Sheet1!C91-Sheet2!C91</f>
        <v>-40000000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229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>
      <c r="A27">
        <v>4.2</v>
      </c>
      <c r="B27" s="45" t="s">
        <v>36</v>
      </c>
      <c r="C27" t="s">
        <v>197</v>
      </c>
      <c r="D27" s="3">
        <f>SUM(D28:D37)</f>
        <v>-54248127.711661085</v>
      </c>
      <c r="E27" s="3">
        <f t="shared" ref="E27:BP27" si="12">SUM(E28:E37)</f>
        <v>-54248127.711661085</v>
      </c>
      <c r="F27" s="3">
        <f t="shared" si="12"/>
        <v>-54248127.711661085</v>
      </c>
      <c r="G27" s="3">
        <f t="shared" si="12"/>
        <v>-54248127.711661085</v>
      </c>
      <c r="H27" s="3">
        <f t="shared" si="12"/>
        <v>-54248127.711661085</v>
      </c>
      <c r="I27" s="3">
        <f t="shared" si="12"/>
        <v>-54248127.711661085</v>
      </c>
      <c r="J27" s="3">
        <f t="shared" si="12"/>
        <v>-54248127.711661085</v>
      </c>
      <c r="K27" s="3">
        <f t="shared" si="12"/>
        <v>-54248127.711661085</v>
      </c>
      <c r="L27" s="3">
        <f t="shared" si="12"/>
        <v>-54248127.711661085</v>
      </c>
      <c r="M27" s="3">
        <f t="shared" si="12"/>
        <v>-54248127.711661085</v>
      </c>
      <c r="N27" s="3">
        <f t="shared" si="12"/>
        <v>-54248127.711661085</v>
      </c>
      <c r="O27" s="3">
        <f t="shared" si="12"/>
        <v>-54248127.711661085</v>
      </c>
      <c r="P27" s="3">
        <f t="shared" si="12"/>
        <v>-54248127.711661085</v>
      </c>
      <c r="Q27" s="3">
        <f t="shared" si="12"/>
        <v>-54248127.711661085</v>
      </c>
      <c r="R27" s="3">
        <f t="shared" si="12"/>
        <v>-54248127.711661085</v>
      </c>
      <c r="S27" s="3">
        <f t="shared" si="12"/>
        <v>-54248127.711661085</v>
      </c>
      <c r="T27" s="3">
        <f t="shared" si="12"/>
        <v>-54248127.711661085</v>
      </c>
      <c r="U27" s="3">
        <f t="shared" si="12"/>
        <v>-54248127.711661085</v>
      </c>
      <c r="V27" s="3">
        <f t="shared" si="12"/>
        <v>-54248127.711661085</v>
      </c>
      <c r="W27" s="3">
        <f t="shared" si="12"/>
        <v>-54248127.711661085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251</v>
      </c>
      <c r="D28" s="3">
        <f>-Sheet1!C95-Sheet2!C95</f>
        <v>-3835139.6025445447</v>
      </c>
      <c r="E28" s="3">
        <f>-Sheet1!D95-Sheet2!D95</f>
        <v>-3835139.6025445447</v>
      </c>
      <c r="F28" s="3">
        <f>-Sheet1!E95-Sheet2!E95</f>
        <v>-3835139.6025445447</v>
      </c>
      <c r="G28" s="3">
        <f>-Sheet1!F95-Sheet2!F95</f>
        <v>-3835139.6025445447</v>
      </c>
      <c r="H28" s="3">
        <f>-Sheet1!G95-Sheet2!G95</f>
        <v>-3835139.6025445447</v>
      </c>
      <c r="I28" s="3">
        <f>-Sheet1!H95-Sheet2!H95</f>
        <v>-3835139.6025445447</v>
      </c>
      <c r="J28" s="3">
        <f>-Sheet1!I95-Sheet2!I95</f>
        <v>-3835139.6025445447</v>
      </c>
      <c r="K28" s="3">
        <f>-Sheet1!J95-Sheet2!J95</f>
        <v>-3835139.6025445447</v>
      </c>
      <c r="L28" s="3">
        <f>-Sheet1!K95-Sheet2!K95</f>
        <v>-3835139.6025445447</v>
      </c>
      <c r="M28" s="3">
        <f>-Sheet1!L95-Sheet2!L95</f>
        <v>-3835139.6025445447</v>
      </c>
      <c r="N28" s="3">
        <f>-Sheet1!M95-Sheet2!M95</f>
        <v>-3835139.6025445447</v>
      </c>
      <c r="O28" s="3">
        <f>-Sheet1!N95-Sheet2!N95</f>
        <v>-3835139.6025445447</v>
      </c>
      <c r="P28" s="3">
        <f>-Sheet1!O95-Sheet2!O95</f>
        <v>-3835139.6025445447</v>
      </c>
      <c r="Q28" s="3">
        <f>-Sheet1!P95-Sheet2!P95</f>
        <v>-3835139.6025445447</v>
      </c>
      <c r="R28" s="3">
        <f>-Sheet1!Q95-Sheet2!Q95</f>
        <v>-3835139.6025445447</v>
      </c>
      <c r="S28" s="3">
        <f>-Sheet1!R95-Sheet2!R95</f>
        <v>-3835139.6025445447</v>
      </c>
      <c r="T28" s="3">
        <f>-Sheet1!S95-Sheet2!S95</f>
        <v>-3835139.6025445447</v>
      </c>
      <c r="U28" s="3">
        <f>-Sheet1!T95-Sheet2!T95</f>
        <v>-3835139.6025445447</v>
      </c>
      <c r="V28" s="3">
        <f>-Sheet1!U95-Sheet2!U95</f>
        <v>-3835139.6025445447</v>
      </c>
      <c r="W28" s="3">
        <f>-Sheet1!V95-Sheet2!V95</f>
        <v>-3835139.6025445447</v>
      </c>
      <c r="X28" s="3">
        <f>-Sheet1!W95-Sheet2!W95</f>
        <v>0</v>
      </c>
      <c r="Y28" s="3">
        <f>-Sheet1!X95-Sheet2!X95</f>
        <v>0</v>
      </c>
      <c r="Z28" s="3">
        <f>-Sheet1!Y95-Sheet2!Y95</f>
        <v>0</v>
      </c>
      <c r="AA28" s="3">
        <f>-Sheet1!Z95-Sheet2!Z95</f>
        <v>0</v>
      </c>
      <c r="AB28" s="3">
        <f>-Sheet1!AA95-Sheet2!AA95</f>
        <v>0</v>
      </c>
      <c r="AC28" s="3">
        <f>-Sheet1!AB95-Sheet2!AB95</f>
        <v>0</v>
      </c>
      <c r="AD28" s="3">
        <f>-Sheet1!AC95-Sheet2!AC95</f>
        <v>0</v>
      </c>
      <c r="AE28" s="3">
        <f>-Sheet1!AD95-Sheet2!AD95</f>
        <v>0</v>
      </c>
      <c r="AF28" s="3">
        <f>-Sheet1!AE95-Sheet2!AE95</f>
        <v>0</v>
      </c>
      <c r="AG28" s="3">
        <f>-Sheet1!AF95-Sheet2!AF95</f>
        <v>0</v>
      </c>
      <c r="AH28" s="3">
        <f>-Sheet1!AG95-Sheet2!AG95</f>
        <v>0</v>
      </c>
      <c r="AI28" s="3">
        <f>-Sheet1!AH95-Sheet2!AH95</f>
        <v>0</v>
      </c>
      <c r="AJ28" s="3">
        <f>-Sheet1!AI95-Sheet2!AI95</f>
        <v>0</v>
      </c>
      <c r="AK28" s="3">
        <f>-Sheet1!AJ95-Sheet2!AJ95</f>
        <v>0</v>
      </c>
      <c r="AL28" s="3">
        <f>-Sheet1!AK95-Sheet2!AK95</f>
        <v>0</v>
      </c>
      <c r="AM28" s="3">
        <f>-Sheet1!AL95-Sheet2!AL95</f>
        <v>0</v>
      </c>
      <c r="AN28" s="3">
        <f>-Sheet1!AM95-Sheet2!AM95</f>
        <v>0</v>
      </c>
      <c r="AO28" s="3">
        <f>-Sheet1!AN95-Sheet2!AN95</f>
        <v>0</v>
      </c>
      <c r="AP28" s="3">
        <f>-Sheet1!AO95-Sheet2!AO95</f>
        <v>0</v>
      </c>
      <c r="AQ28" s="3">
        <f>-Sheet1!AP95-Sheet2!AP95</f>
        <v>0</v>
      </c>
      <c r="AR28" s="3">
        <f>-Sheet1!AQ95-Sheet2!AQ95</f>
        <v>0</v>
      </c>
      <c r="AS28" s="3">
        <f>-Sheet1!AR95-Sheet2!AR95</f>
        <v>0</v>
      </c>
      <c r="AT28" s="3">
        <f>-Sheet1!AS95-Sheet2!AS95</f>
        <v>0</v>
      </c>
      <c r="AU28" s="3">
        <f>-Sheet1!AT95-Sheet2!AT95</f>
        <v>0</v>
      </c>
      <c r="AV28" s="3">
        <f>-Sheet1!AU95-Sheet2!AU95</f>
        <v>0</v>
      </c>
      <c r="AW28" s="3">
        <f>-Sheet1!AV95-Sheet2!AV95</f>
        <v>0</v>
      </c>
      <c r="AX28" s="3">
        <f>-Sheet1!AW95-Sheet2!AW95</f>
        <v>0</v>
      </c>
      <c r="AY28" s="3">
        <f>-Sheet1!AX95-Sheet2!AX95</f>
        <v>0</v>
      </c>
      <c r="AZ28" s="3">
        <f>-Sheet1!AY95-Sheet2!AY95</f>
        <v>0</v>
      </c>
      <c r="BA28" s="3">
        <f>-Sheet1!AZ95-Sheet2!AZ95</f>
        <v>0</v>
      </c>
      <c r="BB28" s="3">
        <f>-Sheet1!BA95-Sheet2!BA95</f>
        <v>0</v>
      </c>
      <c r="BC28" s="3">
        <f>-Sheet1!BB95-Sheet2!BB95</f>
        <v>0</v>
      </c>
      <c r="BD28" s="3">
        <f>-Sheet1!BC95-Sheet2!BC95</f>
        <v>0</v>
      </c>
      <c r="BE28" s="3">
        <f>-Sheet1!BD95-Sheet2!BD95</f>
        <v>0</v>
      </c>
      <c r="BF28" s="3">
        <f>-Sheet1!BE95-Sheet2!BE95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252</v>
      </c>
      <c r="D29" s="3">
        <f>-Sheet1!C96-Sheet2!C96</f>
        <v>-5083938.9603301585</v>
      </c>
      <c r="E29" s="3">
        <f>-Sheet1!D96-Sheet2!D96</f>
        <v>-5083938.9603301585</v>
      </c>
      <c r="F29" s="3">
        <f>-Sheet1!E96-Sheet2!E96</f>
        <v>-5083938.9603301585</v>
      </c>
      <c r="G29" s="3">
        <f>-Sheet1!F96-Sheet2!F96</f>
        <v>-5083938.9603301585</v>
      </c>
      <c r="H29" s="3">
        <f>-Sheet1!G96-Sheet2!G96</f>
        <v>-5083938.9603301585</v>
      </c>
      <c r="I29" s="3">
        <f>-Sheet1!H96-Sheet2!H96</f>
        <v>-5083938.9603301585</v>
      </c>
      <c r="J29" s="3">
        <f>-Sheet1!I96-Sheet2!I96</f>
        <v>-5083938.9603301585</v>
      </c>
      <c r="K29" s="3">
        <f>-Sheet1!J96-Sheet2!J96</f>
        <v>-5083938.9603301585</v>
      </c>
      <c r="L29" s="3">
        <f>-Sheet1!K96-Sheet2!K96</f>
        <v>-5083938.9603301585</v>
      </c>
      <c r="M29" s="3">
        <f>-Sheet1!L96-Sheet2!L96</f>
        <v>-5083938.9603301585</v>
      </c>
      <c r="N29" s="3">
        <f>-Sheet1!M96-Sheet2!M96</f>
        <v>-5083938.9603301585</v>
      </c>
      <c r="O29" s="3">
        <f>-Sheet1!N96-Sheet2!N96</f>
        <v>-5083938.9603301585</v>
      </c>
      <c r="P29" s="3">
        <f>-Sheet1!O96-Sheet2!O96</f>
        <v>-5083938.9603301585</v>
      </c>
      <c r="Q29" s="3">
        <f>-Sheet1!P96-Sheet2!P96</f>
        <v>-5083938.9603301585</v>
      </c>
      <c r="R29" s="3">
        <f>-Sheet1!Q96-Sheet2!Q96</f>
        <v>-5083938.9603301585</v>
      </c>
      <c r="S29" s="3">
        <f>-Sheet1!R96-Sheet2!R96</f>
        <v>-5083938.9603301585</v>
      </c>
      <c r="T29" s="3">
        <f>-Sheet1!S96-Sheet2!S96</f>
        <v>-5083938.9603301585</v>
      </c>
      <c r="U29" s="3">
        <f>-Sheet1!T96-Sheet2!T96</f>
        <v>-5083938.9603301585</v>
      </c>
      <c r="V29" s="3">
        <f>-Sheet1!U96-Sheet2!U96</f>
        <v>-5083938.9603301585</v>
      </c>
      <c r="W29" s="3">
        <f>-Sheet1!V96-Sheet2!V96</f>
        <v>-5083938.9603301585</v>
      </c>
      <c r="X29" s="3">
        <f>-Sheet1!W96-Sheet2!W96</f>
        <v>0</v>
      </c>
      <c r="Y29" s="3">
        <f>-Sheet1!X96-Sheet2!X96</f>
        <v>0</v>
      </c>
      <c r="Z29" s="3">
        <f>-Sheet1!Y96-Sheet2!Y96</f>
        <v>0</v>
      </c>
      <c r="AA29" s="3">
        <f>-Sheet1!Z96-Sheet2!Z96</f>
        <v>0</v>
      </c>
      <c r="AB29" s="3">
        <f>-Sheet1!AA96-Sheet2!AA96</f>
        <v>0</v>
      </c>
      <c r="AC29" s="3">
        <f>-Sheet1!AB96-Sheet2!AB96</f>
        <v>0</v>
      </c>
      <c r="AD29" s="3">
        <f>-Sheet1!AC96-Sheet2!AC96</f>
        <v>0</v>
      </c>
      <c r="AE29" s="3">
        <f>-Sheet1!AD96-Sheet2!AD96</f>
        <v>0</v>
      </c>
      <c r="AF29" s="3">
        <f>-Sheet1!AE96-Sheet2!AE96</f>
        <v>0</v>
      </c>
      <c r="AG29" s="3">
        <f>-Sheet1!AF96-Sheet2!AF96</f>
        <v>0</v>
      </c>
      <c r="AH29" s="3">
        <f>-Sheet1!AG96-Sheet2!AG96</f>
        <v>0</v>
      </c>
      <c r="AI29" s="3">
        <f>-Sheet1!AH96-Sheet2!AH96</f>
        <v>0</v>
      </c>
      <c r="AJ29" s="3">
        <f>-Sheet1!AI96-Sheet2!AI96</f>
        <v>0</v>
      </c>
      <c r="AK29" s="3">
        <f>-Sheet1!AJ96-Sheet2!AJ96</f>
        <v>0</v>
      </c>
      <c r="AL29" s="3">
        <f>-Sheet1!AK96-Sheet2!AK96</f>
        <v>0</v>
      </c>
      <c r="AM29" s="3">
        <f>-Sheet1!AL96-Sheet2!AL96</f>
        <v>0</v>
      </c>
      <c r="AN29" s="3">
        <f>-Sheet1!AM96-Sheet2!AM96</f>
        <v>0</v>
      </c>
      <c r="AO29" s="3">
        <f>-Sheet1!AN96-Sheet2!AN96</f>
        <v>0</v>
      </c>
      <c r="AP29" s="3">
        <f>-Sheet1!AO96-Sheet2!AO96</f>
        <v>0</v>
      </c>
      <c r="AQ29" s="3">
        <f>-Sheet1!AP96-Sheet2!AP96</f>
        <v>0</v>
      </c>
      <c r="AR29" s="3">
        <f>-Sheet1!AQ96-Sheet2!AQ96</f>
        <v>0</v>
      </c>
      <c r="AS29" s="3">
        <f>-Sheet1!AR96-Sheet2!AR96</f>
        <v>0</v>
      </c>
      <c r="AT29" s="3">
        <f>-Sheet1!AS96-Sheet2!AS96</f>
        <v>0</v>
      </c>
      <c r="AU29" s="3">
        <f>-Sheet1!AT96-Sheet2!AT96</f>
        <v>0</v>
      </c>
      <c r="AV29" s="3">
        <f>-Sheet1!AU96-Sheet2!AU96</f>
        <v>0</v>
      </c>
      <c r="AW29" s="3">
        <f>-Sheet1!AV96-Sheet2!AV96</f>
        <v>0</v>
      </c>
      <c r="AX29" s="3">
        <f>-Sheet1!AW96-Sheet2!AW96</f>
        <v>0</v>
      </c>
      <c r="AY29" s="3">
        <f>-Sheet1!AX96-Sheet2!AX96</f>
        <v>0</v>
      </c>
      <c r="AZ29" s="3">
        <f>-Sheet1!AY96-Sheet2!AY96</f>
        <v>0</v>
      </c>
      <c r="BA29" s="3">
        <f>-Sheet1!AZ96-Sheet2!AZ96</f>
        <v>0</v>
      </c>
      <c r="BB29" s="3">
        <f>-Sheet1!BA96-Sheet2!BA96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253</v>
      </c>
      <c r="D30" s="3">
        <f>-Sheet1!C97-Sheet2!C97</f>
        <v>-33327966.070371002</v>
      </c>
      <c r="E30" s="3">
        <f>-Sheet1!D97-Sheet2!D97</f>
        <v>-33327966.070371002</v>
      </c>
      <c r="F30" s="3">
        <f>-Sheet1!E97-Sheet2!E97</f>
        <v>-33327966.070371002</v>
      </c>
      <c r="G30" s="3">
        <f>-Sheet1!F97-Sheet2!F97</f>
        <v>-33327966.070371002</v>
      </c>
      <c r="H30" s="3">
        <f>-Sheet1!G97-Sheet2!G97</f>
        <v>-33327966.070371002</v>
      </c>
      <c r="I30" s="3">
        <f>-Sheet1!H97-Sheet2!H97</f>
        <v>-33327966.070371002</v>
      </c>
      <c r="J30" s="3">
        <f>-Sheet1!I97-Sheet2!I97</f>
        <v>-33327966.070371002</v>
      </c>
      <c r="K30" s="3">
        <f>-Sheet1!J97-Sheet2!J97</f>
        <v>-33327966.070371002</v>
      </c>
      <c r="L30" s="3">
        <f>-Sheet1!K97-Sheet2!K97</f>
        <v>-33327966.070371002</v>
      </c>
      <c r="M30" s="3">
        <f>-Sheet1!L97-Sheet2!L97</f>
        <v>-33327966.070371002</v>
      </c>
      <c r="N30" s="3">
        <f>-Sheet1!M97-Sheet2!M97</f>
        <v>-33327966.070371002</v>
      </c>
      <c r="O30" s="3">
        <f>-Sheet1!N97-Sheet2!N97</f>
        <v>-33327966.070371002</v>
      </c>
      <c r="P30" s="3">
        <f>-Sheet1!O97-Sheet2!O97</f>
        <v>-33327966.070371002</v>
      </c>
      <c r="Q30" s="3">
        <f>-Sheet1!P97-Sheet2!P97</f>
        <v>-33327966.070371002</v>
      </c>
      <c r="R30" s="3">
        <f>-Sheet1!Q97-Sheet2!Q97</f>
        <v>-33327966.070371002</v>
      </c>
      <c r="S30" s="3">
        <f>-Sheet1!R97-Sheet2!R97</f>
        <v>-33327966.070371002</v>
      </c>
      <c r="T30" s="3">
        <f>-Sheet1!S97-Sheet2!S97</f>
        <v>-33327966.070371002</v>
      </c>
      <c r="U30" s="3">
        <f>-Sheet1!T97-Sheet2!T97</f>
        <v>-33327966.070371002</v>
      </c>
      <c r="V30" s="3">
        <f>-Sheet1!U97-Sheet2!U97</f>
        <v>-33327966.070371002</v>
      </c>
      <c r="W30" s="3">
        <f>-Sheet1!V97-Sheet2!V97</f>
        <v>-33327966.070371002</v>
      </c>
      <c r="X30" s="3">
        <f>-Sheet1!W97-Sheet2!W97</f>
        <v>0</v>
      </c>
      <c r="Y30" s="3">
        <f>-Sheet1!X97-Sheet2!X97</f>
        <v>0</v>
      </c>
      <c r="Z30" s="3">
        <f>-Sheet1!Y97-Sheet2!Y97</f>
        <v>0</v>
      </c>
      <c r="AA30" s="3">
        <f>-Sheet1!Z97-Sheet2!Z97</f>
        <v>0</v>
      </c>
      <c r="AB30" s="3">
        <f>-Sheet1!AA97-Sheet2!AA97</f>
        <v>0</v>
      </c>
      <c r="AC30" s="3">
        <f>-Sheet1!AB97-Sheet2!AB97</f>
        <v>0</v>
      </c>
      <c r="AD30" s="3">
        <f>-Sheet1!AC97-Sheet2!AC97</f>
        <v>0</v>
      </c>
      <c r="AE30" s="3">
        <f>-Sheet1!AD97-Sheet2!AD97</f>
        <v>0</v>
      </c>
      <c r="AF30" s="3">
        <f>-Sheet1!AE97-Sheet2!AE97</f>
        <v>0</v>
      </c>
      <c r="AG30" s="3">
        <f>-Sheet1!AF97-Sheet2!AF97</f>
        <v>0</v>
      </c>
      <c r="AH30" s="3">
        <f>-Sheet1!AG97-Sheet2!AG97</f>
        <v>0</v>
      </c>
      <c r="AI30" s="3">
        <f>-Sheet1!AH97-Sheet2!AH97</f>
        <v>0</v>
      </c>
      <c r="AJ30" s="3">
        <f>-Sheet1!AI97-Sheet2!AI97</f>
        <v>0</v>
      </c>
      <c r="AK30" s="3">
        <f>-Sheet1!AJ97-Sheet2!AJ97</f>
        <v>0</v>
      </c>
      <c r="AL30" s="3">
        <f>-Sheet1!AK97-Sheet2!AK97</f>
        <v>0</v>
      </c>
      <c r="AM30" s="3">
        <f>-Sheet1!AL97-Sheet2!AL97</f>
        <v>0</v>
      </c>
      <c r="AN30" s="3">
        <f>-Sheet1!AM97-Sheet2!AM97</f>
        <v>0</v>
      </c>
      <c r="AO30" s="3">
        <f>-Sheet1!AN97-Sheet2!AN97</f>
        <v>0</v>
      </c>
      <c r="AP30" s="3">
        <f>-Sheet1!AO97-Sheet2!AO97</f>
        <v>0</v>
      </c>
      <c r="AQ30" s="3">
        <f>-Sheet1!AP97-Sheet2!AP97</f>
        <v>0</v>
      </c>
      <c r="AR30" s="3">
        <f>-Sheet1!AQ97-Sheet2!AQ97</f>
        <v>0</v>
      </c>
      <c r="AS30" s="3">
        <f>-Sheet1!AR97-Sheet2!AR97</f>
        <v>0</v>
      </c>
      <c r="AT30" s="3">
        <f>-Sheet1!AS97-Sheet2!AS97</f>
        <v>0</v>
      </c>
      <c r="AU30" s="3">
        <f>-Sheet1!AT97-Sheet2!AT97</f>
        <v>0</v>
      </c>
      <c r="AV30" s="3">
        <f>-Sheet1!AU97-Sheet2!AU97</f>
        <v>0</v>
      </c>
      <c r="AW30" s="3">
        <f>-Sheet1!AV97-Sheet2!AV97</f>
        <v>0</v>
      </c>
      <c r="AX30" s="3">
        <f>-Sheet1!AW97-Sheet2!AW97</f>
        <v>0</v>
      </c>
      <c r="AY30" s="3">
        <f>-Sheet1!AX97-Sheet2!AX97</f>
        <v>0</v>
      </c>
      <c r="AZ30" s="3">
        <f>-Sheet1!AY97-Sheet2!AY97</f>
        <v>0</v>
      </c>
      <c r="BA30" s="3">
        <f>-Sheet1!AZ97-Sheet2!AZ97</f>
        <v>0</v>
      </c>
      <c r="BB30" s="3">
        <f>-Sheet1!BA97-Sheet2!BA97</f>
        <v>0</v>
      </c>
      <c r="BC30" s="3">
        <f>-Sheet1!BB97-Sheet2!BB97</f>
        <v>0</v>
      </c>
      <c r="BD30" s="3">
        <f>-Sheet1!BC97-Sheet2!BC97</f>
        <v>0</v>
      </c>
      <c r="BE30" s="3">
        <f>-Sheet1!BD97-Sheet2!BD97</f>
        <v>0</v>
      </c>
      <c r="BF30" s="3">
        <f>-Sheet1!BE97-Sheet2!BE97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254</v>
      </c>
      <c r="D31" s="3">
        <f>-Sheet1!C98-Sheet2!C98</f>
        <v>0</v>
      </c>
      <c r="E31" s="3">
        <f>-Sheet1!D98-Sheet2!D98</f>
        <v>0</v>
      </c>
      <c r="F31" s="3">
        <f>-Sheet1!E98-Sheet2!E98</f>
        <v>0</v>
      </c>
      <c r="G31" s="3">
        <f>-Sheet1!F98-Sheet2!F98</f>
        <v>0</v>
      </c>
      <c r="H31" s="3">
        <f>-Sheet1!G98-Sheet2!G98</f>
        <v>0</v>
      </c>
      <c r="I31" s="3">
        <f>-Sheet1!H98-Sheet2!H98</f>
        <v>0</v>
      </c>
      <c r="J31" s="3">
        <f>-Sheet1!I98-Sheet2!I98</f>
        <v>0</v>
      </c>
      <c r="K31" s="3">
        <f>-Sheet1!J98-Sheet2!J98</f>
        <v>0</v>
      </c>
      <c r="L31" s="3">
        <f>-Sheet1!K98-Sheet2!K98</f>
        <v>0</v>
      </c>
      <c r="M31" s="3">
        <f>-Sheet1!L98-Sheet2!L98</f>
        <v>0</v>
      </c>
      <c r="N31" s="3">
        <f>-Sheet1!M98-Sheet2!M98</f>
        <v>0</v>
      </c>
      <c r="O31" s="3">
        <f>-Sheet1!N98-Sheet2!N98</f>
        <v>0</v>
      </c>
      <c r="P31" s="3">
        <f>-Sheet1!O98-Sheet2!O98</f>
        <v>0</v>
      </c>
      <c r="Q31" s="3">
        <f>-Sheet1!P98-Sheet2!P98</f>
        <v>0</v>
      </c>
      <c r="R31" s="3">
        <f>-Sheet1!Q98-Sheet2!Q98</f>
        <v>0</v>
      </c>
      <c r="S31" s="3">
        <f>-Sheet1!R98-Sheet2!R98</f>
        <v>0</v>
      </c>
      <c r="T31" s="3">
        <f>-Sheet1!S98-Sheet2!S98</f>
        <v>0</v>
      </c>
      <c r="U31" s="3">
        <f>-Sheet1!T98-Sheet2!T98</f>
        <v>0</v>
      </c>
      <c r="V31" s="3">
        <f>-Sheet1!U98-Sheet2!U98</f>
        <v>0</v>
      </c>
      <c r="W31" s="3">
        <f>-Sheet1!V98-Sheet2!V98</f>
        <v>0</v>
      </c>
      <c r="X31" s="3">
        <f>-Sheet1!W98-Sheet2!W98</f>
        <v>0</v>
      </c>
      <c r="Y31" s="3">
        <f>-Sheet1!X98-Sheet2!X98</f>
        <v>0</v>
      </c>
      <c r="Z31" s="3">
        <f>-Sheet1!Y98-Sheet2!Y98</f>
        <v>0</v>
      </c>
      <c r="AA31" s="3">
        <f>-Sheet1!Z98-Sheet2!Z98</f>
        <v>0</v>
      </c>
      <c r="AB31" s="3">
        <f>-Sheet1!AA98-Sheet2!AA98</f>
        <v>0</v>
      </c>
      <c r="AC31" s="3">
        <f>-Sheet1!AB98-Sheet2!AB98</f>
        <v>0</v>
      </c>
      <c r="AD31" s="3">
        <f>-Sheet1!AC98-Sheet2!AC98</f>
        <v>0</v>
      </c>
      <c r="AE31" s="3">
        <f>-Sheet1!AD98-Sheet2!AD98</f>
        <v>0</v>
      </c>
      <c r="AF31" s="3">
        <f>-Sheet1!AE98-Sheet2!AE98</f>
        <v>0</v>
      </c>
      <c r="AG31" s="3">
        <f>-Sheet1!AF98-Sheet2!AF98</f>
        <v>0</v>
      </c>
      <c r="AH31" s="3">
        <f>-Sheet1!AG98-Sheet2!AG98</f>
        <v>0</v>
      </c>
      <c r="AI31" s="3">
        <f>-Sheet1!AH98-Sheet2!AH98</f>
        <v>0</v>
      </c>
      <c r="AJ31" s="3">
        <f>-Sheet1!AI98-Sheet2!AI98</f>
        <v>0</v>
      </c>
      <c r="AK31" s="3">
        <f>-Sheet1!AJ98-Sheet2!AJ98</f>
        <v>0</v>
      </c>
      <c r="AL31" s="3">
        <f>-Sheet1!AK98-Sheet2!AK98</f>
        <v>0</v>
      </c>
      <c r="AM31" s="3">
        <f>-Sheet1!AL98-Sheet2!AL98</f>
        <v>0</v>
      </c>
      <c r="AN31" s="3">
        <f>-Sheet1!AM98-Sheet2!AM98</f>
        <v>0</v>
      </c>
      <c r="AO31" s="3">
        <f>-Sheet1!AN98-Sheet2!AN98</f>
        <v>0</v>
      </c>
      <c r="AP31" s="3">
        <f>-Sheet1!AO98-Sheet2!AO98</f>
        <v>0</v>
      </c>
      <c r="AQ31" s="3">
        <f>-Sheet1!AP98-Sheet2!AP98</f>
        <v>0</v>
      </c>
      <c r="AR31" s="3">
        <f>-Sheet1!AQ98-Sheet2!AQ98</f>
        <v>0</v>
      </c>
      <c r="AS31" s="3">
        <f>-Sheet1!AR98-Sheet2!AR98</f>
        <v>0</v>
      </c>
      <c r="AT31" s="3">
        <f>-Sheet1!AS98-Sheet2!AS98</f>
        <v>0</v>
      </c>
      <c r="AU31" s="3">
        <f>-Sheet1!AT98-Sheet2!AT98</f>
        <v>0</v>
      </c>
      <c r="AV31" s="3">
        <f>-Sheet1!AU98-Sheet2!AU98</f>
        <v>0</v>
      </c>
      <c r="AW31" s="3">
        <f>-Sheet1!AV98-Sheet2!AV98</f>
        <v>0</v>
      </c>
      <c r="AX31" s="3">
        <f>-Sheet1!AW98-Sheet2!AW98</f>
        <v>0</v>
      </c>
      <c r="AY31" s="3">
        <f>-Sheet1!AX98-Sheet2!AX98</f>
        <v>0</v>
      </c>
      <c r="AZ31" s="3">
        <f>-Sheet1!AY98-Sheet2!AY98</f>
        <v>0</v>
      </c>
      <c r="BA31" s="3">
        <f>-Sheet1!AZ98-Sheet2!AZ98</f>
        <v>0</v>
      </c>
      <c r="BB31" s="3">
        <f>-Sheet1!BA98-Sheet2!BA98</f>
        <v>0</v>
      </c>
      <c r="BC31" s="3">
        <f>-Sheet1!BB98-Sheet2!BB98</f>
        <v>0</v>
      </c>
      <c r="BD31" s="3">
        <f>-Sheet1!BC98-Sheet2!BC98</f>
        <v>0</v>
      </c>
      <c r="BE31" s="3">
        <f>-Sheet1!BD98-Sheet2!BD98</f>
        <v>0</v>
      </c>
      <c r="BF31" s="3">
        <f>-Sheet1!BE98-Sheet2!BE98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255</v>
      </c>
      <c r="D32" s="3">
        <f>-Sheet1!C99-Sheet2!C99</f>
        <v>-9751859.4262531959</v>
      </c>
      <c r="E32" s="3">
        <f>-Sheet1!D99-Sheet2!D99</f>
        <v>-9751859.4262531959</v>
      </c>
      <c r="F32" s="3">
        <f>-Sheet1!E99-Sheet2!E99</f>
        <v>-9751859.4262531959</v>
      </c>
      <c r="G32" s="3">
        <f>-Sheet1!F99-Sheet2!F99</f>
        <v>-9751859.4262531959</v>
      </c>
      <c r="H32" s="3">
        <f>-Sheet1!G99-Sheet2!G99</f>
        <v>-9751859.4262531959</v>
      </c>
      <c r="I32" s="3">
        <f>-Sheet1!H99-Sheet2!H99</f>
        <v>-9751859.4262531959</v>
      </c>
      <c r="J32" s="3">
        <f>-Sheet1!I99-Sheet2!I99</f>
        <v>-9751859.4262531959</v>
      </c>
      <c r="K32" s="3">
        <f>-Sheet1!J99-Sheet2!J99</f>
        <v>-9751859.4262531959</v>
      </c>
      <c r="L32" s="3">
        <f>-Sheet1!K99-Sheet2!K99</f>
        <v>-9751859.4262531959</v>
      </c>
      <c r="M32" s="3">
        <f>-Sheet1!L99-Sheet2!L99</f>
        <v>-9751859.4262531959</v>
      </c>
      <c r="N32" s="3">
        <f>-Sheet1!M99-Sheet2!M99</f>
        <v>-9751859.4262531959</v>
      </c>
      <c r="O32" s="3">
        <f>-Sheet1!N99-Sheet2!N99</f>
        <v>-9751859.4262531959</v>
      </c>
      <c r="P32" s="3">
        <f>-Sheet1!O99-Sheet2!O99</f>
        <v>-9751859.4262531959</v>
      </c>
      <c r="Q32" s="3">
        <f>-Sheet1!P99-Sheet2!P99</f>
        <v>-9751859.4262531959</v>
      </c>
      <c r="R32" s="3">
        <f>-Sheet1!Q99-Sheet2!Q99</f>
        <v>-9751859.4262531959</v>
      </c>
      <c r="S32" s="3">
        <f>-Sheet1!R99-Sheet2!R99</f>
        <v>-9751859.4262531959</v>
      </c>
      <c r="T32" s="3">
        <f>-Sheet1!S99-Sheet2!S99</f>
        <v>-9751859.4262531959</v>
      </c>
      <c r="U32" s="3">
        <f>-Sheet1!T99-Sheet2!T99</f>
        <v>-9751859.4262531959</v>
      </c>
      <c r="V32" s="3">
        <f>-Sheet1!U99-Sheet2!U99</f>
        <v>-9751859.4262531959</v>
      </c>
      <c r="W32" s="3">
        <f>-Sheet1!V99-Sheet2!V99</f>
        <v>-9751859.4262531959</v>
      </c>
      <c r="X32" s="3">
        <f>-Sheet1!W99-Sheet2!W99</f>
        <v>0</v>
      </c>
      <c r="Y32" s="3">
        <f>-Sheet1!X99-Sheet2!X99</f>
        <v>0</v>
      </c>
      <c r="Z32" s="3">
        <f>-Sheet1!Y99-Sheet2!Y99</f>
        <v>0</v>
      </c>
      <c r="AA32" s="3">
        <f>-Sheet1!Z99-Sheet2!Z99</f>
        <v>0</v>
      </c>
      <c r="AB32" s="3">
        <f>-Sheet1!AA99-Sheet2!AA99</f>
        <v>0</v>
      </c>
      <c r="AC32" s="3">
        <f>-Sheet1!AB99-Sheet2!AB99</f>
        <v>0</v>
      </c>
      <c r="AD32" s="3">
        <f>-Sheet1!AC99-Sheet2!AC99</f>
        <v>0</v>
      </c>
      <c r="AE32" s="3">
        <f>-Sheet1!AD99-Sheet2!AD99</f>
        <v>0</v>
      </c>
      <c r="AF32" s="3">
        <f>-Sheet1!AE99-Sheet2!AE99</f>
        <v>0</v>
      </c>
      <c r="AG32" s="3">
        <f>-Sheet1!AF99-Sheet2!AF99</f>
        <v>0</v>
      </c>
      <c r="AH32" s="3">
        <f>-Sheet1!AG99-Sheet2!AG99</f>
        <v>0</v>
      </c>
      <c r="AI32" s="3">
        <f>-Sheet1!AH99-Sheet2!AH99</f>
        <v>0</v>
      </c>
      <c r="AJ32" s="3">
        <f>-Sheet1!AI99-Sheet2!AI99</f>
        <v>0</v>
      </c>
      <c r="AK32" s="3">
        <f>-Sheet1!AJ99-Sheet2!AJ99</f>
        <v>0</v>
      </c>
      <c r="AL32" s="3">
        <f>-Sheet1!AK99-Sheet2!AK99</f>
        <v>0</v>
      </c>
      <c r="AM32" s="3">
        <f>-Sheet1!AL99-Sheet2!AL99</f>
        <v>0</v>
      </c>
      <c r="AN32" s="3">
        <f>-Sheet1!AM99-Sheet2!AM99</f>
        <v>0</v>
      </c>
      <c r="AO32" s="3">
        <f>-Sheet1!AN99-Sheet2!AN99</f>
        <v>0</v>
      </c>
      <c r="AP32" s="3">
        <f>-Sheet1!AO99-Sheet2!AO99</f>
        <v>0</v>
      </c>
      <c r="AQ32" s="3">
        <f>-Sheet1!AP99-Sheet2!AP99</f>
        <v>0</v>
      </c>
      <c r="AR32" s="3">
        <f>-Sheet1!AQ99-Sheet2!AQ99</f>
        <v>0</v>
      </c>
      <c r="AS32" s="3">
        <f>-Sheet1!AR99-Sheet2!AR99</f>
        <v>0</v>
      </c>
      <c r="AT32" s="3">
        <f>-Sheet1!AS99-Sheet2!AS99</f>
        <v>0</v>
      </c>
      <c r="AU32" s="3">
        <f>-Sheet1!AT99-Sheet2!AT99</f>
        <v>0</v>
      </c>
      <c r="AV32" s="3">
        <f>-Sheet1!AU99-Sheet2!AU99</f>
        <v>0</v>
      </c>
      <c r="AW32" s="3">
        <f>-Sheet1!AV99-Sheet2!AV99</f>
        <v>0</v>
      </c>
      <c r="AX32" s="3">
        <f>-Sheet1!AW99-Sheet2!AW99</f>
        <v>0</v>
      </c>
      <c r="AY32" s="3">
        <f>-Sheet1!AX99-Sheet2!AX99</f>
        <v>0</v>
      </c>
      <c r="AZ32" s="3">
        <f>-Sheet1!AY99-Sheet2!AY99</f>
        <v>0</v>
      </c>
      <c r="BA32" s="3">
        <f>-Sheet1!AZ99-Sheet2!AZ99</f>
        <v>0</v>
      </c>
      <c r="BB32" s="3">
        <f>-Sheet1!BA99-Sheet2!BA99</f>
        <v>0</v>
      </c>
      <c r="BC32" s="3">
        <f>-Sheet1!BB99-Sheet2!BB99</f>
        <v>0</v>
      </c>
      <c r="BD32" s="3">
        <f>-Sheet1!BC99-Sheet2!BC99</f>
        <v>0</v>
      </c>
      <c r="BE32" s="3">
        <f>-Sheet1!BD99-Sheet2!BD99</f>
        <v>0</v>
      </c>
      <c r="BF32" s="3">
        <f>-Sheet1!BE99-Sheet2!BE99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256</v>
      </c>
      <c r="D33" s="3">
        <f>-Sheet1!C100-Sheet2!C100</f>
        <v>0</v>
      </c>
      <c r="E33" s="3">
        <f>-Sheet1!D100-Sheet2!D100</f>
        <v>0</v>
      </c>
      <c r="F33" s="3">
        <f>-Sheet1!E100-Sheet2!E100</f>
        <v>0</v>
      </c>
      <c r="G33" s="3">
        <f>-Sheet1!F100-Sheet2!F100</f>
        <v>0</v>
      </c>
      <c r="H33" s="3">
        <f>-Sheet1!G100-Sheet2!G100</f>
        <v>0</v>
      </c>
      <c r="I33" s="3">
        <f>-Sheet1!H100-Sheet2!H100</f>
        <v>0</v>
      </c>
      <c r="J33" s="3">
        <f>-Sheet1!I100-Sheet2!I100</f>
        <v>0</v>
      </c>
      <c r="K33" s="3">
        <f>-Sheet1!J100-Sheet2!J100</f>
        <v>0</v>
      </c>
      <c r="L33" s="3">
        <f>-Sheet1!K100-Sheet2!K100</f>
        <v>0</v>
      </c>
      <c r="M33" s="3">
        <f>-Sheet1!L100-Sheet2!L100</f>
        <v>0</v>
      </c>
      <c r="N33" s="3">
        <f>-Sheet1!M100-Sheet2!M100</f>
        <v>0</v>
      </c>
      <c r="O33" s="3">
        <f>-Sheet1!N100-Sheet2!N100</f>
        <v>0</v>
      </c>
      <c r="P33" s="3">
        <f>-Sheet1!O100-Sheet2!O100</f>
        <v>0</v>
      </c>
      <c r="Q33" s="3">
        <f>-Sheet1!P100-Sheet2!P100</f>
        <v>0</v>
      </c>
      <c r="R33" s="3">
        <f>-Sheet1!Q100-Sheet2!Q100</f>
        <v>0</v>
      </c>
      <c r="S33" s="3">
        <f>-Sheet1!R100-Sheet2!R100</f>
        <v>0</v>
      </c>
      <c r="T33" s="3">
        <f>-Sheet1!S100-Sheet2!S100</f>
        <v>0</v>
      </c>
      <c r="U33" s="3">
        <f>-Sheet1!T100-Sheet2!T100</f>
        <v>0</v>
      </c>
      <c r="V33" s="3">
        <f>-Sheet1!U100-Sheet2!U100</f>
        <v>0</v>
      </c>
      <c r="W33" s="3">
        <f>-Sheet1!V100-Sheet2!V100</f>
        <v>0</v>
      </c>
      <c r="X33" s="3">
        <f>-Sheet1!W100-Sheet2!W100</f>
        <v>0</v>
      </c>
      <c r="Y33" s="3">
        <f>-Sheet1!X100-Sheet2!X100</f>
        <v>0</v>
      </c>
      <c r="Z33" s="3">
        <f>-Sheet1!Y100-Sheet2!Y100</f>
        <v>0</v>
      </c>
      <c r="AA33" s="3">
        <f>-Sheet1!Z100-Sheet2!Z100</f>
        <v>0</v>
      </c>
      <c r="AB33" s="3">
        <f>-Sheet1!AA100-Sheet2!AA100</f>
        <v>0</v>
      </c>
      <c r="AC33" s="3">
        <f>-Sheet1!AB100-Sheet2!AB100</f>
        <v>0</v>
      </c>
      <c r="AD33" s="3">
        <f>-Sheet1!AC100-Sheet2!AC100</f>
        <v>0</v>
      </c>
      <c r="AE33" s="3">
        <f>-Sheet1!AD100-Sheet2!AD100</f>
        <v>0</v>
      </c>
      <c r="AF33" s="3">
        <f>-Sheet1!AE100-Sheet2!AE100</f>
        <v>0</v>
      </c>
      <c r="AG33" s="3">
        <f>-Sheet1!AF100-Sheet2!AF100</f>
        <v>0</v>
      </c>
      <c r="AH33" s="3">
        <f>-Sheet1!AG100-Sheet2!AG100</f>
        <v>0</v>
      </c>
      <c r="AI33" s="3">
        <f>-Sheet1!AH100-Sheet2!AH100</f>
        <v>0</v>
      </c>
      <c r="AJ33" s="3">
        <f>-Sheet1!AI100-Sheet2!AI100</f>
        <v>0</v>
      </c>
      <c r="AK33" s="3">
        <f>-Sheet1!AJ100-Sheet2!AJ100</f>
        <v>0</v>
      </c>
      <c r="AL33" s="3">
        <f>-Sheet1!AK100-Sheet2!AK100</f>
        <v>0</v>
      </c>
      <c r="AM33" s="3">
        <f>-Sheet1!AL100-Sheet2!AL100</f>
        <v>0</v>
      </c>
      <c r="AN33" s="3">
        <f>-Sheet1!AM100-Sheet2!AM100</f>
        <v>0</v>
      </c>
      <c r="AO33" s="3">
        <f>-Sheet1!AN100-Sheet2!AN100</f>
        <v>0</v>
      </c>
      <c r="AP33" s="3">
        <f>-Sheet1!AO100-Sheet2!AO100</f>
        <v>0</v>
      </c>
      <c r="AQ33" s="3">
        <f>-Sheet1!AP100-Sheet2!AP100</f>
        <v>0</v>
      </c>
      <c r="AR33" s="3">
        <f>-Sheet1!AQ100-Sheet2!AQ100</f>
        <v>0</v>
      </c>
      <c r="AS33" s="3">
        <f>-Sheet1!AR100-Sheet2!AR100</f>
        <v>0</v>
      </c>
      <c r="AT33" s="3">
        <f>-Sheet1!AS100-Sheet2!AS100</f>
        <v>0</v>
      </c>
      <c r="AU33" s="3">
        <f>-Sheet1!AT100-Sheet2!AT100</f>
        <v>0</v>
      </c>
      <c r="AV33" s="3">
        <f>-Sheet1!AU100-Sheet2!AU100</f>
        <v>0</v>
      </c>
      <c r="AW33" s="3">
        <f>-Sheet1!AV100-Sheet2!AV100</f>
        <v>0</v>
      </c>
      <c r="AX33" s="3">
        <f>-Sheet1!AW100-Sheet2!AW100</f>
        <v>0</v>
      </c>
      <c r="AY33" s="3">
        <f>-Sheet1!AX100-Sheet2!AX100</f>
        <v>0</v>
      </c>
      <c r="AZ33" s="3">
        <f>-Sheet1!AY100-Sheet2!AY100</f>
        <v>0</v>
      </c>
      <c r="BA33" s="3">
        <f>-Sheet1!AZ100-Sheet2!AZ100</f>
        <v>0</v>
      </c>
      <c r="BB33" s="3">
        <f>-Sheet1!BA100-Sheet2!BA100</f>
        <v>0</v>
      </c>
      <c r="BC33" s="3">
        <f>-Sheet1!BB100-Sheet2!BB100</f>
        <v>0</v>
      </c>
      <c r="BD33" s="3">
        <f>-Sheet1!BC100-Sheet2!BC100</f>
        <v>0</v>
      </c>
      <c r="BE33" s="3">
        <f>-Sheet1!BD100-Sheet2!BD100</f>
        <v>0</v>
      </c>
      <c r="BF33" s="3">
        <f>-Sheet1!BE100-Sheet2!BE100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257</v>
      </c>
      <c r="D34" s="3">
        <f>-Sheet1!C101-Sheet2!C101</f>
        <v>-2249223.6521621807</v>
      </c>
      <c r="E34" s="3">
        <f>-Sheet1!D101-Sheet2!D101</f>
        <v>-2249223.6521621807</v>
      </c>
      <c r="F34" s="3">
        <f>-Sheet1!E101-Sheet2!E101</f>
        <v>-2249223.6521621807</v>
      </c>
      <c r="G34" s="3">
        <f>-Sheet1!F101-Sheet2!F101</f>
        <v>-2249223.6521621807</v>
      </c>
      <c r="H34" s="3">
        <f>-Sheet1!G101-Sheet2!G101</f>
        <v>-2249223.6521621807</v>
      </c>
      <c r="I34" s="3">
        <f>-Sheet1!H101-Sheet2!H101</f>
        <v>-2249223.6521621807</v>
      </c>
      <c r="J34" s="3">
        <f>-Sheet1!I101-Sheet2!I101</f>
        <v>-2249223.6521621807</v>
      </c>
      <c r="K34" s="3">
        <f>-Sheet1!J101-Sheet2!J101</f>
        <v>-2249223.6521621807</v>
      </c>
      <c r="L34" s="3">
        <f>-Sheet1!K101-Sheet2!K101</f>
        <v>-2249223.6521621807</v>
      </c>
      <c r="M34" s="3">
        <f>-Sheet1!L101-Sheet2!L101</f>
        <v>-2249223.6521621807</v>
      </c>
      <c r="N34" s="3">
        <f>-Sheet1!M101-Sheet2!M101</f>
        <v>-2249223.6521621807</v>
      </c>
      <c r="O34" s="3">
        <f>-Sheet1!N101-Sheet2!N101</f>
        <v>-2249223.6521621807</v>
      </c>
      <c r="P34" s="3">
        <f>-Sheet1!O101-Sheet2!O101</f>
        <v>-2249223.6521621807</v>
      </c>
      <c r="Q34" s="3">
        <f>-Sheet1!P101-Sheet2!P101</f>
        <v>-2249223.6521621807</v>
      </c>
      <c r="R34" s="3">
        <f>-Sheet1!Q101-Sheet2!Q101</f>
        <v>-2249223.6521621807</v>
      </c>
      <c r="S34" s="3">
        <f>-Sheet1!R101-Sheet2!R101</f>
        <v>-2249223.6521621807</v>
      </c>
      <c r="T34" s="3">
        <f>-Sheet1!S101-Sheet2!S101</f>
        <v>-2249223.6521621807</v>
      </c>
      <c r="U34" s="3">
        <f>-Sheet1!T101-Sheet2!T101</f>
        <v>-2249223.6521621807</v>
      </c>
      <c r="V34" s="3">
        <f>-Sheet1!U101-Sheet2!U101</f>
        <v>-2249223.6521621807</v>
      </c>
      <c r="W34" s="3">
        <f>-Sheet1!V101-Sheet2!V101</f>
        <v>-2249223.6521621807</v>
      </c>
      <c r="X34" s="3">
        <f>-Sheet1!W101-Sheet2!W101</f>
        <v>0</v>
      </c>
      <c r="Y34" s="3">
        <f>-Sheet1!X101-Sheet2!X101</f>
        <v>0</v>
      </c>
      <c r="Z34" s="3">
        <f>-Sheet1!Y101-Sheet2!Y101</f>
        <v>0</v>
      </c>
      <c r="AA34" s="3">
        <f>-Sheet1!Z101-Sheet2!Z101</f>
        <v>0</v>
      </c>
      <c r="AB34" s="3">
        <f>-Sheet1!AA101-Sheet2!AA101</f>
        <v>0</v>
      </c>
      <c r="AC34" s="3">
        <f>-Sheet1!AB101-Sheet2!AB101</f>
        <v>0</v>
      </c>
      <c r="AD34" s="3">
        <f>-Sheet1!AC101-Sheet2!AC101</f>
        <v>0</v>
      </c>
      <c r="AE34" s="3">
        <f>-Sheet1!AD101-Sheet2!AD101</f>
        <v>0</v>
      </c>
      <c r="AF34" s="3">
        <f>-Sheet1!AE101-Sheet2!AE101</f>
        <v>0</v>
      </c>
      <c r="AG34" s="3">
        <f>-Sheet1!AF101-Sheet2!AF101</f>
        <v>0</v>
      </c>
      <c r="AH34" s="3">
        <f>-Sheet1!AG101-Sheet2!AG101</f>
        <v>0</v>
      </c>
      <c r="AI34" s="3">
        <f>-Sheet1!AH101-Sheet2!AH101</f>
        <v>0</v>
      </c>
      <c r="AJ34" s="3">
        <f>-Sheet1!AI101-Sheet2!AI101</f>
        <v>0</v>
      </c>
      <c r="AK34" s="3">
        <f>-Sheet1!AJ101-Sheet2!AJ101</f>
        <v>0</v>
      </c>
      <c r="AL34" s="3">
        <f>-Sheet1!AK101-Sheet2!AK101</f>
        <v>0</v>
      </c>
      <c r="AM34" s="3">
        <f>-Sheet1!AL101-Sheet2!AL101</f>
        <v>0</v>
      </c>
      <c r="AN34" s="3">
        <f>-Sheet1!AM101-Sheet2!AM101</f>
        <v>0</v>
      </c>
      <c r="AO34" s="3">
        <f>-Sheet1!AN101-Sheet2!AN101</f>
        <v>0</v>
      </c>
      <c r="AP34" s="3">
        <f>-Sheet1!AO101-Sheet2!AO101</f>
        <v>0</v>
      </c>
      <c r="AQ34" s="3">
        <f>-Sheet1!AP101-Sheet2!AP101</f>
        <v>0</v>
      </c>
      <c r="AR34" s="3">
        <f>-Sheet1!AQ101-Sheet2!AQ101</f>
        <v>0</v>
      </c>
      <c r="AS34" s="3">
        <f>-Sheet1!AR101-Sheet2!AR101</f>
        <v>0</v>
      </c>
      <c r="AT34" s="3">
        <f>-Sheet1!AS101-Sheet2!AS101</f>
        <v>0</v>
      </c>
      <c r="AU34" s="3">
        <f>-Sheet1!AT101-Sheet2!AT101</f>
        <v>0</v>
      </c>
      <c r="AV34" s="3">
        <f>-Sheet1!AU101-Sheet2!AU101</f>
        <v>0</v>
      </c>
      <c r="AW34" s="3">
        <f>-Sheet1!AV101-Sheet2!AV101</f>
        <v>0</v>
      </c>
      <c r="AX34" s="3">
        <f>-Sheet1!AW101-Sheet2!AW101</f>
        <v>0</v>
      </c>
      <c r="AY34" s="3">
        <f>-Sheet1!AX101-Sheet2!AX101</f>
        <v>0</v>
      </c>
      <c r="AZ34" s="3">
        <f>-Sheet1!AY101-Sheet2!AY101</f>
        <v>0</v>
      </c>
      <c r="BA34" s="3">
        <f>-Sheet1!AZ101-Sheet2!AZ101</f>
        <v>0</v>
      </c>
      <c r="BB34" s="3">
        <f>-Sheet1!BA101-Sheet2!BA101</f>
        <v>0</v>
      </c>
      <c r="BC34" s="3">
        <f>-Sheet1!BB101-Sheet2!BB101</f>
        <v>0</v>
      </c>
      <c r="BD34" s="3">
        <f>-Sheet1!BC101-Sheet2!BC101</f>
        <v>0</v>
      </c>
      <c r="BE34" s="3">
        <f>-Sheet1!BD101-Sheet2!BD101</f>
        <v>0</v>
      </c>
      <c r="BF34" s="3">
        <f>-Sheet1!BE101-Sheet2!BE101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-Sheet1!C102-Sheet2!C102</f>
        <v>0</v>
      </c>
      <c r="E35" s="3">
        <f>-Sheet1!D102-Sheet2!D102</f>
        <v>0</v>
      </c>
      <c r="F35" s="3">
        <f>-Sheet1!E102-Sheet2!E102</f>
        <v>0</v>
      </c>
      <c r="G35" s="3">
        <f>-Sheet1!F102-Sheet2!F102</f>
        <v>0</v>
      </c>
      <c r="H35" s="3">
        <f>-Sheet1!G102-Sheet2!G102</f>
        <v>0</v>
      </c>
      <c r="I35" s="3">
        <f>-Sheet1!H102-Sheet2!H102</f>
        <v>0</v>
      </c>
      <c r="J35" s="3">
        <f>-Sheet1!I102-Sheet2!I102</f>
        <v>0</v>
      </c>
      <c r="K35" s="3">
        <f>-Sheet1!J102-Sheet2!J102</f>
        <v>0</v>
      </c>
      <c r="L35" s="3">
        <f>-Sheet1!K102-Sheet2!K102</f>
        <v>0</v>
      </c>
      <c r="M35" s="3">
        <f>-Sheet1!L102-Sheet2!L102</f>
        <v>0</v>
      </c>
      <c r="N35" s="3">
        <f>-Sheet1!M102-Sheet2!M102</f>
        <v>0</v>
      </c>
      <c r="O35" s="3">
        <f>-Sheet1!N102-Sheet2!N102</f>
        <v>0</v>
      </c>
      <c r="P35" s="3">
        <f>-Sheet1!O102-Sheet2!O102</f>
        <v>0</v>
      </c>
      <c r="Q35" s="3">
        <f>-Sheet1!P102-Sheet2!P102</f>
        <v>0</v>
      </c>
      <c r="R35" s="3">
        <f>-Sheet1!Q102-Sheet2!Q102</f>
        <v>0</v>
      </c>
      <c r="S35" s="3">
        <f>-Sheet1!R102-Sheet2!R102</f>
        <v>0</v>
      </c>
      <c r="T35" s="3">
        <f>-Sheet1!S102-Sheet2!S102</f>
        <v>0</v>
      </c>
      <c r="U35" s="3">
        <f>-Sheet1!T102-Sheet2!T102</f>
        <v>0</v>
      </c>
      <c r="V35" s="3">
        <f>-Sheet1!U102-Sheet2!U102</f>
        <v>0</v>
      </c>
      <c r="W35" s="3">
        <f>-Sheet1!V102-Sheet2!V102</f>
        <v>0</v>
      </c>
      <c r="X35" s="3">
        <f>-Sheet1!W102-Sheet2!W102</f>
        <v>0</v>
      </c>
      <c r="Y35" s="3">
        <f>-Sheet1!X102-Sheet2!X102</f>
        <v>0</v>
      </c>
      <c r="Z35" s="3">
        <f>-Sheet1!Y102-Sheet2!Y102</f>
        <v>0</v>
      </c>
      <c r="AA35" s="3">
        <f>-Sheet1!Z102-Sheet2!Z102</f>
        <v>0</v>
      </c>
      <c r="AB35" s="3">
        <f>-Sheet1!AA102-Sheet2!AA102</f>
        <v>0</v>
      </c>
      <c r="AC35" s="3">
        <f>-Sheet1!AB102-Sheet2!AB102</f>
        <v>0</v>
      </c>
      <c r="AD35" s="3">
        <f>-Sheet1!AC102-Sheet2!AC102</f>
        <v>0</v>
      </c>
      <c r="AE35" s="3">
        <f>-Sheet1!AD102-Sheet2!AD102</f>
        <v>0</v>
      </c>
      <c r="AF35" s="3">
        <f>-Sheet1!AE102-Sheet2!AE102</f>
        <v>0</v>
      </c>
      <c r="AG35" s="3">
        <f>-Sheet1!AF102-Sheet2!AF102</f>
        <v>0</v>
      </c>
      <c r="AH35" s="3">
        <f>-Sheet1!AG102-Sheet2!AG102</f>
        <v>0</v>
      </c>
      <c r="AI35" s="3">
        <f>-Sheet1!AH102-Sheet2!AH102</f>
        <v>0</v>
      </c>
      <c r="AJ35" s="3">
        <f>-Sheet1!AI102-Sheet2!AI102</f>
        <v>0</v>
      </c>
      <c r="AK35" s="3">
        <f>-Sheet1!AJ102-Sheet2!AJ102</f>
        <v>0</v>
      </c>
      <c r="AL35" s="3">
        <f>-Sheet1!AK102-Sheet2!AK102</f>
        <v>0</v>
      </c>
      <c r="AM35" s="3">
        <f>-Sheet1!AL102-Sheet2!AL102</f>
        <v>0</v>
      </c>
      <c r="AN35" s="3">
        <f>-Sheet1!AM102-Sheet2!AM102</f>
        <v>0</v>
      </c>
      <c r="AO35" s="3">
        <f>-Sheet1!AN102-Sheet2!AN102</f>
        <v>0</v>
      </c>
      <c r="AP35" s="3">
        <f>-Sheet1!AO102-Sheet2!AO102</f>
        <v>0</v>
      </c>
      <c r="AQ35" s="3">
        <f>-Sheet1!AP102-Sheet2!AP102</f>
        <v>0</v>
      </c>
      <c r="AR35" s="3">
        <f>-Sheet1!AQ102-Sheet2!AQ102</f>
        <v>0</v>
      </c>
      <c r="AS35" s="3">
        <f>-Sheet1!AR102-Sheet2!AR102</f>
        <v>0</v>
      </c>
      <c r="AT35" s="3">
        <f>-Sheet1!AS102-Sheet2!AS102</f>
        <v>0</v>
      </c>
      <c r="AU35" s="3">
        <f>-Sheet1!AT102-Sheet2!AT102</f>
        <v>0</v>
      </c>
      <c r="AV35" s="3">
        <f>-Sheet1!AU102-Sheet2!AU102</f>
        <v>0</v>
      </c>
      <c r="AW35" s="3">
        <f>-Sheet1!AV102-Sheet2!AV102</f>
        <v>0</v>
      </c>
      <c r="AX35" s="3">
        <f>-Sheet1!AW102-Sheet2!AW102</f>
        <v>0</v>
      </c>
      <c r="AY35" s="3">
        <f>-Sheet1!AX102-Sheet2!AX102</f>
        <v>0</v>
      </c>
      <c r="AZ35" s="3">
        <f>-Sheet1!AY102-Sheet2!AY102</f>
        <v>0</v>
      </c>
      <c r="BA35" s="3">
        <f>-Sheet1!AZ102-Sheet2!AZ102</f>
        <v>0</v>
      </c>
      <c r="BB35" s="3">
        <f>-Sheet1!BA102-Sheet2!BA102</f>
        <v>0</v>
      </c>
      <c r="BC35" s="3">
        <f>-Sheet1!BB102-Sheet2!BB102</f>
        <v>0</v>
      </c>
      <c r="BD35" s="3">
        <f>-Sheet1!BC102-Sheet2!BC102</f>
        <v>0</v>
      </c>
      <c r="BE35" s="3">
        <f>-Sheet1!BD102-Sheet2!BD102</f>
        <v>0</v>
      </c>
      <c r="BF35" s="3">
        <f>-Sheet1!BE102-Sheet2!BE102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-Sheet1!C103-Sheet2!C103</f>
        <v>0</v>
      </c>
      <c r="E36" s="3">
        <f>-Sheet1!D103-Sheet2!D103</f>
        <v>0</v>
      </c>
      <c r="F36" s="3">
        <f>-Sheet1!E103-Sheet2!E103</f>
        <v>0</v>
      </c>
      <c r="G36" s="3">
        <f>-Sheet1!F103-Sheet2!F103</f>
        <v>0</v>
      </c>
      <c r="H36" s="3">
        <f>-Sheet1!G103-Sheet2!G103</f>
        <v>0</v>
      </c>
      <c r="I36" s="3">
        <f>-Sheet1!H103-Sheet2!H103</f>
        <v>0</v>
      </c>
      <c r="J36" s="3">
        <f>-Sheet1!I103-Sheet2!I103</f>
        <v>0</v>
      </c>
      <c r="K36" s="3">
        <f>-Sheet1!J103-Sheet2!J103</f>
        <v>0</v>
      </c>
      <c r="L36" s="3">
        <f>-Sheet1!K103-Sheet2!K103</f>
        <v>0</v>
      </c>
      <c r="M36" s="3">
        <f>-Sheet1!L103-Sheet2!L103</f>
        <v>0</v>
      </c>
      <c r="N36" s="3">
        <f>-Sheet1!M103-Sheet2!M103</f>
        <v>0</v>
      </c>
      <c r="O36" s="3">
        <f>-Sheet1!N103-Sheet2!N103</f>
        <v>0</v>
      </c>
      <c r="P36" s="3">
        <f>-Sheet1!O103-Sheet2!O103</f>
        <v>0</v>
      </c>
      <c r="Q36" s="3">
        <f>-Sheet1!P103-Sheet2!P103</f>
        <v>0</v>
      </c>
      <c r="R36" s="3">
        <f>-Sheet1!Q103-Sheet2!Q103</f>
        <v>0</v>
      </c>
      <c r="S36" s="3">
        <f>-Sheet1!R103-Sheet2!R103</f>
        <v>0</v>
      </c>
      <c r="T36" s="3">
        <f>-Sheet1!S103-Sheet2!S103</f>
        <v>0</v>
      </c>
      <c r="U36" s="3">
        <f>-Sheet1!T103-Sheet2!T103</f>
        <v>0</v>
      </c>
      <c r="V36" s="3">
        <f>-Sheet1!U103-Sheet2!U103</f>
        <v>0</v>
      </c>
      <c r="W36" s="3">
        <f>-Sheet1!V103-Sheet2!V103</f>
        <v>0</v>
      </c>
      <c r="X36" s="3">
        <f>-Sheet1!W103-Sheet2!W103</f>
        <v>0</v>
      </c>
      <c r="Y36" s="3">
        <f>-Sheet1!X103-Sheet2!X103</f>
        <v>0</v>
      </c>
      <c r="Z36" s="3">
        <f>-Sheet1!Y103-Sheet2!Y103</f>
        <v>0</v>
      </c>
      <c r="AA36" s="3">
        <f>-Sheet1!Z103-Sheet2!Z103</f>
        <v>0</v>
      </c>
      <c r="AB36" s="3">
        <f>-Sheet1!AA103-Sheet2!AA103</f>
        <v>0</v>
      </c>
      <c r="AC36" s="3">
        <f>-Sheet1!AB103-Sheet2!AB103</f>
        <v>0</v>
      </c>
      <c r="AD36" s="3">
        <f>-Sheet1!AC103-Sheet2!AC103</f>
        <v>0</v>
      </c>
      <c r="AE36" s="3">
        <f>-Sheet1!AD103-Sheet2!AD103</f>
        <v>0</v>
      </c>
      <c r="AF36" s="3">
        <f>-Sheet1!AE103-Sheet2!AE103</f>
        <v>0</v>
      </c>
      <c r="AG36" s="3">
        <f>-Sheet1!AF103-Sheet2!AF103</f>
        <v>0</v>
      </c>
      <c r="AH36" s="3">
        <f>-Sheet1!AG103-Sheet2!AG103</f>
        <v>0</v>
      </c>
      <c r="AI36" s="3">
        <f>-Sheet1!AH103-Sheet2!AH103</f>
        <v>0</v>
      </c>
      <c r="AJ36" s="3">
        <f>-Sheet1!AI103-Sheet2!AI103</f>
        <v>0</v>
      </c>
      <c r="AK36" s="3">
        <f>-Sheet1!AJ103-Sheet2!AJ103</f>
        <v>0</v>
      </c>
      <c r="AL36" s="3">
        <f>-Sheet1!AK103-Sheet2!AK103</f>
        <v>0</v>
      </c>
      <c r="AM36" s="3">
        <f>-Sheet1!AL103-Sheet2!AL103</f>
        <v>0</v>
      </c>
      <c r="AN36" s="3">
        <f>-Sheet1!AM103-Sheet2!AM103</f>
        <v>0</v>
      </c>
      <c r="AO36" s="3">
        <f>-Sheet1!AN103-Sheet2!AN103</f>
        <v>0</v>
      </c>
      <c r="AP36" s="3">
        <f>-Sheet1!AO103-Sheet2!AO103</f>
        <v>0</v>
      </c>
      <c r="AQ36" s="3">
        <f>-Sheet1!AP103-Sheet2!AP103</f>
        <v>0</v>
      </c>
      <c r="AR36" s="3">
        <f>-Sheet1!AQ103-Sheet2!AQ103</f>
        <v>0</v>
      </c>
      <c r="AS36" s="3">
        <f>-Sheet1!AR103-Sheet2!AR103</f>
        <v>0</v>
      </c>
      <c r="AT36" s="3">
        <f>-Sheet1!AS103-Sheet2!AS103</f>
        <v>0</v>
      </c>
      <c r="AU36" s="3">
        <f>-Sheet1!AT103-Sheet2!AT103</f>
        <v>0</v>
      </c>
      <c r="AV36" s="3">
        <f>-Sheet1!AU103-Sheet2!AU103</f>
        <v>0</v>
      </c>
      <c r="AW36" s="3">
        <f>-Sheet1!AV103-Sheet2!AV103</f>
        <v>0</v>
      </c>
      <c r="AX36" s="3">
        <f>-Sheet1!AW103-Sheet2!AW103</f>
        <v>0</v>
      </c>
      <c r="AY36" s="3">
        <f>-Sheet1!AX103-Sheet2!AX103</f>
        <v>0</v>
      </c>
      <c r="AZ36" s="3">
        <f>-Sheet1!AY103-Sheet2!AY103</f>
        <v>0</v>
      </c>
      <c r="BA36" s="3">
        <f>-Sheet1!AZ103-Sheet2!AZ103</f>
        <v>0</v>
      </c>
      <c r="BB36" s="3">
        <f>-Sheet1!BA103-Sheet2!BA103</f>
        <v>0</v>
      </c>
      <c r="BC36" s="3">
        <f>-Sheet1!BB103-Sheet2!BB103</f>
        <v>0</v>
      </c>
      <c r="BD36" s="3">
        <f>-Sheet1!BC103-Sheet2!BC103</f>
        <v>0</v>
      </c>
      <c r="BE36" s="3">
        <f>-Sheet1!BD103-Sheet2!BD103</f>
        <v>0</v>
      </c>
      <c r="BF36" s="3">
        <f>-Sheet1!BE103-Sheet2!BE103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258</v>
      </c>
      <c r="D37" s="3">
        <f>-Sheet1!C104-Sheet2!C104</f>
        <v>0</v>
      </c>
      <c r="E37" s="3">
        <f>-Sheet1!D104-Sheet2!D104</f>
        <v>0</v>
      </c>
      <c r="F37" s="3">
        <f>-Sheet1!E104-Sheet2!E104</f>
        <v>0</v>
      </c>
      <c r="G37" s="3">
        <f>-Sheet1!F104-Sheet2!F104</f>
        <v>0</v>
      </c>
      <c r="H37" s="3">
        <f>-Sheet1!G104-Sheet2!G104</f>
        <v>0</v>
      </c>
      <c r="I37" s="3">
        <f>-Sheet1!H104-Sheet2!H104</f>
        <v>0</v>
      </c>
      <c r="J37" s="3">
        <f>-Sheet1!I104-Sheet2!I104</f>
        <v>0</v>
      </c>
      <c r="K37" s="3">
        <f>-Sheet1!J104-Sheet2!J104</f>
        <v>0</v>
      </c>
      <c r="L37" s="3">
        <f>-Sheet1!K104-Sheet2!K104</f>
        <v>0</v>
      </c>
      <c r="M37" s="3">
        <f>-Sheet1!L104-Sheet2!L104</f>
        <v>0</v>
      </c>
      <c r="N37" s="3">
        <f>-Sheet1!M104-Sheet2!M104</f>
        <v>0</v>
      </c>
      <c r="O37" s="3">
        <f>-Sheet1!N104-Sheet2!N104</f>
        <v>0</v>
      </c>
      <c r="P37" s="3">
        <f>-Sheet1!O104-Sheet2!O104</f>
        <v>0</v>
      </c>
      <c r="Q37" s="3">
        <f>-Sheet1!P104-Sheet2!P104</f>
        <v>0</v>
      </c>
      <c r="R37" s="3">
        <f>-Sheet1!Q104-Sheet2!Q104</f>
        <v>0</v>
      </c>
      <c r="S37" s="3">
        <f>-Sheet1!R104-Sheet2!R104</f>
        <v>0</v>
      </c>
      <c r="T37" s="3">
        <f>-Sheet1!S104-Sheet2!S104</f>
        <v>0</v>
      </c>
      <c r="U37" s="3">
        <f>-Sheet1!T104-Sheet2!T104</f>
        <v>0</v>
      </c>
      <c r="V37" s="3">
        <f>-Sheet1!U104-Sheet2!U104</f>
        <v>0</v>
      </c>
      <c r="W37" s="3">
        <f>-Sheet1!V104-Sheet2!V104</f>
        <v>0</v>
      </c>
      <c r="X37" s="3">
        <f>-Sheet1!W104-Sheet2!W104</f>
        <v>0</v>
      </c>
      <c r="Y37" s="3">
        <f>-Sheet1!X104-Sheet2!X104</f>
        <v>0</v>
      </c>
      <c r="Z37" s="3">
        <f>-Sheet1!Y104-Sheet2!Y104</f>
        <v>0</v>
      </c>
      <c r="AA37" s="3">
        <f>-Sheet1!Z104-Sheet2!Z104</f>
        <v>0</v>
      </c>
      <c r="AB37" s="3">
        <f>-Sheet1!AA104-Sheet2!AA104</f>
        <v>0</v>
      </c>
      <c r="AC37" s="3">
        <f>-Sheet1!AB104-Sheet2!AB104</f>
        <v>0</v>
      </c>
      <c r="AD37" s="3">
        <f>-Sheet1!AC104-Sheet2!AC104</f>
        <v>0</v>
      </c>
      <c r="AE37" s="3">
        <f>-Sheet1!AD104-Sheet2!AD104</f>
        <v>0</v>
      </c>
      <c r="AF37" s="3">
        <f>-Sheet1!AE104-Sheet2!AE104</f>
        <v>0</v>
      </c>
      <c r="AG37" s="3">
        <f>-Sheet1!AF104-Sheet2!AF104</f>
        <v>0</v>
      </c>
      <c r="AH37" s="3">
        <f>-Sheet1!AG104-Sheet2!AG104</f>
        <v>0</v>
      </c>
      <c r="AI37" s="3">
        <f>-Sheet1!AH104-Sheet2!AH104</f>
        <v>0</v>
      </c>
      <c r="AJ37" s="3">
        <f>-Sheet1!AI104-Sheet2!AI104</f>
        <v>0</v>
      </c>
      <c r="AK37" s="3">
        <f>-Sheet1!AJ104-Sheet2!AJ104</f>
        <v>0</v>
      </c>
      <c r="AL37" s="3">
        <f>-Sheet1!AK104-Sheet2!AK104</f>
        <v>0</v>
      </c>
      <c r="AM37" s="3">
        <f>-Sheet1!AL104-Sheet2!AL104</f>
        <v>0</v>
      </c>
      <c r="AN37" s="3">
        <f>-Sheet1!AM104-Sheet2!AM104</f>
        <v>0</v>
      </c>
      <c r="AO37" s="3">
        <f>-Sheet1!AN104-Sheet2!AN104</f>
        <v>0</v>
      </c>
      <c r="AP37" s="3">
        <f>-Sheet1!AO104-Sheet2!AO104</f>
        <v>0</v>
      </c>
      <c r="AQ37" s="3">
        <f>-Sheet1!AP104-Sheet2!AP104</f>
        <v>0</v>
      </c>
      <c r="AR37" s="3">
        <f>-Sheet1!AQ104-Sheet2!AQ104</f>
        <v>0</v>
      </c>
      <c r="AS37" s="3">
        <f>-Sheet1!AR104-Sheet2!AR104</f>
        <v>0</v>
      </c>
      <c r="AT37" s="3">
        <f>-Sheet1!AS104-Sheet2!AS104</f>
        <v>0</v>
      </c>
      <c r="AU37" s="3">
        <f>-Sheet1!AT104-Sheet2!AT104</f>
        <v>0</v>
      </c>
      <c r="AV37" s="3">
        <f>-Sheet1!AU104-Sheet2!AU104</f>
        <v>0</v>
      </c>
      <c r="AW37" s="3">
        <f>-Sheet1!AV104-Sheet2!AV104</f>
        <v>0</v>
      </c>
      <c r="AX37" s="3">
        <f>-Sheet1!AW104-Sheet2!AW104</f>
        <v>0</v>
      </c>
      <c r="AY37" s="3">
        <f>-Sheet1!AX104-Sheet2!AX104</f>
        <v>0</v>
      </c>
      <c r="AZ37" s="3">
        <f>-Sheet1!AY104-Sheet2!AY104</f>
        <v>0</v>
      </c>
      <c r="BA37" s="3">
        <f>-Sheet1!AZ104-Sheet2!AZ104</f>
        <v>0</v>
      </c>
      <c r="BB37" s="3">
        <f>-Sheet1!BA104-Sheet2!BA104</f>
        <v>0</v>
      </c>
      <c r="BC37" s="3">
        <f>-Sheet1!BB104-Sheet2!BB104</f>
        <v>0</v>
      </c>
      <c r="BD37" s="3">
        <f>-Sheet1!BC104-Sheet2!BC104</f>
        <v>0</v>
      </c>
      <c r="BE37" s="3">
        <f>-Sheet1!BD104-Sheet2!BD104</f>
        <v>0</v>
      </c>
      <c r="BF37" s="3">
        <f>-Sheet1!BE104-Sheet2!BE104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>
      <c r="A38" t="s">
        <v>186</v>
      </c>
      <c r="B38" s="45" t="s">
        <v>198</v>
      </c>
      <c r="C38" t="s">
        <v>199</v>
      </c>
      <c r="D38" s="3">
        <f>D23+D27</f>
        <v>-876516807.3880831</v>
      </c>
      <c r="E38" s="3">
        <f t="shared" ref="E38:BP38" si="14">E23+E27</f>
        <v>-54248127.711661085</v>
      </c>
      <c r="F38" s="3">
        <f t="shared" si="14"/>
        <v>-54248127.711661085</v>
      </c>
      <c r="G38" s="3">
        <f t="shared" si="14"/>
        <v>-54248127.711661085</v>
      </c>
      <c r="H38" s="3">
        <f t="shared" si="14"/>
        <v>-54248127.711661085</v>
      </c>
      <c r="I38" s="3">
        <f t="shared" si="14"/>
        <v>-54248127.711661085</v>
      </c>
      <c r="J38" s="3">
        <f t="shared" si="14"/>
        <v>-54248127.711661085</v>
      </c>
      <c r="K38" s="3">
        <f t="shared" si="14"/>
        <v>-54248127.711661085</v>
      </c>
      <c r="L38" s="3">
        <f t="shared" si="14"/>
        <v>-54248127.711661085</v>
      </c>
      <c r="M38" s="3">
        <f t="shared" si="14"/>
        <v>-54248127.711661085</v>
      </c>
      <c r="N38" s="3">
        <f t="shared" si="14"/>
        <v>-54248127.711661085</v>
      </c>
      <c r="O38" s="3">
        <f t="shared" si="14"/>
        <v>-54248127.711661085</v>
      </c>
      <c r="P38" s="3">
        <f t="shared" si="14"/>
        <v>-54248127.711661085</v>
      </c>
      <c r="Q38" s="3">
        <f t="shared" si="14"/>
        <v>-54248127.711661085</v>
      </c>
      <c r="R38" s="3">
        <f t="shared" si="14"/>
        <v>-54248127.711661085</v>
      </c>
      <c r="S38" s="3">
        <f t="shared" si="14"/>
        <v>-54248127.711661085</v>
      </c>
      <c r="T38" s="3">
        <f t="shared" si="14"/>
        <v>-54248127.711661085</v>
      </c>
      <c r="U38" s="3">
        <f t="shared" si="14"/>
        <v>-54248127.711661085</v>
      </c>
      <c r="V38" s="3">
        <f t="shared" si="14"/>
        <v>-54248127.711661085</v>
      </c>
      <c r="W38" s="3">
        <f t="shared" si="14"/>
        <v>-54248127.711661085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>
      <c r="A39" t="s">
        <v>186</v>
      </c>
      <c r="B39" s="44" t="s">
        <v>200</v>
      </c>
      <c r="C39" t="s">
        <v>201</v>
      </c>
      <c r="D39" s="3">
        <f ca="1">D21+D38</f>
        <v>-876725462.72141647</v>
      </c>
      <c r="E39" s="3">
        <f t="shared" ref="E39:BP39" ca="1" si="16">E21+E38</f>
        <v>-54456783.044994421</v>
      </c>
      <c r="F39" s="3">
        <f t="shared" ca="1" si="16"/>
        <v>-54456783.044994421</v>
      </c>
      <c r="G39" s="3">
        <f t="shared" ca="1" si="16"/>
        <v>-54300291.544994421</v>
      </c>
      <c r="H39" s="3">
        <f t="shared" ca="1" si="16"/>
        <v>-49836910.490911022</v>
      </c>
      <c r="I39" s="3">
        <f t="shared" ca="1" si="16"/>
        <v>-49836910.490911022</v>
      </c>
      <c r="J39" s="3">
        <f t="shared" ca="1" si="16"/>
        <v>-37502906.296001934</v>
      </c>
      <c r="K39" s="3">
        <f t="shared" ca="1" si="16"/>
        <v>-37502906.296001934</v>
      </c>
      <c r="L39" s="3">
        <f t="shared" ca="1" si="16"/>
        <v>-500893.71127466112</v>
      </c>
      <c r="M39" s="3">
        <f t="shared" ca="1" si="16"/>
        <v>-500893.71127466112</v>
      </c>
      <c r="N39" s="3">
        <f t="shared" ca="1" si="16"/>
        <v>-500893.71127466112</v>
      </c>
      <c r="O39" s="3">
        <f t="shared" ca="1" si="16"/>
        <v>-500893.71127466112</v>
      </c>
      <c r="P39" s="3">
        <f t="shared" ca="1" si="16"/>
        <v>-500893.71127466112</v>
      </c>
      <c r="Q39" s="3">
        <f t="shared" ca="1" si="16"/>
        <v>-500893.71127466112</v>
      </c>
      <c r="R39" s="3">
        <f t="shared" ca="1" si="16"/>
        <v>-500844.61403397471</v>
      </c>
      <c r="S39" s="3">
        <f t="shared" ca="1" si="16"/>
        <v>5882784.5386703983</v>
      </c>
      <c r="T39" s="3">
        <f t="shared" ca="1" si="16"/>
        <v>12049922.310306758</v>
      </c>
      <c r="U39" s="3">
        <f t="shared" ca="1" si="16"/>
        <v>29551492.279761299</v>
      </c>
      <c r="V39" s="3">
        <f t="shared" ca="1" si="16"/>
        <v>29551899.302306771</v>
      </c>
      <c r="W39" s="3">
        <f t="shared" ca="1" si="16"/>
        <v>82056609.210670397</v>
      </c>
      <c r="X39" s="3">
        <f t="shared" ca="1" si="16"/>
        <v>86204782.522331476</v>
      </c>
      <c r="Y39" s="3">
        <f t="shared" ca="1" si="16"/>
        <v>136304736.92233148</v>
      </c>
      <c r="Z39" s="3">
        <f t="shared" ca="1" si="16"/>
        <v>136304736.92233148</v>
      </c>
      <c r="AA39" s="3">
        <f t="shared" ca="1" si="16"/>
        <v>136304736.92233148</v>
      </c>
      <c r="AB39" s="3">
        <f t="shared" ca="1" si="16"/>
        <v>136304736.92233148</v>
      </c>
      <c r="AC39" s="3">
        <f t="shared" ca="1" si="16"/>
        <v>131554744.52233148</v>
      </c>
      <c r="AD39" s="3">
        <f t="shared" ca="1" si="16"/>
        <v>131555020.62329426</v>
      </c>
      <c r="AE39" s="3">
        <f t="shared" ca="1" si="16"/>
        <v>141251675.22646064</v>
      </c>
      <c r="AF39" s="3">
        <f t="shared" ca="1" si="16"/>
        <v>141252248.07300615</v>
      </c>
      <c r="AG39" s="3">
        <f t="shared" ca="1" si="16"/>
        <v>143719309.70791519</v>
      </c>
      <c r="AH39" s="3">
        <f t="shared" ca="1" si="16"/>
        <v>143720937.04755163</v>
      </c>
      <c r="AI39" s="3">
        <f t="shared" ca="1" si="16"/>
        <v>150729353.55227882</v>
      </c>
      <c r="AJ39" s="3">
        <f t="shared" ca="1" si="16"/>
        <v>150729353.55227882</v>
      </c>
      <c r="AK39" s="3">
        <f t="shared" ca="1" si="16"/>
        <v>150729353.55227882</v>
      </c>
      <c r="AL39" s="3">
        <f t="shared" ca="1" si="16"/>
        <v>138936216.36593938</v>
      </c>
      <c r="AM39" s="3">
        <f t="shared" ca="1" si="16"/>
        <v>138936216.36593938</v>
      </c>
      <c r="AN39" s="3">
        <f t="shared" ca="1" si="16"/>
        <v>106632872.0459394</v>
      </c>
      <c r="AO39" s="3">
        <f t="shared" ca="1" si="16"/>
        <v>106632872.0459394</v>
      </c>
      <c r="AP39" s="3">
        <f t="shared" ca="1" si="16"/>
        <v>14865977.509212142</v>
      </c>
      <c r="AQ39" s="3">
        <f t="shared" ca="1" si="16"/>
        <v>16099508.326666668</v>
      </c>
      <c r="AR39" s="3">
        <f t="shared" ca="1" si="16"/>
        <v>16099508.326666668</v>
      </c>
      <c r="AS39" s="3">
        <f t="shared" ca="1" si="16"/>
        <v>16099508.326666668</v>
      </c>
      <c r="AT39" s="3">
        <f t="shared" ca="1" si="16"/>
        <v>16099508.326666668</v>
      </c>
      <c r="AU39" s="3">
        <f t="shared" ca="1" si="16"/>
        <v>16099508.326666668</v>
      </c>
      <c r="AV39" s="3">
        <f t="shared" ca="1" si="16"/>
        <v>16099508.326666668</v>
      </c>
      <c r="AW39" s="3">
        <f t="shared" ca="1" si="16"/>
        <v>16099508.326666668</v>
      </c>
      <c r="AX39" s="3">
        <f t="shared" ca="1" si="16"/>
        <v>-52163.833333333336</v>
      </c>
      <c r="AY39" s="3">
        <f t="shared" ca="1" si="16"/>
        <v>-52163.833333333336</v>
      </c>
      <c r="AZ39" s="3">
        <f t="shared" ca="1" si="16"/>
        <v>-52163.833333333336</v>
      </c>
      <c r="BA39" s="3">
        <f t="shared" ca="1" si="16"/>
        <v>-52163.833333333336</v>
      </c>
      <c r="BB39" s="3">
        <f t="shared" ca="1" si="16"/>
        <v>-263941708.80646688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-217894347.56851643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>
      <c r="A41">
        <v>5.0999999999999996</v>
      </c>
      <c r="B41" s="45" t="s">
        <v>202</v>
      </c>
      <c r="C41" t="s">
        <v>203</v>
      </c>
      <c r="D41" s="3">
        <f ca="1">-(Sheet1!D218+Sheet1!D219)-(Sheet2!D218+Sheet2!D219)</f>
        <v>0</v>
      </c>
      <c r="E41" s="3">
        <f ca="1">-(Sheet1!E218+Sheet1!E219)-(Sheet2!E218+Sheet2!E219)</f>
        <v>0</v>
      </c>
      <c r="F41" s="3">
        <f ca="1">-(Sheet1!F218+Sheet1!F219)-(Sheet2!F218+Sheet2!F219)</f>
        <v>0</v>
      </c>
      <c r="G41" s="3">
        <f ca="1">-(Sheet1!G218+Sheet1!G219)-(Sheet2!G218+Sheet2!G219)</f>
        <v>0</v>
      </c>
      <c r="H41" s="3">
        <f ca="1">-(Sheet1!H218+Sheet1!H219)-(Sheet2!H218+Sheet2!H219)</f>
        <v>-188776.67072727275</v>
      </c>
      <c r="I41" s="3">
        <f ca="1">-(Sheet1!I218+Sheet1!I219)-(Sheet2!I218+Sheet2!I219)</f>
        <v>-188776.67072727275</v>
      </c>
      <c r="J41" s="3">
        <f ca="1">-(Sheet1!J218+Sheet1!J219)-(Sheet2!J218+Sheet2!J219)</f>
        <v>-566330.01218181814</v>
      </c>
      <c r="K41" s="3">
        <f ca="1">-(Sheet1!K218+Sheet1!K219)-(Sheet2!K218+Sheet2!K219)</f>
        <v>-566330.01218181814</v>
      </c>
      <c r="L41" s="3">
        <f ca="1">-(Sheet1!L218+Sheet1!L219)-(Sheet2!L218+Sheet2!L219)</f>
        <v>-1698990.0365454543</v>
      </c>
      <c r="M41" s="3">
        <f ca="1">-(Sheet1!M218+Sheet1!M219)-(Sheet2!M218+Sheet2!M219)</f>
        <v>-1698990.0365454543</v>
      </c>
      <c r="N41" s="3">
        <f ca="1">-(Sheet1!N218+Sheet1!N219)-(Sheet2!N218+Sheet2!N219)</f>
        <v>-1698990.0365454543</v>
      </c>
      <c r="O41" s="3">
        <f ca="1">-(Sheet1!O218+Sheet1!O219)-(Sheet2!O218+Sheet2!O219)</f>
        <v>-1698990.0365454543</v>
      </c>
      <c r="P41" s="3">
        <f ca="1">-(Sheet1!P218+Sheet1!P219)-(Sheet2!P218+Sheet2!P219)</f>
        <v>-1698990.0365454543</v>
      </c>
      <c r="Q41" s="3">
        <f ca="1">-(Sheet1!Q218+Sheet1!Q219)-(Sheet2!Q218+Sheet2!Q219)</f>
        <v>-1698990.0365454543</v>
      </c>
      <c r="R41" s="3">
        <f ca="1">-(Sheet1!R218+Sheet1!R219)-(Sheet2!R218+Sheet2!R219)</f>
        <v>-1698992.1130909091</v>
      </c>
      <c r="S41" s="3">
        <f ca="1">-(Sheet1!S218+Sheet1!S219)-(Sheet2!S218+Sheet2!S219)</f>
        <v>-1966860.3624545452</v>
      </c>
      <c r="T41" s="3">
        <f ca="1">-(Sheet1!T218+Sheet1!T219)-(Sheet2!T218+Sheet2!T219)</f>
        <v>-2155641.1862727273</v>
      </c>
      <c r="U41" s="3">
        <f ca="1">-(Sheet1!U218+Sheet1!U219)-(Sheet2!U218+Sheet2!U219)</f>
        <v>-2691377.6849999996</v>
      </c>
      <c r="V41" s="3">
        <f ca="1">-(Sheet1!V218+Sheet1!V219)-(Sheet2!V218+Sheet2!V219)</f>
        <v>-2691390.1442727279</v>
      </c>
      <c r="W41" s="3">
        <f ca="1">-(Sheet1!W218+Sheet1!W219)-(Sheet2!W218+Sheet2!W219)</f>
        <v>-4298599.6404545456</v>
      </c>
      <c r="X41" s="3">
        <f ca="1">-(Sheet1!X218+Sheet1!X219)-(Sheet2!X218+Sheet2!X219)</f>
        <v>-4298599.6404545456</v>
      </c>
      <c r="Y41" s="3">
        <f ca="1">-(Sheet1!Y218+Sheet1!Y219)-(Sheet2!Y218+Sheet2!Y219)</f>
        <v>-4298599.6404545456</v>
      </c>
      <c r="Z41" s="3">
        <f ca="1">-(Sheet1!Z218+Sheet1!Z219)-(Sheet2!Z218+Sheet2!Z219)</f>
        <v>-4298599.6404545456</v>
      </c>
      <c r="AA41" s="3">
        <f ca="1">-(Sheet1!AA218+Sheet1!AA219)-(Sheet2!AA218+Sheet2!AA219)</f>
        <v>-4298599.6404545456</v>
      </c>
      <c r="AB41" s="3">
        <f ca="1">-(Sheet1!AB218+Sheet1!AB219)-(Sheet2!AB218+Sheet2!AB219)</f>
        <v>-4298599.6404545456</v>
      </c>
      <c r="AC41" s="3">
        <f ca="1">-(Sheet1!AC218+Sheet1!AC219)-(Sheet2!AC218+Sheet2!AC219)</f>
        <v>-4298599.6404545456</v>
      </c>
      <c r="AD41" s="3">
        <f ca="1">-(Sheet1!AD218+Sheet1!AD219)-(Sheet2!AD218+Sheet2!AD219)</f>
        <v>-4298610.4846363645</v>
      </c>
      <c r="AE41" s="3">
        <f ca="1">-(Sheet1!AE218+Sheet1!AE219)-(Sheet2!AE218+Sheet2!AE219)</f>
        <v>-4604238.059727273</v>
      </c>
      <c r="AF41" s="3">
        <f ca="1">-(Sheet1!AF218+Sheet1!AF219)-(Sheet2!AF218+Sheet2!AF219)</f>
        <v>-4604255.5950000025</v>
      </c>
      <c r="AG41" s="3">
        <f ca="1">-(Sheet1!AG218+Sheet1!AG219)-(Sheet2!AG218+Sheet2!AG219)</f>
        <v>-4679774.2464545444</v>
      </c>
      <c r="AH41" s="3">
        <f ca="1">-(Sheet1!AH218+Sheet1!AH219)-(Sheet2!AH218+Sheet2!AH219)</f>
        <v>-4679826.8522727303</v>
      </c>
      <c r="AI41" s="3">
        <f ca="1">-(Sheet1!AI218+Sheet1!AI219)-(Sheet2!AI218+Sheet2!AI219)</f>
        <v>-4906382.8066363633</v>
      </c>
      <c r="AJ41" s="3">
        <f ca="1">-(Sheet1!AJ218+Sheet1!AJ219)-(Sheet2!AJ218+Sheet2!AJ219)</f>
        <v>-4906382.8066363633</v>
      </c>
      <c r="AK41" s="3">
        <f ca="1">-(Sheet1!AK218+Sheet1!AK219)-(Sheet2!AK218+Sheet2!AK219)</f>
        <v>-4906382.8066363633</v>
      </c>
      <c r="AL41" s="3">
        <f ca="1">-(Sheet1!AL218+Sheet1!AL219)-(Sheet2!AL218+Sheet2!AL219)</f>
        <v>-4411967.7166363634</v>
      </c>
      <c r="AM41" s="3">
        <f ca="1">-(Sheet1!AM218+Sheet1!AM219)-(Sheet2!AM218+Sheet2!AM219)</f>
        <v>-4411967.7166363634</v>
      </c>
      <c r="AN41" s="3">
        <f ca="1">-(Sheet1!AN218+Sheet1!AN219)-(Sheet2!AN218+Sheet2!AN219)</f>
        <v>-3423137.5366363642</v>
      </c>
      <c r="AO41" s="3">
        <f ca="1">-(Sheet1!AO218+Sheet1!AO219)-(Sheet2!AO218+Sheet2!AO219)</f>
        <v>-3423137.5366363642</v>
      </c>
      <c r="AP41" s="3">
        <f ca="1">-(Sheet1!AP218+Sheet1!AP219)-(Sheet2!AP218+Sheet2!AP219)</f>
        <v>-456655.76427272795</v>
      </c>
      <c r="AQ41" s="3">
        <f ca="1">-(Sheet1!AQ218+Sheet1!AQ219)-(Sheet2!AQ218+Sheet2!AQ219)</f>
        <v>-494415.08999999997</v>
      </c>
      <c r="AR41" s="3">
        <f ca="1">-(Sheet1!AR218+Sheet1!AR219)-(Sheet2!AR218+Sheet2!AR219)</f>
        <v>-494415.08999999997</v>
      </c>
      <c r="AS41" s="3">
        <f ca="1">-(Sheet1!AS218+Sheet1!AS219)-(Sheet2!AS218+Sheet2!AS219)</f>
        <v>-494415.08999999997</v>
      </c>
      <c r="AT41" s="3">
        <f ca="1">-(Sheet1!AT218+Sheet1!AT219)-(Sheet2!AT218+Sheet2!AT219)</f>
        <v>-494415.08999999997</v>
      </c>
      <c r="AU41" s="3">
        <f ca="1">-(Sheet1!AU218+Sheet1!AU219)-(Sheet2!AU218+Sheet2!AU219)</f>
        <v>-494415.08999999997</v>
      </c>
      <c r="AV41" s="3">
        <f ca="1">-(Sheet1!AV218+Sheet1!AV219)-(Sheet2!AV218+Sheet2!AV219)</f>
        <v>-494415.08999999997</v>
      </c>
      <c r="AW41" s="3">
        <f ca="1">-(Sheet1!AW218+Sheet1!AW219)-(Sheet2!AW218+Sheet2!AW219)</f>
        <v>-494415.08999999997</v>
      </c>
      <c r="AX41" s="3">
        <f ca="1">-(Sheet1!AX218+Sheet1!AX219)-(Sheet2!AX218+Sheet2!AX219)</f>
        <v>0</v>
      </c>
      <c r="AY41" s="3">
        <f ca="1">-(Sheet1!AY218+Sheet1!AY219)-(Sheet2!AY218+Sheet2!AY219)</f>
        <v>0</v>
      </c>
      <c r="AZ41" s="3">
        <f ca="1">-(Sheet1!AZ218+Sheet1!AZ219)-(Sheet2!AZ218+Sheet2!AZ219)</f>
        <v>0</v>
      </c>
      <c r="BA41" s="3">
        <f ca="1">-(Sheet1!BA218+Sheet1!BA219)-(Sheet2!BA218+Sheet2!BA219)</f>
        <v>0</v>
      </c>
      <c r="BB41" s="3">
        <f ca="1">-(Sheet1!BB218+Sheet1!BB219)-(Sheet2!BB218+Sheet2!BB219)</f>
        <v>15904057.397934387</v>
      </c>
      <c r="BC41" s="3">
        <f ca="1">-(Sheet1!BC218+Sheet1!BC219)-(Sheet2!BC218+Sheet2!BC219)</f>
        <v>0</v>
      </c>
      <c r="BD41" s="3">
        <f ca="1">-(Sheet1!BD218+Sheet1!BD219)-(Sheet2!BD218+Sheet2!BD219)</f>
        <v>0</v>
      </c>
      <c r="BE41" s="3">
        <f ca="1">-(Sheet1!BE218+Sheet1!BE219)-(Sheet2!BE218+Sheet2!BE219)</f>
        <v>0</v>
      </c>
      <c r="BF41" s="3">
        <f ca="1">-(Sheet1!BF218+Sheet1!BF219)-(Sheet2!BF218+Sheet2!BF219)</f>
        <v>54473586.892129108</v>
      </c>
      <c r="BG41" s="3">
        <f ca="1">-(Sheet1!BG218+Sheet1!BG219)-(Sheet2!BG218+Sheet2!BG219)</f>
        <v>0</v>
      </c>
      <c r="BH41" s="3">
        <f ca="1">-(Sheet1!BH218+Sheet1!BH219)-(Sheet2!BH218+Sheet2!BH219)</f>
        <v>0</v>
      </c>
      <c r="BI41" s="3">
        <f ca="1">-(Sheet1!BI218+Sheet1!BI219)-(Sheet2!BI218+Sheet2!BI219)</f>
        <v>0</v>
      </c>
      <c r="BJ41" s="3">
        <f ca="1">-(Sheet1!BJ218+Sheet1!BJ219)-(Sheet2!BJ218+Sheet2!BJ219)</f>
        <v>0</v>
      </c>
      <c r="BK41" s="3">
        <f ca="1">-(Sheet1!BK218+Sheet1!BK219)-(Sheet2!BK218+Sheet2!BK219)</f>
        <v>0</v>
      </c>
      <c r="BL41" s="3">
        <f ca="1">-(Sheet1!BL218+Sheet1!BL219)-(Sheet2!BL218+Sheet2!BL219)</f>
        <v>0</v>
      </c>
      <c r="BM41" s="3">
        <f ca="1">-(Sheet1!BM218+Sheet1!BM219)-(Sheet2!BM218+Sheet2!BM219)</f>
        <v>0</v>
      </c>
      <c r="BN41" s="3">
        <f ca="1">-(Sheet1!BN218+Sheet1!BN219)-(Sheet2!BN218+Sheet2!BN219)</f>
        <v>0</v>
      </c>
      <c r="BO41" s="3">
        <f ca="1">-(Sheet1!BO218+Sheet1!BO219)-(Sheet2!BO218+Sheet2!BO219)</f>
        <v>0</v>
      </c>
      <c r="BP41" s="3">
        <f ca="1">-(Sheet1!BP218+Sheet1!BP219)-(Sheet2!BP218+Sheet2!BP219)</f>
        <v>0</v>
      </c>
      <c r="BQ41" s="3">
        <f ca="1">-(Sheet1!BQ218+Sheet1!BQ219)-(Sheet2!BQ218+Sheet2!BQ219)</f>
        <v>0</v>
      </c>
      <c r="BR41" s="3">
        <f ca="1">-(Sheet1!BR218+Sheet1!BR219)-(Sheet2!BR218+Sheet2!BR219)</f>
        <v>-357330169.41313446</v>
      </c>
      <c r="BS41" s="3">
        <f ca="1">-(Sheet1!BS218+Sheet1!BS219)-(Sheet2!BS218+Sheet2!BS219)</f>
        <v>0</v>
      </c>
      <c r="BT41" s="3">
        <f ca="1">-(Sheet1!BT218+Sheet1!BT219)-(Sheet2!BT218+Sheet2!BT219)</f>
        <v>0</v>
      </c>
    </row>
    <row r="42" spans="1:72">
      <c r="A42" t="s">
        <v>186</v>
      </c>
      <c r="B42" s="45" t="s">
        <v>204</v>
      </c>
      <c r="C42" t="s">
        <v>205</v>
      </c>
      <c r="D42" s="3">
        <f ca="1">D39+D41</f>
        <v>-876725462.72141647</v>
      </c>
      <c r="E42" s="3">
        <f t="shared" ref="E42:BP42" ca="1" si="18">E39+E41</f>
        <v>-54456783.044994421</v>
      </c>
      <c r="F42" s="3">
        <f t="shared" ca="1" si="18"/>
        <v>-54456783.044994421</v>
      </c>
      <c r="G42" s="3">
        <f t="shared" ca="1" si="18"/>
        <v>-54300291.544994421</v>
      </c>
      <c r="H42" s="3">
        <f t="shared" ca="1" si="18"/>
        <v>-50025687.161638297</v>
      </c>
      <c r="I42" s="3">
        <f t="shared" ca="1" si="18"/>
        <v>-50025687.161638297</v>
      </c>
      <c r="J42" s="3">
        <f t="shared" ca="1" si="18"/>
        <v>-38069236.308183752</v>
      </c>
      <c r="K42" s="3">
        <f t="shared" ca="1" si="18"/>
        <v>-38069236.308183752</v>
      </c>
      <c r="L42" s="3">
        <f t="shared" ca="1" si="18"/>
        <v>-2199883.7478201156</v>
      </c>
      <c r="M42" s="3">
        <f t="shared" ca="1" si="18"/>
        <v>-2199883.7478201156</v>
      </c>
      <c r="N42" s="3">
        <f t="shared" ca="1" si="18"/>
        <v>-2199883.7478201156</v>
      </c>
      <c r="O42" s="3">
        <f t="shared" ca="1" si="18"/>
        <v>-2199883.7478201156</v>
      </c>
      <c r="P42" s="3">
        <f t="shared" ca="1" si="18"/>
        <v>-2199883.7478201156</v>
      </c>
      <c r="Q42" s="3">
        <f t="shared" ca="1" si="18"/>
        <v>-2199883.7478201156</v>
      </c>
      <c r="R42" s="3">
        <f t="shared" ca="1" si="18"/>
        <v>-2199836.7271248838</v>
      </c>
      <c r="S42" s="3">
        <f t="shared" ca="1" si="18"/>
        <v>3915924.1762158531</v>
      </c>
      <c r="T42" s="3">
        <f t="shared" ca="1" si="18"/>
        <v>9894281.1240340304</v>
      </c>
      <c r="U42" s="3">
        <f t="shared" ca="1" si="18"/>
        <v>26860114.594761301</v>
      </c>
      <c r="V42" s="3">
        <f t="shared" ca="1" si="18"/>
        <v>26860509.158034042</v>
      </c>
      <c r="W42" s="3">
        <f t="shared" ca="1" si="18"/>
        <v>77758009.570215851</v>
      </c>
      <c r="X42" s="3">
        <f t="shared" ca="1" si="18"/>
        <v>81906182.881876931</v>
      </c>
      <c r="Y42" s="3">
        <f t="shared" ca="1" si="18"/>
        <v>132006137.28187694</v>
      </c>
      <c r="Z42" s="3">
        <f t="shared" ca="1" si="18"/>
        <v>132006137.28187694</v>
      </c>
      <c r="AA42" s="3">
        <f t="shared" ca="1" si="18"/>
        <v>132006137.28187694</v>
      </c>
      <c r="AB42" s="3">
        <f t="shared" ca="1" si="18"/>
        <v>132006137.28187694</v>
      </c>
      <c r="AC42" s="3">
        <f t="shared" ca="1" si="18"/>
        <v>127256144.88187693</v>
      </c>
      <c r="AD42" s="3">
        <f t="shared" ca="1" si="18"/>
        <v>127256410.1386579</v>
      </c>
      <c r="AE42" s="3">
        <f t="shared" ca="1" si="18"/>
        <v>136647437.16673335</v>
      </c>
      <c r="AF42" s="3">
        <f t="shared" ca="1" si="18"/>
        <v>136647992.47800615</v>
      </c>
      <c r="AG42" s="3">
        <f t="shared" ca="1" si="18"/>
        <v>139039535.46146065</v>
      </c>
      <c r="AH42" s="3">
        <f t="shared" ca="1" si="18"/>
        <v>139041110.19527891</v>
      </c>
      <c r="AI42" s="3">
        <f t="shared" ca="1" si="18"/>
        <v>145822970.74564245</v>
      </c>
      <c r="AJ42" s="3">
        <f t="shared" ca="1" si="18"/>
        <v>145822970.74564245</v>
      </c>
      <c r="AK42" s="3">
        <f t="shared" ca="1" si="18"/>
        <v>145822970.74564245</v>
      </c>
      <c r="AL42" s="3">
        <f t="shared" ca="1" si="18"/>
        <v>134524248.64930302</v>
      </c>
      <c r="AM42" s="3">
        <f t="shared" ca="1" si="18"/>
        <v>134524248.64930302</v>
      </c>
      <c r="AN42" s="3">
        <f t="shared" ca="1" si="18"/>
        <v>103209734.50930303</v>
      </c>
      <c r="AO42" s="3">
        <f t="shared" ca="1" si="18"/>
        <v>103209734.50930303</v>
      </c>
      <c r="AP42" s="3">
        <f t="shared" ca="1" si="18"/>
        <v>14409321.744939415</v>
      </c>
      <c r="AQ42" s="3">
        <f t="shared" ca="1" si="18"/>
        <v>15605093.236666668</v>
      </c>
      <c r="AR42" s="3">
        <f t="shared" ca="1" si="18"/>
        <v>15605093.236666668</v>
      </c>
      <c r="AS42" s="3">
        <f t="shared" ca="1" si="18"/>
        <v>15605093.236666668</v>
      </c>
      <c r="AT42" s="3">
        <f t="shared" ca="1" si="18"/>
        <v>15605093.236666668</v>
      </c>
      <c r="AU42" s="3">
        <f t="shared" ca="1" si="18"/>
        <v>15605093.236666668</v>
      </c>
      <c r="AV42" s="3">
        <f t="shared" ca="1" si="18"/>
        <v>15605093.236666668</v>
      </c>
      <c r="AW42" s="3">
        <f t="shared" ca="1" si="18"/>
        <v>15605093.236666668</v>
      </c>
      <c r="AX42" s="3">
        <f t="shared" ca="1" si="18"/>
        <v>-52163.833333333336</v>
      </c>
      <c r="AY42" s="3">
        <f t="shared" ca="1" si="18"/>
        <v>-52163.833333333336</v>
      </c>
      <c r="AZ42" s="3">
        <f t="shared" ca="1" si="18"/>
        <v>-52163.833333333336</v>
      </c>
      <c r="BA42" s="3">
        <f t="shared" ca="1" si="18"/>
        <v>-52163.833333333336</v>
      </c>
      <c r="BB42" s="3">
        <f t="shared" ca="1" si="18"/>
        <v>-248037651.4085325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-163420760.67638731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-357330169.41313446</v>
      </c>
      <c r="BS42" s="3">
        <f t="shared" ca="1" si="19"/>
        <v>0</v>
      </c>
      <c r="BT42" s="3">
        <f t="shared" ca="1" si="19"/>
        <v>0</v>
      </c>
    </row>
    <row r="43" spans="1:72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>
      <c r="A44">
        <v>6.1</v>
      </c>
      <c r="B44" s="45" t="s">
        <v>264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>
      <c r="A45">
        <v>6.2</v>
      </c>
      <c r="B45" s="45" t="s">
        <v>265</v>
      </c>
      <c r="D45" s="3">
        <f>'Capital Structure'!E39</f>
        <v>0</v>
      </c>
      <c r="E45" s="3">
        <f>'Capital Structure'!F39</f>
        <v>0</v>
      </c>
      <c r="F45" s="3">
        <f>'Capital Structure'!G39</f>
        <v>0</v>
      </c>
      <c r="G45" s="3">
        <f>'Capital Structure'!H39</f>
        <v>0</v>
      </c>
      <c r="H45" s="3">
        <f>'Capital Structure'!I39</f>
        <v>0</v>
      </c>
      <c r="I45" s="3">
        <f>'Capital Structure'!J39</f>
        <v>0</v>
      </c>
      <c r="J45" s="3">
        <f>'Capital Structure'!K39</f>
        <v>0</v>
      </c>
      <c r="K45" s="3">
        <f>'Capital Structure'!L39</f>
        <v>0</v>
      </c>
      <c r="L45" s="3">
        <f>'Capital Structure'!M39</f>
        <v>0</v>
      </c>
      <c r="M45" s="3">
        <f>'Capital Structure'!N39</f>
        <v>0</v>
      </c>
      <c r="N45" s="3">
        <f>'Capital Structure'!O39</f>
        <v>0</v>
      </c>
      <c r="O45" s="3">
        <f>'Capital Structure'!P39</f>
        <v>0</v>
      </c>
      <c r="P45" s="3">
        <f>'Capital Structure'!Q39</f>
        <v>0</v>
      </c>
      <c r="Q45" s="3">
        <f>'Capital Structure'!R39</f>
        <v>0</v>
      </c>
      <c r="R45" s="3">
        <f>'Capital Structure'!S39</f>
        <v>0</v>
      </c>
      <c r="S45" s="3">
        <f>'Capital Structure'!T39</f>
        <v>0</v>
      </c>
      <c r="T45" s="3">
        <f>'Capital Structure'!U39</f>
        <v>0</v>
      </c>
      <c r="U45" s="3">
        <f>'Capital Structure'!V39</f>
        <v>0</v>
      </c>
      <c r="V45" s="3">
        <f>'Capital Structure'!W39</f>
        <v>0</v>
      </c>
      <c r="W45" s="3">
        <f>'Capital Structure'!X39</f>
        <v>0</v>
      </c>
      <c r="X45" s="3">
        <f>'Capital Structure'!Y39</f>
        <v>0</v>
      </c>
      <c r="Y45" s="3">
        <f>'Capital Structure'!Z39</f>
        <v>0</v>
      </c>
      <c r="Z45" s="3">
        <f>'Capital Structure'!AA39</f>
        <v>0</v>
      </c>
      <c r="AA45" s="3">
        <f>'Capital Structure'!AB39</f>
        <v>0</v>
      </c>
      <c r="AB45" s="3">
        <f>'Capital Structure'!AC39</f>
        <v>0</v>
      </c>
      <c r="AC45" s="3">
        <f>'Capital Structure'!AD39</f>
        <v>0</v>
      </c>
      <c r="AD45" s="3">
        <f>'Capital Structure'!AE39</f>
        <v>0</v>
      </c>
      <c r="AE45" s="3">
        <f>'Capital Structure'!AF39</f>
        <v>0</v>
      </c>
      <c r="AF45" s="3">
        <f>'Capital Structure'!AG39</f>
        <v>0</v>
      </c>
      <c r="AG45" s="3">
        <f>'Capital Structure'!AH39</f>
        <v>0</v>
      </c>
      <c r="AH45" s="3">
        <f>'Capital Structure'!AI39</f>
        <v>0</v>
      </c>
      <c r="AI45" s="3">
        <f>'Capital Structure'!AJ39</f>
        <v>0</v>
      </c>
      <c r="AJ45" s="3">
        <f>'Capital Structure'!AK39</f>
        <v>0</v>
      </c>
      <c r="AK45" s="3">
        <f>'Capital Structure'!AL39</f>
        <v>0</v>
      </c>
      <c r="AL45" s="3">
        <f>'Capital Structure'!AM39</f>
        <v>0</v>
      </c>
      <c r="AM45" s="3">
        <f>'Capital Structure'!AN39</f>
        <v>0</v>
      </c>
      <c r="AN45" s="3">
        <f>'Capital Structure'!AO39</f>
        <v>0</v>
      </c>
      <c r="AO45" s="3">
        <f>'Capital Structure'!AP39</f>
        <v>0</v>
      </c>
      <c r="AP45" s="3">
        <f>'Capital Structure'!AQ39</f>
        <v>0</v>
      </c>
      <c r="AQ45" s="3">
        <f>'Capital Structure'!AR39</f>
        <v>0</v>
      </c>
      <c r="AR45" s="3">
        <f>'Capital Structure'!AS39</f>
        <v>0</v>
      </c>
      <c r="AS45" s="3">
        <f>'Capital Structure'!AT39</f>
        <v>0</v>
      </c>
      <c r="AT45" s="3">
        <f>'Capital Structure'!AU39</f>
        <v>0</v>
      </c>
      <c r="AU45" s="3">
        <f>'Capital Structure'!AV39</f>
        <v>0</v>
      </c>
      <c r="AV45" s="3">
        <f>'Capital Structure'!AW39</f>
        <v>0</v>
      </c>
      <c r="AW45" s="3">
        <f>'Capital Structure'!AX39</f>
        <v>0</v>
      </c>
      <c r="AX45" s="3">
        <f>'Capital Structure'!AY39</f>
        <v>0</v>
      </c>
      <c r="AY45" s="3">
        <f>'Capital Structure'!AZ39</f>
        <v>0</v>
      </c>
      <c r="AZ45" s="3">
        <f>'Capital Structure'!BA39</f>
        <v>3392307.6923076925</v>
      </c>
      <c r="BA45" s="3">
        <f>'Capital Structure'!BB39</f>
        <v>3392307.6923076925</v>
      </c>
      <c r="BB45" s="3">
        <f>'Capital Structure'!BC39</f>
        <v>3392307.6923076925</v>
      </c>
      <c r="BC45" s="3">
        <f>'Capital Structure'!BD39</f>
        <v>3392307.6923076925</v>
      </c>
      <c r="BD45" s="3">
        <f>'Capital Structure'!BE39</f>
        <v>3392307.6923076925</v>
      </c>
      <c r="BE45" s="3">
        <f>'Capital Structure'!BF39</f>
        <v>3392307.6923076925</v>
      </c>
      <c r="BF45" s="3">
        <f>'Capital Structure'!BG39</f>
        <v>3392307.6923076925</v>
      </c>
      <c r="BG45" s="3">
        <f>'Capital Structure'!BH39</f>
        <v>3392307.6923076925</v>
      </c>
      <c r="BH45" s="3">
        <f>'Capital Structure'!BI39</f>
        <v>3392307.6923076925</v>
      </c>
      <c r="BI45" s="3">
        <f>'Capital Structure'!BJ39</f>
        <v>3392307.6923076925</v>
      </c>
      <c r="BJ45" s="3">
        <f>'Capital Structure'!BK39</f>
        <v>3392307.6923076925</v>
      </c>
      <c r="BK45" s="3">
        <f>'Capital Structure'!BL39</f>
        <v>3392307.6923076925</v>
      </c>
      <c r="BL45" s="3">
        <f>'Capital Structure'!BM39</f>
        <v>3392307.6923076925</v>
      </c>
      <c r="BM45" s="3">
        <f>'Capital Structure'!BN39</f>
        <v>3392307.6923076925</v>
      </c>
      <c r="BN45" s="3">
        <f>'Capital Structure'!BO39</f>
        <v>3392307.6923076925</v>
      </c>
      <c r="BO45" s="3">
        <f>'Capital Structure'!BP39</f>
        <v>3392307.6923076925</v>
      </c>
      <c r="BP45" s="3">
        <f>'Capital Structure'!BQ39</f>
        <v>3392307.6923076925</v>
      </c>
      <c r="BQ45" s="3">
        <f>'Capital Structure'!BR39</f>
        <v>3392307.6923076925</v>
      </c>
      <c r="BR45" s="3">
        <f>'Capital Structure'!BS39</f>
        <v>3392307.6923076925</v>
      </c>
      <c r="BS45" s="3">
        <f>'Capital Structure'!BT39</f>
        <v>3392307.6923076925</v>
      </c>
      <c r="BT45" s="3">
        <f>'Capital Structure'!BU39</f>
        <v>3392307.6923076925</v>
      </c>
    </row>
    <row r="46" spans="1:72">
      <c r="A46">
        <v>6.3</v>
      </c>
      <c r="B46" s="45" t="s">
        <v>266</v>
      </c>
      <c r="D46" s="3">
        <f ca="1">'Capital Structure'!E40</f>
        <v>27228391.522497211</v>
      </c>
      <c r="E46" s="3">
        <f ca="1">'Capital Structure'!F40</f>
        <v>27228391.522497211</v>
      </c>
      <c r="F46" s="3">
        <f ca="1">'Capital Structure'!G40</f>
        <v>27228391.522497211</v>
      </c>
      <c r="G46" s="3">
        <f ca="1">'Capital Structure'!H40</f>
        <v>27150145.772497211</v>
      </c>
      <c r="H46" s="3">
        <f ca="1">'Capital Structure'!I40</f>
        <v>24918455.245455511</v>
      </c>
      <c r="I46" s="3">
        <f ca="1">'Capital Structure'!J40</f>
        <v>24918455.245455511</v>
      </c>
      <c r="J46" s="3">
        <f ca="1">'Capital Structure'!K40</f>
        <v>18751453.148000967</v>
      </c>
      <c r="K46" s="3">
        <f ca="1">'Capital Structure'!L40</f>
        <v>18751453.148000967</v>
      </c>
      <c r="L46" s="3">
        <f ca="1">'Capital Structure'!M40</f>
        <v>250446.85563733056</v>
      </c>
      <c r="M46" s="3">
        <f ca="1">'Capital Structure'!N40</f>
        <v>250446.85563733056</v>
      </c>
      <c r="N46" s="3">
        <f ca="1">'Capital Structure'!O40</f>
        <v>250446.85563733056</v>
      </c>
      <c r="O46" s="3">
        <f ca="1">'Capital Structure'!P40</f>
        <v>250446.85563733056</v>
      </c>
      <c r="P46" s="3">
        <f ca="1">'Capital Structure'!Q40</f>
        <v>250446.85563733056</v>
      </c>
      <c r="Q46" s="3">
        <f ca="1">'Capital Structure'!R40</f>
        <v>250446.85563733056</v>
      </c>
      <c r="R46" s="3">
        <f ca="1">'Capital Structure'!S40</f>
        <v>250422.30701698735</v>
      </c>
      <c r="S46" s="3">
        <f ca="1">'Capital Structure'!T40</f>
        <v>-5882784.5386703983</v>
      </c>
      <c r="T46" s="3">
        <f ca="1">'Capital Structure'!U40</f>
        <v>-12049922.310306758</v>
      </c>
      <c r="U46" s="3">
        <f ca="1">'Capital Structure'!V40</f>
        <v>-29551492.279761299</v>
      </c>
      <c r="V46" s="3">
        <f ca="1">'Capital Structure'!W40</f>
        <v>-29551899.302306771</v>
      </c>
      <c r="W46" s="3">
        <f ca="1">'Capital Structure'!X40</f>
        <v>-82056609.210670397</v>
      </c>
      <c r="X46" s="3">
        <f ca="1">'Capital Structure'!Y40</f>
        <v>-52688692.664116666</v>
      </c>
      <c r="Y46" s="3">
        <f ca="1">'Capital Structure'!Z40</f>
        <v>0</v>
      </c>
      <c r="Z46" s="3">
        <f ca="1">'Capital Structure'!AA40</f>
        <v>0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0</v>
      </c>
      <c r="AX46" s="3">
        <f ca="1">'Capital Structure'!AY40</f>
        <v>26081.916666666668</v>
      </c>
      <c r="AY46" s="3">
        <f ca="1">'Capital Structure'!AZ40</f>
        <v>26081.916666666668</v>
      </c>
      <c r="AZ46" s="3">
        <f ca="1">'Capital Structure'!BA40</f>
        <v>26081.916666666668</v>
      </c>
      <c r="BA46" s="3">
        <f ca="1">'Capital Structure'!BB40</f>
        <v>26081.916666666668</v>
      </c>
      <c r="BB46" s="3">
        <f ca="1">'Capital Structure'!BC40</f>
        <v>131970854.40323344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108947173.78425822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>
      <c r="B47" s="45" t="s">
        <v>263</v>
      </c>
      <c r="D47" s="3">
        <f>-Sheet1!C106-Sheet2!C106</f>
        <v>-4959032.2862170748</v>
      </c>
      <c r="E47" s="3">
        <f>-Sheet1!D106-Sheet2!D106</f>
        <v>-4959032.2862170748</v>
      </c>
      <c r="F47" s="3">
        <f>-Sheet1!E106-Sheet2!E106</f>
        <v>-4959032.2862170748</v>
      </c>
      <c r="G47" s="3">
        <f>-Sheet1!F106-Sheet2!F106</f>
        <v>-4959032.2862170748</v>
      </c>
      <c r="H47" s="3">
        <f>-Sheet1!G106-Sheet2!G106</f>
        <v>-4959032.2862170748</v>
      </c>
      <c r="I47" s="3">
        <f>-Sheet1!H106-Sheet2!H106</f>
        <v>-4959032.2862170748</v>
      </c>
      <c r="J47" s="3">
        <f>-Sheet1!I106-Sheet2!I106</f>
        <v>-4959032.2862170748</v>
      </c>
      <c r="K47" s="3">
        <f>-Sheet1!J106-Sheet2!J106</f>
        <v>-4959032.2862170748</v>
      </c>
      <c r="L47" s="3">
        <f>-Sheet1!K106-Sheet2!K106</f>
        <v>-4959032.2862170748</v>
      </c>
      <c r="M47" s="3">
        <f>-Sheet1!L106-Sheet2!L106</f>
        <v>-4959032.2862170748</v>
      </c>
      <c r="N47" s="3">
        <f>-Sheet1!M106-Sheet2!M106</f>
        <v>-4959032.2862170748</v>
      </c>
      <c r="O47" s="3">
        <f>-Sheet1!N106-Sheet2!N106</f>
        <v>-4959032.2862170748</v>
      </c>
      <c r="P47" s="3">
        <f>-Sheet1!O106-Sheet2!O106</f>
        <v>-4959032.2862170748</v>
      </c>
      <c r="Q47" s="3">
        <f>-Sheet1!P106-Sheet2!P106</f>
        <v>-4959032.2862170748</v>
      </c>
      <c r="R47" s="3">
        <f>-Sheet1!Q106-Sheet2!Q106</f>
        <v>-4959032.2862170748</v>
      </c>
      <c r="S47" s="3">
        <f>-Sheet1!R106-Sheet2!R106</f>
        <v>-4959032.2862170748</v>
      </c>
      <c r="T47" s="3">
        <f>-Sheet1!S106-Sheet2!S106</f>
        <v>-4959032.2862170748</v>
      </c>
      <c r="U47" s="3">
        <f>-Sheet1!T106-Sheet2!T106</f>
        <v>-4959032.2862170748</v>
      </c>
      <c r="V47" s="3">
        <f>-Sheet1!U106-Sheet2!U106</f>
        <v>-4959032.2862170748</v>
      </c>
      <c r="W47" s="3">
        <f>-Sheet1!V106-Sheet2!V106</f>
        <v>-4959032.2862170748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>
      <c r="B48" s="45" t="s">
        <v>114</v>
      </c>
      <c r="D48" s="3">
        <f>-Sheet1!D236-Sheet2!D236</f>
        <v>0</v>
      </c>
      <c r="E48" s="3">
        <f>-Sheet1!E236-Sheet2!E236</f>
        <v>0</v>
      </c>
      <c r="F48" s="3">
        <f>-Sheet1!F236-Sheet2!F236</f>
        <v>0</v>
      </c>
      <c r="G48" s="3">
        <f>-Sheet1!G236-Sheet2!G236</f>
        <v>0</v>
      </c>
      <c r="H48" s="3">
        <f>-Sheet1!H236-Sheet2!H236</f>
        <v>0</v>
      </c>
      <c r="I48" s="3">
        <f>-Sheet1!I236-Sheet2!I236</f>
        <v>0</v>
      </c>
      <c r="J48" s="3">
        <f>-Sheet1!J236-Sheet2!J236</f>
        <v>0</v>
      </c>
      <c r="K48" s="3">
        <f>-Sheet1!K236-Sheet2!K236</f>
        <v>0</v>
      </c>
      <c r="L48" s="3">
        <f>-Sheet1!L236-Sheet2!L236</f>
        <v>0</v>
      </c>
      <c r="M48" s="3">
        <f>-Sheet1!M236-Sheet2!M236</f>
        <v>0</v>
      </c>
      <c r="N48" s="3">
        <f>-Sheet1!N236-Sheet2!N236</f>
        <v>0</v>
      </c>
      <c r="O48" s="3">
        <f>-Sheet1!O236-Sheet2!O236</f>
        <v>0</v>
      </c>
      <c r="P48" s="3">
        <f>-Sheet1!P236-Sheet2!P236</f>
        <v>0</v>
      </c>
      <c r="Q48" s="3">
        <f>-Sheet1!Q236-Sheet2!Q236</f>
        <v>0</v>
      </c>
      <c r="R48" s="3">
        <f>-Sheet1!R236-Sheet2!R236</f>
        <v>0</v>
      </c>
      <c r="S48" s="3">
        <f>-Sheet1!S236-Sheet2!S236</f>
        <v>0</v>
      </c>
      <c r="T48" s="3">
        <f>-Sheet1!T236-Sheet2!T236</f>
        <v>0</v>
      </c>
      <c r="U48" s="3">
        <f>-Sheet1!U236-Sheet2!U236</f>
        <v>0</v>
      </c>
      <c r="V48" s="3">
        <f>-Sheet1!V236-Sheet2!V236</f>
        <v>0</v>
      </c>
      <c r="W48" s="3">
        <f>-Sheet1!W236-Sheet2!W236</f>
        <v>0</v>
      </c>
      <c r="X48" s="3">
        <f>-Sheet1!X236-Sheet2!X236</f>
        <v>0</v>
      </c>
      <c r="Y48" s="3">
        <f>-Sheet1!Y236-Sheet2!Y236</f>
        <v>0</v>
      </c>
      <c r="Z48" s="3">
        <f>-Sheet1!Z236-Sheet2!Z236</f>
        <v>0</v>
      </c>
      <c r="AA48" s="3">
        <f>-Sheet1!AA236-Sheet2!AA236</f>
        <v>0</v>
      </c>
      <c r="AB48" s="3">
        <f>-Sheet1!AB236-Sheet2!AB236</f>
        <v>0</v>
      </c>
      <c r="AC48" s="3">
        <f>-Sheet1!AC236-Sheet2!AC236</f>
        <v>0</v>
      </c>
      <c r="AD48" s="3">
        <f>-Sheet1!AD236-Sheet2!AD236</f>
        <v>0</v>
      </c>
      <c r="AE48" s="3">
        <f>-Sheet1!AE236-Sheet2!AE236</f>
        <v>0</v>
      </c>
      <c r="AF48" s="3">
        <f>-Sheet1!AF236-Sheet2!AF236</f>
        <v>0</v>
      </c>
      <c r="AG48" s="3">
        <f>-Sheet1!AG236-Sheet2!AG236</f>
        <v>0</v>
      </c>
      <c r="AH48" s="3">
        <f>-Sheet1!AH236-Sheet2!AH236</f>
        <v>0</v>
      </c>
      <c r="AI48" s="3">
        <f>-Sheet1!AI236-Sheet2!AI236</f>
        <v>0</v>
      </c>
      <c r="AJ48" s="3">
        <f>-Sheet1!AJ236-Sheet2!AJ236</f>
        <v>0</v>
      </c>
      <c r="AK48" s="3">
        <f>-Sheet1!AK236-Sheet2!AK236</f>
        <v>0</v>
      </c>
      <c r="AL48" s="3">
        <f>-Sheet1!AL236-Sheet2!AL236</f>
        <v>0</v>
      </c>
      <c r="AM48" s="3">
        <f>-Sheet1!AM236-Sheet2!AM236</f>
        <v>0</v>
      </c>
      <c r="AN48" s="3">
        <f>-Sheet1!AN236-Sheet2!AN236</f>
        <v>0</v>
      </c>
      <c r="AO48" s="3">
        <f>-Sheet1!AO236-Sheet2!AO236</f>
        <v>0</v>
      </c>
      <c r="AP48" s="3">
        <f>-Sheet1!AP236-Sheet2!AP236</f>
        <v>0</v>
      </c>
      <c r="AQ48" s="3">
        <f>-Sheet1!AQ236-Sheet2!AQ236</f>
        <v>0</v>
      </c>
      <c r="AR48" s="3">
        <f>-Sheet1!AR236-Sheet2!AR236</f>
        <v>0</v>
      </c>
      <c r="AS48" s="3">
        <f>-Sheet1!AS236-Sheet2!AS236</f>
        <v>0</v>
      </c>
      <c r="AT48" s="3">
        <f>-Sheet1!AT236-Sheet2!AT236</f>
        <v>0</v>
      </c>
      <c r="AU48" s="3">
        <f>-Sheet1!AU236-Sheet2!AU236</f>
        <v>0</v>
      </c>
      <c r="AV48" s="3">
        <f>-Sheet1!AV236-Sheet2!AV236</f>
        <v>0</v>
      </c>
      <c r="AW48" s="3">
        <f>-Sheet1!AW236-Sheet2!AW236</f>
        <v>0</v>
      </c>
      <c r="AX48" s="3">
        <f>-Sheet1!AX236-Sheet2!AX236</f>
        <v>0</v>
      </c>
      <c r="AY48" s="3">
        <f>-Sheet1!AY236-Sheet2!AY236</f>
        <v>0</v>
      </c>
      <c r="AZ48" s="3">
        <f>-Sheet1!AZ236-Sheet2!AZ236</f>
        <v>0</v>
      </c>
      <c r="BA48" s="3">
        <f>-Sheet1!BA236-Sheet2!BA236</f>
        <v>0</v>
      </c>
      <c r="BB48" s="3">
        <f>-Sheet1!BB236-Sheet2!BB236</f>
        <v>0</v>
      </c>
      <c r="BC48" s="3">
        <f>-Sheet1!BC236-Sheet2!BC236</f>
        <v>0</v>
      </c>
      <c r="BD48" s="3">
        <f>-Sheet1!BD236-Sheet2!BD236</f>
        <v>0</v>
      </c>
      <c r="BE48" s="3">
        <f>-Sheet1!BE236-Sheet2!BE236</f>
        <v>0</v>
      </c>
      <c r="BF48" s="3">
        <f>-Sheet1!BF236-Sheet2!BF236</f>
        <v>0</v>
      </c>
      <c r="BG48" s="3">
        <f>-Sheet1!BG236-Sheet2!BG236</f>
        <v>0</v>
      </c>
      <c r="BH48" s="3">
        <f>-Sheet1!BH236-Sheet2!BH236</f>
        <v>0</v>
      </c>
      <c r="BI48" s="3">
        <f>-Sheet1!BI236-Sheet2!BI236</f>
        <v>0</v>
      </c>
      <c r="BJ48" s="3">
        <f>-Sheet1!BJ236-Sheet2!BJ236</f>
        <v>0</v>
      </c>
      <c r="BK48" s="3">
        <f>-Sheet1!BK236-Sheet2!BK236</f>
        <v>0</v>
      </c>
      <c r="BL48" s="3">
        <f>-Sheet1!BL236-Sheet2!BL236</f>
        <v>0</v>
      </c>
      <c r="BM48" s="3">
        <f>-Sheet1!BM236-Sheet2!BM236</f>
        <v>0</v>
      </c>
      <c r="BN48" s="3">
        <f>-Sheet1!BN236-Sheet2!BN236</f>
        <v>0</v>
      </c>
      <c r="BO48" s="3">
        <f>-Sheet1!BO236-Sheet2!BO236</f>
        <v>0</v>
      </c>
      <c r="BP48" s="3">
        <f>-Sheet1!BP236-Sheet2!BP236</f>
        <v>0</v>
      </c>
      <c r="BQ48" s="3">
        <f>-Sheet1!BQ236-Sheet2!BQ236</f>
        <v>0</v>
      </c>
      <c r="BR48" s="3">
        <f>-Sheet1!BR236-Sheet2!BR236</f>
        <v>0</v>
      </c>
      <c r="BS48" s="3">
        <f>-Sheet1!BS236-Sheet2!BS236</f>
        <v>0</v>
      </c>
      <c r="BT48" s="3">
        <f>-Sheet1!BT236-Sheet2!BT236</f>
        <v>0</v>
      </c>
    </row>
    <row r="49" spans="1:72">
      <c r="A49" t="s">
        <v>186</v>
      </c>
      <c r="B49" s="45" t="s">
        <v>208</v>
      </c>
      <c r="D49" s="3">
        <f ca="1">D39+D44+D45+D46+D47+D48</f>
        <v>-854456103.48513639</v>
      </c>
      <c r="E49" s="3">
        <f t="shared" ref="E49:BP49" ca="1" si="20">E39+E44+E45+E46+E47+E48</f>
        <v>-32187423.808714285</v>
      </c>
      <c r="F49" s="3">
        <f t="shared" ca="1" si="20"/>
        <v>-32187423.808714285</v>
      </c>
      <c r="G49" s="3">
        <f t="shared" ca="1" si="20"/>
        <v>-32109178.058714285</v>
      </c>
      <c r="H49" s="3">
        <f t="shared" ca="1" si="20"/>
        <v>-29877487.531672586</v>
      </c>
      <c r="I49" s="3">
        <f t="shared" ca="1" si="20"/>
        <v>-29877487.531672586</v>
      </c>
      <c r="J49" s="3">
        <f t="shared" ca="1" si="20"/>
        <v>-23710485.434218042</v>
      </c>
      <c r="K49" s="3">
        <f t="shared" ca="1" si="20"/>
        <v>-23710485.434218042</v>
      </c>
      <c r="L49" s="3">
        <f t="shared" ca="1" si="20"/>
        <v>-5209479.1418544054</v>
      </c>
      <c r="M49" s="3">
        <f t="shared" ca="1" si="20"/>
        <v>-5209479.1418544054</v>
      </c>
      <c r="N49" s="3">
        <f t="shared" ca="1" si="20"/>
        <v>-5209479.1418544054</v>
      </c>
      <c r="O49" s="3">
        <f t="shared" ca="1" si="20"/>
        <v>-5209479.1418544054</v>
      </c>
      <c r="P49" s="3">
        <f t="shared" ca="1" si="20"/>
        <v>-5209479.1418544054</v>
      </c>
      <c r="Q49" s="3">
        <f t="shared" ca="1" si="20"/>
        <v>-5209479.1418544054</v>
      </c>
      <c r="R49" s="3">
        <f t="shared" ca="1" si="20"/>
        <v>-5209454.5932340622</v>
      </c>
      <c r="S49" s="3">
        <f t="shared" ca="1" si="20"/>
        <v>-4959032.2862170748</v>
      </c>
      <c r="T49" s="3">
        <f t="shared" ca="1" si="20"/>
        <v>-4959032.2862170748</v>
      </c>
      <c r="U49" s="3">
        <f t="shared" ca="1" si="20"/>
        <v>-4959032.2862170748</v>
      </c>
      <c r="V49" s="3">
        <f t="shared" ca="1" si="20"/>
        <v>-4959032.2862170748</v>
      </c>
      <c r="W49" s="3">
        <f t="shared" ca="1" si="20"/>
        <v>-4959032.2862170748</v>
      </c>
      <c r="X49" s="3">
        <f t="shared" ca="1" si="20"/>
        <v>33516089.85821481</v>
      </c>
      <c r="Y49" s="3">
        <f t="shared" ca="1" si="20"/>
        <v>136304736.92233148</v>
      </c>
      <c r="Z49" s="3">
        <f t="shared" ca="1" si="20"/>
        <v>136304736.92233148</v>
      </c>
      <c r="AA49" s="3">
        <f t="shared" ca="1" si="20"/>
        <v>136304736.92233148</v>
      </c>
      <c r="AB49" s="3">
        <f t="shared" ca="1" si="20"/>
        <v>136304736.92233148</v>
      </c>
      <c r="AC49" s="3">
        <f t="shared" ca="1" si="20"/>
        <v>131554744.52233148</v>
      </c>
      <c r="AD49" s="3">
        <f t="shared" ca="1" si="20"/>
        <v>131555020.62329426</v>
      </c>
      <c r="AE49" s="3">
        <f t="shared" ca="1" si="20"/>
        <v>141251675.22646064</v>
      </c>
      <c r="AF49" s="3">
        <f t="shared" ca="1" si="20"/>
        <v>141252248.07300615</v>
      </c>
      <c r="AG49" s="3">
        <f t="shared" ca="1" si="20"/>
        <v>143719309.70791519</v>
      </c>
      <c r="AH49" s="3">
        <f t="shared" ca="1" si="20"/>
        <v>143720937.04755163</v>
      </c>
      <c r="AI49" s="3">
        <f t="shared" ca="1" si="20"/>
        <v>150729353.55227882</v>
      </c>
      <c r="AJ49" s="3">
        <f t="shared" ca="1" si="20"/>
        <v>150729353.55227882</v>
      </c>
      <c r="AK49" s="3">
        <f t="shared" ca="1" si="20"/>
        <v>150729353.55227882</v>
      </c>
      <c r="AL49" s="3">
        <f t="shared" ca="1" si="20"/>
        <v>138936216.36593938</v>
      </c>
      <c r="AM49" s="3">
        <f t="shared" ca="1" si="20"/>
        <v>138936216.36593938</v>
      </c>
      <c r="AN49" s="3">
        <f t="shared" ca="1" si="20"/>
        <v>106632872.0459394</v>
      </c>
      <c r="AO49" s="3">
        <f t="shared" ca="1" si="20"/>
        <v>106632872.0459394</v>
      </c>
      <c r="AP49" s="3">
        <f t="shared" ca="1" si="20"/>
        <v>14865977.509212142</v>
      </c>
      <c r="AQ49" s="3">
        <f t="shared" ca="1" si="20"/>
        <v>77099508.326666668</v>
      </c>
      <c r="AR49" s="3">
        <f t="shared" ca="1" si="20"/>
        <v>16099508.326666668</v>
      </c>
      <c r="AS49" s="3">
        <f t="shared" ca="1" si="20"/>
        <v>16099508.326666668</v>
      </c>
      <c r="AT49" s="3">
        <f t="shared" ca="1" si="20"/>
        <v>16099508.326666668</v>
      </c>
      <c r="AU49" s="3">
        <f t="shared" ca="1" si="20"/>
        <v>16099508.326666668</v>
      </c>
      <c r="AV49" s="3">
        <f t="shared" ca="1" si="20"/>
        <v>16099508.326666668</v>
      </c>
      <c r="AW49" s="3">
        <f t="shared" ca="1" si="20"/>
        <v>16099508.326666668</v>
      </c>
      <c r="AX49" s="3">
        <f t="shared" ca="1" si="20"/>
        <v>-26081.916666666668</v>
      </c>
      <c r="AY49" s="3">
        <f t="shared" ca="1" si="20"/>
        <v>-26081.916666666668</v>
      </c>
      <c r="AZ49" s="3">
        <f t="shared" ca="1" si="20"/>
        <v>3366225.7756410255</v>
      </c>
      <c r="BA49" s="3">
        <f t="shared" ca="1" si="20"/>
        <v>3366225.7756410255</v>
      </c>
      <c r="BB49" s="3">
        <f t="shared" ca="1" si="20"/>
        <v>-128578546.71092576</v>
      </c>
      <c r="BC49" s="3">
        <f t="shared" ca="1" si="20"/>
        <v>3392307.6923076925</v>
      </c>
      <c r="BD49" s="3">
        <f t="shared" ca="1" si="20"/>
        <v>3392307.6923076925</v>
      </c>
      <c r="BE49" s="3">
        <f t="shared" ca="1" si="20"/>
        <v>3392307.6923076925</v>
      </c>
      <c r="BF49" s="3">
        <f t="shared" ca="1" si="20"/>
        <v>-105554866.09195054</v>
      </c>
      <c r="BG49" s="3">
        <f t="shared" ca="1" si="20"/>
        <v>3392307.6923076925</v>
      </c>
      <c r="BH49" s="3">
        <f t="shared" ca="1" si="20"/>
        <v>3392307.6923076925</v>
      </c>
      <c r="BI49" s="3">
        <f t="shared" ca="1" si="20"/>
        <v>3392307.6923076925</v>
      </c>
      <c r="BJ49" s="3">
        <f t="shared" ca="1" si="20"/>
        <v>3392307.6923076925</v>
      </c>
      <c r="BK49" s="3">
        <f t="shared" ca="1" si="20"/>
        <v>3392307.6923076925</v>
      </c>
      <c r="BL49" s="3">
        <f t="shared" ca="1" si="20"/>
        <v>3392307.6923076925</v>
      </c>
      <c r="BM49" s="3">
        <f t="shared" ca="1" si="20"/>
        <v>3392307.6923076925</v>
      </c>
      <c r="BN49" s="3">
        <f t="shared" ca="1" si="20"/>
        <v>3392307.6923076925</v>
      </c>
      <c r="BO49" s="3">
        <f t="shared" ca="1" si="20"/>
        <v>3392307.6923076925</v>
      </c>
      <c r="BP49" s="3">
        <f t="shared" ca="1" si="20"/>
        <v>3392307.6923076925</v>
      </c>
      <c r="BQ49" s="3">
        <f t="shared" ref="BQ49:BT49" ca="1" si="21">BQ39+BQ44+BQ45+BQ46+BQ47+BQ48</f>
        <v>3392307.6923076925</v>
      </c>
      <c r="BR49" s="3">
        <f t="shared" ca="1" si="21"/>
        <v>3392307.6923076925</v>
      </c>
      <c r="BS49" s="3">
        <f t="shared" ca="1" si="21"/>
        <v>3392307.6923076925</v>
      </c>
      <c r="BT49" s="3">
        <f t="shared" ca="1" si="21"/>
        <v>3392307.6923076925</v>
      </c>
    </row>
    <row r="50" spans="1:72">
      <c r="A50">
        <v>7</v>
      </c>
      <c r="B50" s="44" t="s">
        <v>209</v>
      </c>
      <c r="Q50"/>
    </row>
    <row r="51" spans="1:72">
      <c r="A51">
        <v>7.1</v>
      </c>
      <c r="B51" s="45" t="s">
        <v>209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-188776.67072727275</v>
      </c>
      <c r="I51" s="3">
        <f ca="1">-(Sheet1!I216+Sheet1!I217)-(Sheet2!I216+Sheet2!I217)</f>
        <v>-188776.67072727275</v>
      </c>
      <c r="J51" s="3">
        <f ca="1">-(Sheet1!J216+Sheet1!J217)-(Sheet2!J216+Sheet2!J217)</f>
        <v>-566330.01218181814</v>
      </c>
      <c r="K51" s="3">
        <f ca="1">-(Sheet1!K216+Sheet1!K217)-(Sheet2!K216+Sheet2!K217)</f>
        <v>-566330.01218181814</v>
      </c>
      <c r="L51" s="3">
        <f ca="1">-(Sheet1!L216+Sheet1!L217)-(Sheet2!L216+Sheet2!L217)</f>
        <v>-1698990.0365454543</v>
      </c>
      <c r="M51" s="3">
        <f ca="1">-(Sheet1!M216+Sheet1!M217)-(Sheet2!M216+Sheet2!M217)</f>
        <v>-1698990.0365454543</v>
      </c>
      <c r="N51" s="3">
        <f ca="1">-(Sheet1!N216+Sheet1!N217)-(Sheet2!N216+Sheet2!N217)</f>
        <v>-1698990.0365454543</v>
      </c>
      <c r="O51" s="3">
        <f ca="1">-(Sheet1!O216+Sheet1!O217)-(Sheet2!O216+Sheet2!O217)</f>
        <v>-1698990.0365454543</v>
      </c>
      <c r="P51" s="3">
        <f ca="1">-(Sheet1!P216+Sheet1!P217)-(Sheet2!P216+Sheet2!P217)</f>
        <v>-1698990.0365454543</v>
      </c>
      <c r="Q51" s="3">
        <f ca="1">-(Sheet1!Q216+Sheet1!Q217)-(Sheet2!Q216+Sheet2!Q217)</f>
        <v>-1698990.0365454543</v>
      </c>
      <c r="R51" s="3">
        <f ca="1">-(Sheet1!R216+Sheet1!R217)-(Sheet2!R216+Sheet2!R217)</f>
        <v>-1698992.1130909091</v>
      </c>
      <c r="S51" s="3">
        <f ca="1">-(Sheet1!S216+Sheet1!S217)-(Sheet2!S216+Sheet2!S217)</f>
        <v>-1966860.3624545452</v>
      </c>
      <c r="T51" s="3">
        <f ca="1">-(Sheet1!T216+Sheet1!T217)-(Sheet2!T216+Sheet2!T217)</f>
        <v>-2155641.1862727273</v>
      </c>
      <c r="U51" s="3">
        <f ca="1">-(Sheet1!U216+Sheet1!U217)-(Sheet2!U216+Sheet2!U217)</f>
        <v>-2691377.6849999996</v>
      </c>
      <c r="V51" s="3">
        <f ca="1">-(Sheet1!V216+Sheet1!V217)-(Sheet2!V216+Sheet2!V217)</f>
        <v>-2691390.1442727279</v>
      </c>
      <c r="W51" s="3">
        <f ca="1">-(Sheet1!W216+Sheet1!W217)-(Sheet2!W216+Sheet2!W217)</f>
        <v>-4298599.6404545456</v>
      </c>
      <c r="X51" s="3">
        <f ca="1">-(Sheet1!X216+Sheet1!X217)-(Sheet2!X216+Sheet2!X217)</f>
        <v>-4298599.6404545456</v>
      </c>
      <c r="Y51" s="3">
        <f ca="1">-(Sheet1!Y216+Sheet1!Y217)-(Sheet2!Y216+Sheet2!Y217)</f>
        <v>-4298599.6404545456</v>
      </c>
      <c r="Z51" s="3">
        <f ca="1">-(Sheet1!Z216+Sheet1!Z217)-(Sheet2!Z216+Sheet2!Z217)</f>
        <v>-4298599.6404545456</v>
      </c>
      <c r="AA51" s="3">
        <f ca="1">-(Sheet1!AA216+Sheet1!AA217)-(Sheet2!AA216+Sheet2!AA217)</f>
        <v>-4298599.6404545456</v>
      </c>
      <c r="AB51" s="3">
        <f ca="1">-(Sheet1!AB216+Sheet1!AB217)-(Sheet2!AB216+Sheet2!AB217)</f>
        <v>-4298599.6404545456</v>
      </c>
      <c r="AC51" s="3">
        <f ca="1">-(Sheet1!AC216+Sheet1!AC217)-(Sheet2!AC216+Sheet2!AC217)</f>
        <v>-4298599.6404545456</v>
      </c>
      <c r="AD51" s="3">
        <f ca="1">-(Sheet1!AD216+Sheet1!AD217)-(Sheet2!AD216+Sheet2!AD217)</f>
        <v>-4298610.4846363645</v>
      </c>
      <c r="AE51" s="3">
        <f ca="1">-(Sheet1!AE216+Sheet1!AE217)-(Sheet2!AE216+Sheet2!AE217)</f>
        <v>-4604238.059727273</v>
      </c>
      <c r="AF51" s="3">
        <f ca="1">-(Sheet1!AF216+Sheet1!AF217)-(Sheet2!AF216+Sheet2!AF217)</f>
        <v>-4604255.5950000025</v>
      </c>
      <c r="AG51" s="3">
        <f ca="1">-(Sheet1!AG216+Sheet1!AG217)-(Sheet2!AG216+Sheet2!AG217)</f>
        <v>-4679774.2464545444</v>
      </c>
      <c r="AH51" s="3">
        <f ca="1">-(Sheet1!AH216+Sheet1!AH217)-(Sheet2!AH216+Sheet2!AH217)</f>
        <v>-4679826.8522727303</v>
      </c>
      <c r="AI51" s="3">
        <f ca="1">-(Sheet1!AI216+Sheet1!AI217)-(Sheet2!AI216+Sheet2!AI217)</f>
        <v>-4906382.8066363633</v>
      </c>
      <c r="AJ51" s="3">
        <f ca="1">-(Sheet1!AJ216+Sheet1!AJ217)-(Sheet2!AJ216+Sheet2!AJ217)</f>
        <v>-4906382.8066363633</v>
      </c>
      <c r="AK51" s="3">
        <f ca="1">-(Sheet1!AK216+Sheet1!AK217)-(Sheet2!AK216+Sheet2!AK217)</f>
        <v>-4906382.8066363633</v>
      </c>
      <c r="AL51" s="3">
        <f ca="1">-(Sheet1!AL216+Sheet1!AL217)-(Sheet2!AL216+Sheet2!AL217)</f>
        <v>-4411967.7166363634</v>
      </c>
      <c r="AM51" s="3">
        <f ca="1">-(Sheet1!AM216+Sheet1!AM217)-(Sheet2!AM216+Sheet2!AM217)</f>
        <v>-4411967.7166363634</v>
      </c>
      <c r="AN51" s="3">
        <f ca="1">-(Sheet1!AN216+Sheet1!AN217)-(Sheet2!AN216+Sheet2!AN217)</f>
        <v>-3423137.5366363642</v>
      </c>
      <c r="AO51" s="3">
        <f ca="1">-(Sheet1!AO216+Sheet1!AO217)-(Sheet2!AO216+Sheet2!AO217)</f>
        <v>-3423137.5366363642</v>
      </c>
      <c r="AP51" s="3">
        <f ca="1">-(Sheet1!AP216+Sheet1!AP217)-(Sheet2!AP216+Sheet2!AP217)</f>
        <v>-456655.76427272795</v>
      </c>
      <c r="AQ51" s="3">
        <f ca="1">-(Sheet1!AQ216+Sheet1!AQ217)-(Sheet2!AQ216+Sheet2!AQ217)</f>
        <v>-494415.08999999997</v>
      </c>
      <c r="AR51" s="3">
        <f ca="1">-(Sheet1!AR216+Sheet1!AR217)-(Sheet2!AR216+Sheet2!AR217)</f>
        <v>-494415.08999999997</v>
      </c>
      <c r="AS51" s="3">
        <f ca="1">-(Sheet1!AS216+Sheet1!AS217)-(Sheet2!AS216+Sheet2!AS217)</f>
        <v>-494415.08999999997</v>
      </c>
      <c r="AT51" s="3">
        <f ca="1">-(Sheet1!AT216+Sheet1!AT217)-(Sheet2!AT216+Sheet2!AT217)</f>
        <v>-494415.08999999997</v>
      </c>
      <c r="AU51" s="3">
        <f ca="1">-(Sheet1!AU216+Sheet1!AU217)-(Sheet2!AU216+Sheet2!AU217)</f>
        <v>-494415.08999999997</v>
      </c>
      <c r="AV51" s="3">
        <f ca="1">-(Sheet1!AV216+Sheet1!AV217)-(Sheet2!AV216+Sheet2!AV217)</f>
        <v>-494415.08999999997</v>
      </c>
      <c r="AW51" s="3">
        <f ca="1">-(Sheet1!AW216+Sheet1!AW217)-(Sheet2!AW216+Sheet2!AW217)</f>
        <v>-494415.08999999997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15904057.397934387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54473586.892129108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-357330169.41313446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>
      <c r="A52" t="s">
        <v>186</v>
      </c>
      <c r="B52" s="45" t="s">
        <v>210</v>
      </c>
      <c r="D52" s="3">
        <f ca="1">D49+D51</f>
        <v>-854456103.48513639</v>
      </c>
      <c r="E52" s="3">
        <f t="shared" ref="E52:BP52" ca="1" si="22">E49+E51</f>
        <v>-32187423.808714285</v>
      </c>
      <c r="F52" s="3">
        <f t="shared" ca="1" si="22"/>
        <v>-32187423.808714285</v>
      </c>
      <c r="G52" s="3">
        <f t="shared" ca="1" si="22"/>
        <v>-32109178.058714285</v>
      </c>
      <c r="H52" s="3">
        <f t="shared" ca="1" si="22"/>
        <v>-30066264.202399857</v>
      </c>
      <c r="I52" s="3">
        <f t="shared" ca="1" si="22"/>
        <v>-30066264.202399857</v>
      </c>
      <c r="J52" s="3">
        <f t="shared" ca="1" si="22"/>
        <v>-24276815.44639986</v>
      </c>
      <c r="K52" s="3">
        <f t="shared" ca="1" si="22"/>
        <v>-24276815.44639986</v>
      </c>
      <c r="L52" s="3">
        <f t="shared" ca="1" si="22"/>
        <v>-6908469.1783998599</v>
      </c>
      <c r="M52" s="3">
        <f t="shared" ca="1" si="22"/>
        <v>-6908469.1783998599</v>
      </c>
      <c r="N52" s="3">
        <f t="shared" ca="1" si="22"/>
        <v>-6908469.1783998599</v>
      </c>
      <c r="O52" s="3">
        <f t="shared" ca="1" si="22"/>
        <v>-6908469.1783998599</v>
      </c>
      <c r="P52" s="3">
        <f t="shared" ca="1" si="22"/>
        <v>-6908469.1783998599</v>
      </c>
      <c r="Q52" s="3">
        <f t="shared" ca="1" si="22"/>
        <v>-6908469.1783998599</v>
      </c>
      <c r="R52" s="3">
        <f t="shared" ca="1" si="22"/>
        <v>-6908446.7063249713</v>
      </c>
      <c r="S52" s="3">
        <f t="shared" ca="1" si="22"/>
        <v>-6925892.6486716196</v>
      </c>
      <c r="T52" s="3">
        <f t="shared" ca="1" si="22"/>
        <v>-7114673.4724898022</v>
      </c>
      <c r="U52" s="3">
        <f t="shared" ca="1" si="22"/>
        <v>-7650409.9712170744</v>
      </c>
      <c r="V52" s="3">
        <f t="shared" ca="1" si="22"/>
        <v>-7650422.4304898027</v>
      </c>
      <c r="W52" s="3">
        <f t="shared" ca="1" si="22"/>
        <v>-9257631.9266716205</v>
      </c>
      <c r="X52" s="3">
        <f t="shared" ca="1" si="22"/>
        <v>29217490.217760265</v>
      </c>
      <c r="Y52" s="3">
        <f t="shared" ca="1" si="22"/>
        <v>132006137.28187694</v>
      </c>
      <c r="Z52" s="3">
        <f t="shared" ca="1" si="22"/>
        <v>132006137.28187694</v>
      </c>
      <c r="AA52" s="3">
        <f t="shared" ca="1" si="22"/>
        <v>132006137.28187694</v>
      </c>
      <c r="AB52" s="3">
        <f t="shared" ca="1" si="22"/>
        <v>132006137.28187694</v>
      </c>
      <c r="AC52" s="3">
        <f t="shared" ca="1" si="22"/>
        <v>127256144.88187693</v>
      </c>
      <c r="AD52" s="3">
        <f t="shared" ca="1" si="22"/>
        <v>127256410.1386579</v>
      </c>
      <c r="AE52" s="3">
        <f t="shared" ca="1" si="22"/>
        <v>136647437.16673335</v>
      </c>
      <c r="AF52" s="3">
        <f t="shared" ca="1" si="22"/>
        <v>136647992.47800615</v>
      </c>
      <c r="AG52" s="3">
        <f t="shared" ca="1" si="22"/>
        <v>139039535.46146065</v>
      </c>
      <c r="AH52" s="3">
        <f t="shared" ca="1" si="22"/>
        <v>139041110.19527891</v>
      </c>
      <c r="AI52" s="3">
        <f t="shared" ca="1" si="22"/>
        <v>145822970.74564245</v>
      </c>
      <c r="AJ52" s="3">
        <f t="shared" ca="1" si="22"/>
        <v>145822970.74564245</v>
      </c>
      <c r="AK52" s="3">
        <f t="shared" ca="1" si="22"/>
        <v>145822970.74564245</v>
      </c>
      <c r="AL52" s="3">
        <f t="shared" ca="1" si="22"/>
        <v>134524248.64930302</v>
      </c>
      <c r="AM52" s="3">
        <f t="shared" ca="1" si="22"/>
        <v>134524248.64930302</v>
      </c>
      <c r="AN52" s="3">
        <f t="shared" ca="1" si="22"/>
        <v>103209734.50930303</v>
      </c>
      <c r="AO52" s="3">
        <f t="shared" ca="1" si="22"/>
        <v>103209734.50930303</v>
      </c>
      <c r="AP52" s="3">
        <f t="shared" ca="1" si="22"/>
        <v>14409321.744939415</v>
      </c>
      <c r="AQ52" s="3">
        <f t="shared" ca="1" si="22"/>
        <v>76605093.236666664</v>
      </c>
      <c r="AR52" s="3">
        <f t="shared" ca="1" si="22"/>
        <v>15605093.236666668</v>
      </c>
      <c r="AS52" s="3">
        <f t="shared" ca="1" si="22"/>
        <v>15605093.236666668</v>
      </c>
      <c r="AT52" s="3">
        <f t="shared" ca="1" si="22"/>
        <v>15605093.236666668</v>
      </c>
      <c r="AU52" s="3">
        <f t="shared" ca="1" si="22"/>
        <v>15605093.236666668</v>
      </c>
      <c r="AV52" s="3">
        <f t="shared" ca="1" si="22"/>
        <v>15605093.236666668</v>
      </c>
      <c r="AW52" s="3">
        <f t="shared" ca="1" si="22"/>
        <v>15605093.236666668</v>
      </c>
      <c r="AX52" s="3">
        <f t="shared" ca="1" si="22"/>
        <v>-26081.916666666668</v>
      </c>
      <c r="AY52" s="3">
        <f t="shared" ca="1" si="22"/>
        <v>-26081.916666666668</v>
      </c>
      <c r="AZ52" s="3">
        <f t="shared" ca="1" si="22"/>
        <v>3366225.7756410255</v>
      </c>
      <c r="BA52" s="3">
        <f t="shared" ca="1" si="22"/>
        <v>3366225.7756410255</v>
      </c>
      <c r="BB52" s="3">
        <f t="shared" ca="1" si="22"/>
        <v>-112674489.31299137</v>
      </c>
      <c r="BC52" s="3">
        <f t="shared" ca="1" si="22"/>
        <v>3392307.6923076925</v>
      </c>
      <c r="BD52" s="3">
        <f t="shared" ca="1" si="22"/>
        <v>3392307.6923076925</v>
      </c>
      <c r="BE52" s="3">
        <f t="shared" ca="1" si="22"/>
        <v>3392307.6923076925</v>
      </c>
      <c r="BF52" s="3">
        <f t="shared" ca="1" si="22"/>
        <v>-51081279.199821427</v>
      </c>
      <c r="BG52" s="3">
        <f t="shared" ca="1" si="22"/>
        <v>3392307.6923076925</v>
      </c>
      <c r="BH52" s="3">
        <f t="shared" ca="1" si="22"/>
        <v>3392307.6923076925</v>
      </c>
      <c r="BI52" s="3">
        <f t="shared" ca="1" si="22"/>
        <v>3392307.6923076925</v>
      </c>
      <c r="BJ52" s="3">
        <f t="shared" ca="1" si="22"/>
        <v>3392307.6923076925</v>
      </c>
      <c r="BK52" s="3">
        <f t="shared" ca="1" si="22"/>
        <v>3392307.6923076925</v>
      </c>
      <c r="BL52" s="3">
        <f t="shared" ca="1" si="22"/>
        <v>3392307.6923076925</v>
      </c>
      <c r="BM52" s="3">
        <f t="shared" ca="1" si="22"/>
        <v>3392307.6923076925</v>
      </c>
      <c r="BN52" s="3">
        <f t="shared" ca="1" si="22"/>
        <v>3392307.6923076925</v>
      </c>
      <c r="BO52" s="3">
        <f t="shared" ca="1" si="22"/>
        <v>3392307.6923076925</v>
      </c>
      <c r="BP52" s="3">
        <f t="shared" ca="1" si="22"/>
        <v>3392307.6923076925</v>
      </c>
      <c r="BQ52" s="3">
        <f t="shared" ref="BQ52:BT52" ca="1" si="23">BQ49+BQ51</f>
        <v>3392307.6923076925</v>
      </c>
      <c r="BR52" s="3">
        <f t="shared" ca="1" si="23"/>
        <v>-353937861.72082675</v>
      </c>
      <c r="BS52" s="3">
        <f t="shared" ca="1" si="23"/>
        <v>3392307.6923076925</v>
      </c>
      <c r="BT52" s="3">
        <f t="shared" ca="1" si="23"/>
        <v>3392307.6923076925</v>
      </c>
    </row>
    <row r="53" spans="1:72">
      <c r="D53" s="165">
        <f ca="1">'现金流表-复星'!D33</f>
        <v>-854456103.48513627</v>
      </c>
      <c r="E53" s="165">
        <f ca="1">'现金流表-复星'!E33</f>
        <v>-32187423.808714285</v>
      </c>
      <c r="F53" s="165">
        <f ca="1">'现金流表-复星'!F33</f>
        <v>-32187423.808714285</v>
      </c>
      <c r="G53" s="165">
        <f ca="1">'现金流表-复星'!G33</f>
        <v>-32109178.058714285</v>
      </c>
      <c r="H53" s="165">
        <f ca="1">'现金流表-复星'!H33</f>
        <v>-30066264.202399869</v>
      </c>
      <c r="I53" s="165">
        <f ca="1">'现金流表-复星'!I33</f>
        <v>-30066264.202399869</v>
      </c>
      <c r="J53" s="165">
        <f ca="1">'现金流表-复星'!J33</f>
        <v>-24276815.446399868</v>
      </c>
      <c r="K53" s="165">
        <f ca="1">'现金流表-复星'!K33</f>
        <v>-24276815.446399868</v>
      </c>
      <c r="L53" s="165">
        <f ca="1">'现金流表-复星'!L33</f>
        <v>-6908469.1783998683</v>
      </c>
      <c r="M53" s="165">
        <f ca="1">'现金流表-复星'!M33</f>
        <v>-6908469.1783998683</v>
      </c>
      <c r="N53" s="165">
        <f ca="1">'现金流表-复星'!N33</f>
        <v>-6908469.1783998683</v>
      </c>
      <c r="O53" s="165">
        <f ca="1">'现金流表-复星'!O33</f>
        <v>-6908469.1783998683</v>
      </c>
      <c r="P53" s="165">
        <f ca="1">'现金流表-复星'!P33</f>
        <v>-6908469.1783998683</v>
      </c>
      <c r="Q53" s="165">
        <f ca="1">'现金流表-复星'!Q33</f>
        <v>-6908469.1783998683</v>
      </c>
      <c r="R53" s="165">
        <f ca="1">'现金流表-复星'!R33</f>
        <v>-6908446.7063249871</v>
      </c>
      <c r="S53" s="165">
        <f ca="1">'现金流表-复星'!S33</f>
        <v>-6925892.6486716419</v>
      </c>
      <c r="T53" s="165">
        <f ca="1">'现金流表-复星'!T33</f>
        <v>-7114673.472489804</v>
      </c>
      <c r="U53" s="165">
        <f ca="1">'现金流表-复星'!U33</f>
        <v>-7650409.971217081</v>
      </c>
      <c r="V53" s="165">
        <f ca="1">'现金流表-复星'!V33</f>
        <v>-7650422.4304898083</v>
      </c>
      <c r="W53" s="165">
        <f ca="1">'现金流表-复星'!W33</f>
        <v>-9257631.926671654</v>
      </c>
      <c r="X53" s="165">
        <f ca="1">'现金流表-复星'!X33</f>
        <v>29217490.217760265</v>
      </c>
      <c r="Y53" s="165">
        <f ca="1">'现金流表-复星'!Y33</f>
        <v>132006137.28187692</v>
      </c>
      <c r="Z53" s="165">
        <f ca="1">'现金流表-复星'!Z33</f>
        <v>132006137.28187692</v>
      </c>
      <c r="AA53" s="165">
        <f ca="1">'现金流表-复星'!AA33</f>
        <v>132006137.28187692</v>
      </c>
      <c r="AB53" s="165">
        <f ca="1">'现金流表-复星'!AB33</f>
        <v>132006137.28187692</v>
      </c>
      <c r="AC53" s="165">
        <f ca="1">'现金流表-复星'!AC33</f>
        <v>127256144.88187693</v>
      </c>
      <c r="AD53" s="165">
        <f ca="1">'现金流表-复星'!AD33</f>
        <v>127256410.1386579</v>
      </c>
      <c r="AE53" s="165">
        <f ca="1">'现金流表-复星'!AE33</f>
        <v>136647437.16673335</v>
      </c>
      <c r="AF53" s="165">
        <f ca="1">'现金流表-复星'!AF33</f>
        <v>136647992.47800612</v>
      </c>
      <c r="AG53" s="165">
        <f ca="1">'现金流表-复星'!AG33</f>
        <v>139039535.46146065</v>
      </c>
      <c r="AH53" s="165">
        <f ca="1">'现金流表-复星'!AH33</f>
        <v>139041110.19527891</v>
      </c>
      <c r="AI53" s="165">
        <f ca="1">'现金流表-复星'!AI33</f>
        <v>145822970.74564245</v>
      </c>
      <c r="AJ53" s="165">
        <f ca="1">'现金流表-复星'!AJ33</f>
        <v>145822970.74564245</v>
      </c>
      <c r="AK53" s="165">
        <f ca="1">'现金流表-复星'!AK33</f>
        <v>145822970.74564245</v>
      </c>
      <c r="AL53" s="165">
        <f ca="1">'现金流表-复星'!AL33</f>
        <v>134524248.64930302</v>
      </c>
      <c r="AM53" s="165">
        <f ca="1">'现金流表-复星'!AM33</f>
        <v>134524248.64930302</v>
      </c>
      <c r="AN53" s="165">
        <f ca="1">'现金流表-复星'!AN33</f>
        <v>103209734.50930303</v>
      </c>
      <c r="AO53" s="165">
        <f ca="1">'现金流表-复星'!AO33</f>
        <v>103209734.50930303</v>
      </c>
      <c r="AP53" s="165">
        <f ca="1">'现金流表-复星'!AP33</f>
        <v>14409321.744939413</v>
      </c>
      <c r="AQ53" s="165">
        <f ca="1">'现金流表-复星'!AQ33</f>
        <v>76605093.236666679</v>
      </c>
      <c r="AR53" s="165">
        <f ca="1">'现金流表-复星'!AR33</f>
        <v>15605093.236666668</v>
      </c>
      <c r="AS53" s="165">
        <f ca="1">'现金流表-复星'!AS33</f>
        <v>15605093.236666668</v>
      </c>
      <c r="AT53" s="165">
        <f ca="1">'现金流表-复星'!AT33</f>
        <v>15605093.236666668</v>
      </c>
      <c r="AU53" s="165">
        <f ca="1">'现金流表-复星'!AU33</f>
        <v>15605093.236666668</v>
      </c>
      <c r="AV53" s="165">
        <f ca="1">'现金流表-复星'!AV33</f>
        <v>15605093.236666668</v>
      </c>
      <c r="AW53" s="165">
        <f ca="1">'现金流表-复星'!AW33</f>
        <v>15605093.236666668</v>
      </c>
      <c r="AX53" s="165">
        <f ca="1">'现金流表-复星'!AX33</f>
        <v>-26081.916666666668</v>
      </c>
      <c r="AY53" s="165">
        <f ca="1">'现金流表-复星'!AY33</f>
        <v>-26081.916666666668</v>
      </c>
      <c r="AZ53" s="165">
        <f ca="1">'现金流表-复星'!AZ33</f>
        <v>3366225.7756410255</v>
      </c>
      <c r="BA53" s="165">
        <f ca="1">'现金流表-复星'!BA33</f>
        <v>3366225.7756410255</v>
      </c>
      <c r="BB53" s="165">
        <f ca="1">'现金流表-复星'!BB33</f>
        <v>-112674489.31299138</v>
      </c>
      <c r="BC53" s="165">
        <f ca="1">'现金流表-复星'!BC33</f>
        <v>3392307.6923076925</v>
      </c>
      <c r="BD53" s="165">
        <f ca="1">'现金流表-复星'!BD33</f>
        <v>3392307.6923076925</v>
      </c>
      <c r="BE53" s="165">
        <f ca="1">'现金流表-复星'!BE33</f>
        <v>3392307.6923076925</v>
      </c>
      <c r="BF53" s="165">
        <f ca="1">'现金流表-复星'!BF33</f>
        <v>-51081279.199821398</v>
      </c>
      <c r="BG53" s="165">
        <f ca="1">'现金流表-复星'!BG33</f>
        <v>3392307.6923076925</v>
      </c>
      <c r="BH53" s="165">
        <f ca="1">'现金流表-复星'!BH33</f>
        <v>3392307.6923076925</v>
      </c>
      <c r="BI53" s="165">
        <f ca="1">'现金流表-复星'!BI33</f>
        <v>3392307.6923076925</v>
      </c>
      <c r="BJ53" s="165">
        <f ca="1">'现金流表-复星'!BJ33</f>
        <v>3392307.6923076925</v>
      </c>
      <c r="BK53" s="165">
        <f ca="1">'现金流表-复星'!BK33</f>
        <v>3392307.6923076925</v>
      </c>
      <c r="BL53" s="165">
        <f ca="1">'现金流表-复星'!BL33</f>
        <v>3392307.6923076925</v>
      </c>
      <c r="BM53" s="165">
        <f ca="1">'现金流表-复星'!BM33</f>
        <v>3392307.6923076925</v>
      </c>
      <c r="BN53" s="165">
        <f ca="1">'现金流表-复星'!BN33</f>
        <v>3392307.6923076925</v>
      </c>
      <c r="BO53" s="165">
        <f ca="1">'现金流表-复星'!BO33</f>
        <v>3392307.6923076925</v>
      </c>
      <c r="BP53" s="165">
        <f ca="1">'现金流表-复星'!BP33</f>
        <v>3392307.6923076925</v>
      </c>
      <c r="BQ53" s="165">
        <f ca="1">'现金流表-复星'!BQ33</f>
        <v>3392307.6923076925</v>
      </c>
      <c r="BR53" s="165">
        <f ca="1">'现金流表-复星'!BR33</f>
        <v>-353937861.72082675</v>
      </c>
      <c r="BS53" s="165">
        <f ca="1">'现金流表-复星'!BS33</f>
        <v>3392307.6923076925</v>
      </c>
      <c r="BT53" s="165">
        <f ca="1">'现金流表-复星'!BT33</f>
        <v>3392307.6923076925</v>
      </c>
    </row>
    <row r="54" spans="1:72">
      <c r="B54" s="45" t="s">
        <v>398</v>
      </c>
      <c r="C54" s="164">
        <f ca="1">IRR(OFFSET(D39,0,0):OFFSET(D39,0,Sheet1!$D$16),0.0001)*12</f>
        <v>0.31009187771059743</v>
      </c>
      <c r="D54" s="7"/>
    </row>
    <row r="55" spans="1:72">
      <c r="B55" s="45" t="s">
        <v>399</v>
      </c>
      <c r="C55" s="164">
        <f ca="1">IRR(OFFSET(D42,0,0):OFFSET(D42,0,Sheet1!$D$16),0.0001)*12</f>
        <v>0.29251673361756403</v>
      </c>
      <c r="Q55" s="168"/>
    </row>
    <row r="56" spans="1:72">
      <c r="B56" s="45" t="s">
        <v>400</v>
      </c>
      <c r="C56" s="164">
        <f ca="1">IRR(OFFSET(D52,0,0):OFFSET(D52,0,Sheet1!$D$16),0.0001)*12</f>
        <v>0.32103002825179772</v>
      </c>
    </row>
    <row r="57" spans="1:72">
      <c r="C57" s="164">
        <f ca="1">IRR(OFFSET(D53,0,0):OFFSET(D53,0,Sheet1!$D$16),0.0001)*12</f>
        <v>0.32103002825179772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160D-1117-0E4A-AD1E-5433C5B7A773}">
  <dimension ref="A1:CT46"/>
  <sheetViews>
    <sheetView tabSelected="1" topLeftCell="A15" zoomScale="139" workbookViewId="0">
      <selection activeCell="D23" sqref="D23"/>
    </sheetView>
  </sheetViews>
  <sheetFormatPr baseColWidth="10" defaultRowHeight="16"/>
  <cols>
    <col min="1" max="1" width="22.1640625" style="76" bestFit="1" customWidth="1"/>
    <col min="2" max="2" width="24.1640625" customWidth="1"/>
    <col min="3" max="3" width="13.33203125" customWidth="1"/>
    <col min="4" max="4" width="16.33203125" bestFit="1" customWidth="1"/>
    <col min="5" max="16" width="16.1640625" bestFit="1" customWidth="1"/>
    <col min="17" max="17" width="16.1640625" style="38" bestFit="1" customWidth="1"/>
    <col min="18" max="39" width="16.1640625" bestFit="1" customWidth="1"/>
    <col min="40" max="41" width="15.1640625" bestFit="1" customWidth="1"/>
    <col min="42" max="42" width="14.5" bestFit="1" customWidth="1"/>
    <col min="43" max="62" width="15.6640625" bestFit="1" customWidth="1"/>
    <col min="63" max="63" width="16.1640625" bestFit="1" customWidth="1"/>
    <col min="64" max="69" width="15.6640625" bestFit="1" customWidth="1"/>
    <col min="70" max="70" width="16.1640625" bestFit="1" customWidth="1"/>
    <col min="71" max="94" width="15.6640625" bestFit="1" customWidth="1"/>
  </cols>
  <sheetData>
    <row r="1" spans="1:98" ht="17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267</v>
      </c>
      <c r="D4" s="3">
        <f ca="1">SUM(D5:D7)</f>
        <v>27019736.189163879</v>
      </c>
      <c r="E4" s="3">
        <f t="shared" ref="E4:BP4" ca="1" si="0">SUM(E5:E7)</f>
        <v>27019736.189163879</v>
      </c>
      <c r="F4" s="3">
        <f t="shared" ca="1" si="0"/>
        <v>27019736.189163879</v>
      </c>
      <c r="G4" s="3">
        <f t="shared" ca="1" si="0"/>
        <v>27097981.939163879</v>
      </c>
      <c r="H4" s="3">
        <f t="shared" ca="1" si="0"/>
        <v>31411739.412122179</v>
      </c>
      <c r="I4" s="3">
        <f t="shared" ca="1" si="0"/>
        <v>31411739.412122179</v>
      </c>
      <c r="J4" s="3">
        <f t="shared" ca="1" si="0"/>
        <v>38335633.314667635</v>
      </c>
      <c r="K4" s="3">
        <f t="shared" ca="1" si="0"/>
        <v>38335633.314667635</v>
      </c>
      <c r="L4" s="3">
        <f t="shared" ca="1" si="0"/>
        <v>59107315.022303991</v>
      </c>
      <c r="M4" s="3">
        <f t="shared" ca="1" si="0"/>
        <v>59107315.022303991</v>
      </c>
      <c r="N4" s="3">
        <f t="shared" ca="1" si="0"/>
        <v>59107315.022303991</v>
      </c>
      <c r="O4" s="3">
        <f t="shared" ca="1" si="0"/>
        <v>59107315.022303991</v>
      </c>
      <c r="P4" s="3">
        <f t="shared" ca="1" si="0"/>
        <v>59107315.022303991</v>
      </c>
      <c r="Q4" s="3">
        <f t="shared" ca="1" si="0"/>
        <v>59107315.022303991</v>
      </c>
      <c r="R4" s="3">
        <f t="shared" ca="1" si="0"/>
        <v>59107362.473683648</v>
      </c>
      <c r="S4" s="3">
        <f t="shared" ca="1" si="0"/>
        <v>68144728.166666672</v>
      </c>
      <c r="T4" s="3">
        <f t="shared" ca="1" si="0"/>
        <v>74690320.166666672</v>
      </c>
      <c r="U4" s="3">
        <f t="shared" ca="1" si="0"/>
        <v>93265896.166666672</v>
      </c>
      <c r="V4" s="3">
        <f t="shared" ca="1" si="0"/>
        <v>93266328.166666687</v>
      </c>
      <c r="W4" s="3">
        <f t="shared" ca="1" si="0"/>
        <v>148993056.16666666</v>
      </c>
      <c r="X4" s="3">
        <f t="shared" ca="1" si="0"/>
        <v>148993056.16666666</v>
      </c>
      <c r="Y4" s="3">
        <f t="shared" ca="1" si="0"/>
        <v>148993056.16666666</v>
      </c>
      <c r="Z4" s="3">
        <f t="shared" ca="1" si="0"/>
        <v>148993056.16666666</v>
      </c>
      <c r="AA4" s="3">
        <f t="shared" ca="1" si="0"/>
        <v>148993056.16666666</v>
      </c>
      <c r="AB4" s="3">
        <f t="shared" ca="1" si="0"/>
        <v>148993056.16666666</v>
      </c>
      <c r="AC4" s="3">
        <f t="shared" ca="1" si="0"/>
        <v>148993056.16666666</v>
      </c>
      <c r="AD4" s="3">
        <f t="shared" ca="1" si="0"/>
        <v>148993432.16666669</v>
      </c>
      <c r="AE4" s="3">
        <f t="shared" ca="1" si="0"/>
        <v>159590448.16666666</v>
      </c>
      <c r="AF4" s="3">
        <f t="shared" ca="1" si="0"/>
        <v>159591056.16666672</v>
      </c>
      <c r="AG4" s="3">
        <f t="shared" ca="1" si="0"/>
        <v>162209512.16666666</v>
      </c>
      <c r="AH4" s="3">
        <f t="shared" ca="1" si="0"/>
        <v>162211336.16666678</v>
      </c>
      <c r="AI4" s="3">
        <f t="shared" ca="1" si="0"/>
        <v>170066704.16666666</v>
      </c>
      <c r="AJ4" s="3">
        <f t="shared" ca="1" si="0"/>
        <v>170066704.16666666</v>
      </c>
      <c r="AK4" s="3">
        <f t="shared" ca="1" si="0"/>
        <v>170066704.16666666</v>
      </c>
      <c r="AL4" s="3">
        <f t="shared" ca="1" si="0"/>
        <v>152923864.16666666</v>
      </c>
      <c r="AM4" s="3">
        <f t="shared" ca="1" si="0"/>
        <v>152923864.16666666</v>
      </c>
      <c r="AN4" s="3">
        <f t="shared" ca="1" si="0"/>
        <v>118638184.16666667</v>
      </c>
      <c r="AO4" s="3">
        <f t="shared" ca="1" si="0"/>
        <v>118638184.16666667</v>
      </c>
      <c r="AP4" s="3">
        <f t="shared" ca="1" si="0"/>
        <v>15781448.166666688</v>
      </c>
      <c r="AQ4" s="3">
        <f t="shared" ca="1" si="0"/>
        <v>78090676.166666672</v>
      </c>
      <c r="AR4" s="3">
        <f t="shared" ca="1" si="0"/>
        <v>17090676.166666668</v>
      </c>
      <c r="AS4" s="3">
        <f t="shared" ca="1" si="0"/>
        <v>17090676.166666668</v>
      </c>
      <c r="AT4" s="3">
        <f t="shared" ca="1" si="0"/>
        <v>17090676.166666668</v>
      </c>
      <c r="AU4" s="3">
        <f t="shared" ca="1" si="0"/>
        <v>17090676.166666668</v>
      </c>
      <c r="AV4" s="3">
        <f t="shared" ca="1" si="0"/>
        <v>17090676.166666668</v>
      </c>
      <c r="AW4" s="3">
        <f t="shared" ca="1" si="0"/>
        <v>17090676.166666668</v>
      </c>
      <c r="AX4" s="3">
        <f t="shared" ca="1" si="0"/>
        <v>-26081.916666666668</v>
      </c>
      <c r="AY4" s="3">
        <f t="shared" ca="1" si="0"/>
        <v>-26081.916666666668</v>
      </c>
      <c r="AZ4" s="3">
        <f t="shared" ca="1" si="0"/>
        <v>3366225.7756410255</v>
      </c>
      <c r="BA4" s="3">
        <f t="shared" ca="1" si="0"/>
        <v>3366225.7756410255</v>
      </c>
      <c r="BB4" s="3">
        <f t="shared" ca="1" si="0"/>
        <v>135310998.26220778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112339481.47656591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231</v>
      </c>
      <c r="B5" t="s">
        <v>231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268</v>
      </c>
      <c r="B6" t="s">
        <v>387</v>
      </c>
      <c r="D6" s="3">
        <f ca="1">'Capital Structure'!E45</f>
        <v>27228391.522497211</v>
      </c>
      <c r="E6" s="3">
        <f ca="1">'Capital Structure'!F45</f>
        <v>27228391.522497211</v>
      </c>
      <c r="F6" s="3">
        <f ca="1">'Capital Structure'!G45</f>
        <v>27228391.522497211</v>
      </c>
      <c r="G6" s="3">
        <f ca="1">'Capital Structure'!H45</f>
        <v>27150145.772497211</v>
      </c>
      <c r="H6" s="3">
        <f ca="1">'Capital Structure'!I45</f>
        <v>24918455.245455511</v>
      </c>
      <c r="I6" s="3">
        <f ca="1">'Capital Structure'!J45</f>
        <v>24918455.245455511</v>
      </c>
      <c r="J6" s="3">
        <f ca="1">'Capital Structure'!K45</f>
        <v>18751453.148000967</v>
      </c>
      <c r="K6" s="3">
        <f ca="1">'Capital Structure'!L45</f>
        <v>18751453.148000967</v>
      </c>
      <c r="L6" s="3">
        <f ca="1">'Capital Structure'!M45</f>
        <v>250446.85563733056</v>
      </c>
      <c r="M6" s="3">
        <f ca="1">'Capital Structure'!N45</f>
        <v>250446.85563733056</v>
      </c>
      <c r="N6" s="3">
        <f ca="1">'Capital Structure'!O45</f>
        <v>250446.85563733056</v>
      </c>
      <c r="O6" s="3">
        <f ca="1">'Capital Structure'!P45</f>
        <v>250446.85563733056</v>
      </c>
      <c r="P6" s="3">
        <f ca="1">'Capital Structure'!Q45</f>
        <v>250446.85563733056</v>
      </c>
      <c r="Q6" s="3">
        <f ca="1">'Capital Structure'!R45</f>
        <v>250446.85563733056</v>
      </c>
      <c r="R6" s="3">
        <f ca="1">'Capital Structure'!S45</f>
        <v>250422.30701698735</v>
      </c>
      <c r="S6" s="3">
        <f ca="1">'Capital Structure'!T45</f>
        <v>0</v>
      </c>
      <c r="T6" s="3">
        <f ca="1">'Capital Structure'!U45</f>
        <v>0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0</v>
      </c>
      <c r="AX6" s="3">
        <f ca="1">'Capital Structure'!AY45</f>
        <v>26081.916666666668</v>
      </c>
      <c r="AY6" s="3">
        <f ca="1">'Capital Structure'!AZ45</f>
        <v>26081.916666666668</v>
      </c>
      <c r="AZ6" s="3">
        <f ca="1">'Capital Structure'!BA45</f>
        <v>3418389.608974359</v>
      </c>
      <c r="BA6" s="3">
        <f ca="1">'Capital Structure'!BB45</f>
        <v>3418389.608974359</v>
      </c>
      <c r="BB6" s="3">
        <f ca="1">'Capital Structure'!BC45</f>
        <v>135363162.09554112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112339481.47656591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269</v>
      </c>
      <c r="B7" t="s">
        <v>290</v>
      </c>
      <c r="D7" s="3">
        <f>'利润表-1'!D18-'利润表-1'!D19+'利润表-2'!D18-'利润表-2'!D19</f>
        <v>-208655.33333333334</v>
      </c>
      <c r="E7" s="3">
        <f>'利润表-1'!E18-'利润表-1'!E19+'利润表-2'!E18-'利润表-2'!E19</f>
        <v>-208655.33333333334</v>
      </c>
      <c r="F7" s="3">
        <f>'利润表-1'!F18-'利润表-1'!F19+'利润表-2'!F18-'利润表-2'!F19</f>
        <v>-208655.33333333334</v>
      </c>
      <c r="G7" s="3">
        <f>'利润表-1'!G18-'利润表-1'!G19+'利润表-2'!G18-'利润表-2'!G19</f>
        <v>-52163.833333333336</v>
      </c>
      <c r="H7" s="3">
        <f>'利润表-1'!H18-'利润表-1'!H19+'利润表-2'!H18-'利润表-2'!H19</f>
        <v>-52163.833333333336</v>
      </c>
      <c r="I7" s="3">
        <f>'利润表-1'!I18-'利润表-1'!I19+'利润表-2'!I18-'利润表-2'!I19</f>
        <v>-52163.833333333336</v>
      </c>
      <c r="J7" s="3">
        <f>'利润表-1'!J18-'利润表-1'!J19+'利润表-2'!J18-'利润表-2'!J19</f>
        <v>-52163.833333333336</v>
      </c>
      <c r="K7" s="3">
        <f>'利润表-1'!K18-'利润表-1'!K19+'利润表-2'!K18-'利润表-2'!K19</f>
        <v>-52163.833333333336</v>
      </c>
      <c r="L7" s="3">
        <f>'利润表-1'!L18-'利润表-1'!L19+'利润表-2'!L18-'利润表-2'!L19</f>
        <v>-52163.833333333336</v>
      </c>
      <c r="M7" s="3">
        <f>'利润表-1'!M18-'利润表-1'!M19+'利润表-2'!M18-'利润表-2'!M19</f>
        <v>-52163.833333333336</v>
      </c>
      <c r="N7" s="3">
        <f>'利润表-1'!N18-'利润表-1'!N19+'利润表-2'!N18-'利润表-2'!N19</f>
        <v>-52163.833333333336</v>
      </c>
      <c r="O7" s="3">
        <f>'利润表-1'!O18-'利润表-1'!O19+'利润表-2'!O18-'利润表-2'!O19</f>
        <v>-52163.833333333336</v>
      </c>
      <c r="P7" s="3">
        <f>'利润表-1'!P18-'利润表-1'!P19+'利润表-2'!P18-'利润表-2'!P19</f>
        <v>-52163.833333333336</v>
      </c>
      <c r="Q7" s="3">
        <f>'利润表-1'!Q18-'利润表-1'!Q19+'利润表-2'!Q18-'利润表-2'!Q19</f>
        <v>-52163.833333333336</v>
      </c>
      <c r="R7" s="3">
        <f>'利润表-1'!R18-'利润表-1'!R19+'利润表-2'!R18-'利润表-2'!R19</f>
        <v>-52163.833333333336</v>
      </c>
      <c r="S7" s="3">
        <f>'利润表-1'!S18-'利润表-1'!S19+'利润表-2'!S18-'利润表-2'!S19</f>
        <v>-52163.833333333336</v>
      </c>
      <c r="T7" s="3">
        <f>'利润表-1'!T18-'利润表-1'!T19+'利润表-2'!T18-'利润表-2'!T19</f>
        <v>-52163.833333333336</v>
      </c>
      <c r="U7" s="3">
        <f>'利润表-1'!U18-'利润表-1'!U19+'利润表-2'!U18-'利润表-2'!U19</f>
        <v>-52163.833333333336</v>
      </c>
      <c r="V7" s="3">
        <f>'利润表-1'!V18-'利润表-1'!V19+'利润表-2'!V18-'利润表-2'!V19</f>
        <v>-52163.833333333336</v>
      </c>
      <c r="W7" s="3">
        <f>'利润表-1'!W18-'利润表-1'!W19+'利润表-2'!W18-'利润表-2'!W19</f>
        <v>-52163.833333333336</v>
      </c>
      <c r="X7" s="3">
        <f>'利润表-1'!X18-'利润表-1'!X19+'利润表-2'!X18-'利润表-2'!X19</f>
        <v>-52163.833333333336</v>
      </c>
      <c r="Y7" s="3">
        <f>'利润表-1'!Y18-'利润表-1'!Y19+'利润表-2'!Y18-'利润表-2'!Y19</f>
        <v>-52163.833333333336</v>
      </c>
      <c r="Z7" s="3">
        <f>'利润表-1'!Z18-'利润表-1'!Z19+'利润表-2'!Z18-'利润表-2'!Z19</f>
        <v>-52163.833333333336</v>
      </c>
      <c r="AA7" s="3">
        <f>'利润表-1'!AA18-'利润表-1'!AA19+'利润表-2'!AA18-'利润表-2'!AA19</f>
        <v>-52163.833333333336</v>
      </c>
      <c r="AB7" s="3">
        <f>'利润表-1'!AB18-'利润表-1'!AB19+'利润表-2'!AB18-'利润表-2'!AB19</f>
        <v>-52163.833333333336</v>
      </c>
      <c r="AC7" s="3">
        <f>'利润表-1'!AC18-'利润表-1'!AC19+'利润表-2'!AC18-'利润表-2'!AC19</f>
        <v>-52163.833333333336</v>
      </c>
      <c r="AD7" s="3">
        <f>'利润表-1'!AD18-'利润表-1'!AD19+'利润表-2'!AD18-'利润表-2'!AD19</f>
        <v>-52163.833333333336</v>
      </c>
      <c r="AE7" s="3">
        <f>'利润表-1'!AE18-'利润表-1'!AE19+'利润表-2'!AE18-'利润表-2'!AE19</f>
        <v>-52163.833333333336</v>
      </c>
      <c r="AF7" s="3">
        <f>'利润表-1'!AF18-'利润表-1'!AF19+'利润表-2'!AF18-'利润表-2'!AF19</f>
        <v>-52163.833333333336</v>
      </c>
      <c r="AG7" s="3">
        <f>'利润表-1'!AG18-'利润表-1'!AG19+'利润表-2'!AG18-'利润表-2'!AG19</f>
        <v>-52163.833333333336</v>
      </c>
      <c r="AH7" s="3">
        <f>'利润表-1'!AH18-'利润表-1'!AH19+'利润表-2'!AH18-'利润表-2'!AH19</f>
        <v>-52163.833333333336</v>
      </c>
      <c r="AI7" s="3">
        <f>'利润表-1'!AI18-'利润表-1'!AI19+'利润表-2'!AI18-'利润表-2'!AI19</f>
        <v>-52163.833333333336</v>
      </c>
      <c r="AJ7" s="3">
        <f>'利润表-1'!AJ18-'利润表-1'!AJ19+'利润表-2'!AJ18-'利润表-2'!AJ19</f>
        <v>-52163.833333333336</v>
      </c>
      <c r="AK7" s="3">
        <f>'利润表-1'!AK18-'利润表-1'!AK19+'利润表-2'!AK18-'利润表-2'!AK19</f>
        <v>-52163.833333333336</v>
      </c>
      <c r="AL7" s="3">
        <f>'利润表-1'!AL18-'利润表-1'!AL19+'利润表-2'!AL18-'利润表-2'!AL19</f>
        <v>-52163.833333333336</v>
      </c>
      <c r="AM7" s="3">
        <f>'利润表-1'!AM18-'利润表-1'!AM19+'利润表-2'!AM18-'利润表-2'!AM19</f>
        <v>-52163.833333333336</v>
      </c>
      <c r="AN7" s="3">
        <f>'利润表-1'!AN18-'利润表-1'!AN19+'利润表-2'!AN18-'利润表-2'!AN19</f>
        <v>-52163.833333333336</v>
      </c>
      <c r="AO7" s="3">
        <f>'利润表-1'!AO18-'利润表-1'!AO19+'利润表-2'!AO18-'利润表-2'!AO19</f>
        <v>-52163.833333333336</v>
      </c>
      <c r="AP7" s="3">
        <f>'利润表-1'!AP18-'利润表-1'!AP19+'利润表-2'!AP18-'利润表-2'!AP19</f>
        <v>-52163.833333333336</v>
      </c>
      <c r="AQ7" s="3">
        <f>'利润表-1'!AQ18-'利润表-1'!AQ19+'利润表-2'!AQ18-'利润表-2'!AQ19</f>
        <v>-52163.833333333336</v>
      </c>
      <c r="AR7" s="3">
        <f>'利润表-1'!AR18-'利润表-1'!AR19+'利润表-2'!AR18-'利润表-2'!AR19</f>
        <v>-52163.833333333336</v>
      </c>
      <c r="AS7" s="3">
        <f>'利润表-1'!AS18-'利润表-1'!AS19+'利润表-2'!AS18-'利润表-2'!AS19</f>
        <v>-52163.833333333336</v>
      </c>
      <c r="AT7" s="3">
        <f>'利润表-1'!AT18-'利润表-1'!AT19+'利润表-2'!AT18-'利润表-2'!AT19</f>
        <v>-52163.833333333336</v>
      </c>
      <c r="AU7" s="3">
        <f>'利润表-1'!AU18-'利润表-1'!AU19+'利润表-2'!AU18-'利润表-2'!AU19</f>
        <v>-52163.833333333336</v>
      </c>
      <c r="AV7" s="3">
        <f>'利润表-1'!AV18-'利润表-1'!AV19+'利润表-2'!AV18-'利润表-2'!AV19</f>
        <v>-52163.833333333336</v>
      </c>
      <c r="AW7" s="3">
        <f>'利润表-1'!AW18-'利润表-1'!AW19+'利润表-2'!AW18-'利润表-2'!AW19</f>
        <v>-52163.833333333336</v>
      </c>
      <c r="AX7" s="3">
        <f>'利润表-1'!AX18-'利润表-1'!AX19+'利润表-2'!AX18-'利润表-2'!AX19</f>
        <v>-52163.833333333336</v>
      </c>
      <c r="AY7" s="3">
        <f>'利润表-1'!AY18-'利润表-1'!AY19+'利润表-2'!AY18-'利润表-2'!AY19</f>
        <v>-52163.833333333336</v>
      </c>
      <c r="AZ7" s="3">
        <f>'利润表-1'!AZ18-'利润表-1'!AZ19+'利润表-2'!AZ18-'利润表-2'!AZ19</f>
        <v>-52163.833333333336</v>
      </c>
      <c r="BA7" s="3">
        <f>'利润表-1'!BA18-'利润表-1'!BA19+'利润表-2'!BA18-'利润表-2'!BA19</f>
        <v>-52163.833333333336</v>
      </c>
      <c r="BB7" s="3">
        <f>'利润表-1'!BB18-'利润表-1'!BB19+'利润表-2'!BB18-'利润表-2'!BB19</f>
        <v>-52163.833333333336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270</v>
      </c>
      <c r="D9" s="3">
        <f ca="1">SUM(D10:D31)</f>
        <v>881475839.67430019</v>
      </c>
      <c r="E9" s="3">
        <f t="shared" ref="E9:BP9" ca="1" si="2">SUM(E10:E31)</f>
        <v>59207159.997878164</v>
      </c>
      <c r="F9" s="3">
        <f t="shared" ca="1" si="2"/>
        <v>59207159.997878164</v>
      </c>
      <c r="G9" s="3">
        <f t="shared" ca="1" si="2"/>
        <v>59207159.997878164</v>
      </c>
      <c r="H9" s="3">
        <f t="shared" ca="1" si="2"/>
        <v>61478003.614522047</v>
      </c>
      <c r="I9" s="3">
        <f t="shared" ca="1" si="2"/>
        <v>61478003.614522047</v>
      </c>
      <c r="J9" s="3">
        <f t="shared" ca="1" si="2"/>
        <v>62612448.761067502</v>
      </c>
      <c r="K9" s="3">
        <f t="shared" ca="1" si="2"/>
        <v>62612448.761067502</v>
      </c>
      <c r="L9" s="3">
        <f t="shared" ca="1" si="2"/>
        <v>66015784.200703859</v>
      </c>
      <c r="M9" s="3">
        <f t="shared" ca="1" si="2"/>
        <v>66015784.200703859</v>
      </c>
      <c r="N9" s="3">
        <f t="shared" ca="1" si="2"/>
        <v>66015784.200703859</v>
      </c>
      <c r="O9" s="3">
        <f t="shared" ca="1" si="2"/>
        <v>66015784.200703859</v>
      </c>
      <c r="P9" s="3">
        <f t="shared" ca="1" si="2"/>
        <v>66015784.200703859</v>
      </c>
      <c r="Q9" s="3">
        <f t="shared" ca="1" si="2"/>
        <v>66015784.200703859</v>
      </c>
      <c r="R9" s="3">
        <f t="shared" ca="1" si="2"/>
        <v>66015809.180008635</v>
      </c>
      <c r="S9" s="3">
        <f t="shared" ca="1" si="2"/>
        <v>75070620.815338314</v>
      </c>
      <c r="T9" s="3">
        <f t="shared" ca="1" si="2"/>
        <v>81804993.639156476</v>
      </c>
      <c r="U9" s="3">
        <f t="shared" ca="1" si="2"/>
        <v>100916306.13788375</v>
      </c>
      <c r="V9" s="3">
        <f t="shared" ca="1" si="2"/>
        <v>100916750.59715649</v>
      </c>
      <c r="W9" s="3">
        <f t="shared" ca="1" si="2"/>
        <v>158250688.09333831</v>
      </c>
      <c r="X9" s="3">
        <f t="shared" ca="1" si="2"/>
        <v>119775565.94890639</v>
      </c>
      <c r="Y9" s="3">
        <f t="shared" ca="1" si="2"/>
        <v>16986918.884789731</v>
      </c>
      <c r="Z9" s="3">
        <f t="shared" ca="1" si="2"/>
        <v>16986918.884789731</v>
      </c>
      <c r="AA9" s="3">
        <f t="shared" ca="1" si="2"/>
        <v>16986918.884789731</v>
      </c>
      <c r="AB9" s="3">
        <f t="shared" ca="1" si="2"/>
        <v>16986918.884789731</v>
      </c>
      <c r="AC9" s="3">
        <f t="shared" ca="1" si="2"/>
        <v>21736911.28478973</v>
      </c>
      <c r="AD9" s="3">
        <f t="shared" ca="1" si="2"/>
        <v>21737022.028008789</v>
      </c>
      <c r="AE9" s="3">
        <f t="shared" ca="1" si="2"/>
        <v>22943010.999933299</v>
      </c>
      <c r="AF9" s="3">
        <f t="shared" ca="1" si="2"/>
        <v>22943063.688660577</v>
      </c>
      <c r="AG9" s="3">
        <f t="shared" ca="1" si="2"/>
        <v>23169976.705206022</v>
      </c>
      <c r="AH9" s="3">
        <f t="shared" ca="1" si="2"/>
        <v>23170225.971387859</v>
      </c>
      <c r="AI9" s="3">
        <f t="shared" ca="1" si="2"/>
        <v>24243733.421024203</v>
      </c>
      <c r="AJ9" s="3">
        <f t="shared" ca="1" si="2"/>
        <v>24243733.421024203</v>
      </c>
      <c r="AK9" s="3">
        <f t="shared" ca="1" si="2"/>
        <v>24243733.421024203</v>
      </c>
      <c r="AL9" s="3">
        <f t="shared" ca="1" si="2"/>
        <v>18399615.517363634</v>
      </c>
      <c r="AM9" s="3">
        <f t="shared" ca="1" si="2"/>
        <v>18399615.517363634</v>
      </c>
      <c r="AN9" s="3">
        <f t="shared" ca="1" si="2"/>
        <v>15428449.657363636</v>
      </c>
      <c r="AO9" s="3">
        <f t="shared" ca="1" si="2"/>
        <v>15428449.657363636</v>
      </c>
      <c r="AP9" s="3">
        <f t="shared" ca="1" si="2"/>
        <v>1372126.4217272745</v>
      </c>
      <c r="AQ9" s="3">
        <f t="shared" ca="1" si="2"/>
        <v>1485582.9299999997</v>
      </c>
      <c r="AR9" s="3">
        <f t="shared" ca="1" si="2"/>
        <v>1485582.9299999997</v>
      </c>
      <c r="AS9" s="3">
        <f t="shared" ca="1" si="2"/>
        <v>1485582.9299999997</v>
      </c>
      <c r="AT9" s="3">
        <f t="shared" ca="1" si="2"/>
        <v>1485582.9299999997</v>
      </c>
      <c r="AU9" s="3">
        <f t="shared" ca="1" si="2"/>
        <v>1485582.9299999997</v>
      </c>
      <c r="AV9" s="3">
        <f t="shared" ca="1" si="2"/>
        <v>1485582.9299999997</v>
      </c>
      <c r="AW9" s="3">
        <f t="shared" ca="1" si="2"/>
        <v>1485582.9299999997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247985487.57519916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163420760.67638731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357330169.41313446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ca="1" si="3"/>
        <v>0</v>
      </c>
      <c r="CI9" s="3">
        <f t="shared" ca="1" si="3"/>
        <v>0</v>
      </c>
      <c r="CJ9" s="3">
        <f t="shared" ca="1" si="3"/>
        <v>0</v>
      </c>
      <c r="CK9" s="3">
        <f t="shared" ca="1" si="3"/>
        <v>0</v>
      </c>
      <c r="CL9" s="3">
        <f t="shared" ca="1" si="3"/>
        <v>242180084.36465237</v>
      </c>
      <c r="CM9" s="3">
        <f t="shared" ca="1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822268679.676422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251</v>
      </c>
      <c r="D11" s="3">
        <f>Sheet1!C95+Sheet2!C95</f>
        <v>3835139.6025445447</v>
      </c>
      <c r="E11" s="3">
        <f>Sheet1!D95+Sheet2!D95</f>
        <v>3835139.6025445447</v>
      </c>
      <c r="F11" s="3">
        <f>Sheet1!E95+Sheet2!E95</f>
        <v>3835139.6025445447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3835139.6025445447</v>
      </c>
      <c r="V11" s="3">
        <f>Sheet1!U95+Sheet2!U95</f>
        <v>3835139.6025445447</v>
      </c>
      <c r="W11" s="3">
        <f>Sheet1!V95+Sheet2!V95</f>
        <v>3835139.6025445447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252</v>
      </c>
      <c r="D12" s="3">
        <f>Sheet1!C96+Sheet2!C96</f>
        <v>5083938.9603301585</v>
      </c>
      <c r="E12" s="3">
        <f>Sheet1!D96+Sheet2!D96</f>
        <v>5083938.9603301585</v>
      </c>
      <c r="F12" s="3">
        <f>Sheet1!E96+Sheet2!E96</f>
        <v>5083938.9603301585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5083938.9603301585</v>
      </c>
      <c r="V12" s="3">
        <f>Sheet1!U96+Sheet2!U96</f>
        <v>5083938.9603301585</v>
      </c>
      <c r="W12" s="3">
        <f>Sheet1!V96+Sheet2!V96</f>
        <v>5083938.9603301585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253</v>
      </c>
      <c r="D13" s="3">
        <f>Sheet1!C97+Sheet2!C97</f>
        <v>33327966.070371002</v>
      </c>
      <c r="E13" s="3">
        <f>Sheet1!D97+Sheet2!D97</f>
        <v>33327966.070371002</v>
      </c>
      <c r="F13" s="3">
        <f>Sheet1!E97+Sheet2!E97</f>
        <v>33327966.070371002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33327966.070371002</v>
      </c>
      <c r="V13" s="3">
        <f>Sheet1!U97+Sheet2!U97</f>
        <v>33327966.070371002</v>
      </c>
      <c r="W13" s="3">
        <f>Sheet1!V97+Sheet2!V97</f>
        <v>33327966.070371002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254</v>
      </c>
      <c r="D14" s="3">
        <f>Sheet1!C98+Sheet2!C98</f>
        <v>0</v>
      </c>
      <c r="E14" s="3">
        <f>Sheet1!D98+Sheet2!D98</f>
        <v>0</v>
      </c>
      <c r="F14" s="3">
        <f>Sheet1!E98+Sheet2!E98</f>
        <v>0</v>
      </c>
      <c r="G14" s="3">
        <f>Sheet1!F98+Sheet2!F98</f>
        <v>0</v>
      </c>
      <c r="H14" s="3">
        <f>Sheet1!G98+Sheet2!G98</f>
        <v>0</v>
      </c>
      <c r="I14" s="3">
        <f>Sheet1!H98+Sheet2!H98</f>
        <v>0</v>
      </c>
      <c r="J14" s="3">
        <f>Sheet1!I98+Sheet2!I98</f>
        <v>0</v>
      </c>
      <c r="K14" s="3">
        <f>Sheet1!J98+Sheet2!J98</f>
        <v>0</v>
      </c>
      <c r="L14" s="3">
        <f>Sheet1!K98+Sheet2!K98</f>
        <v>0</v>
      </c>
      <c r="M14" s="3">
        <f>Sheet1!L98+Sheet2!L98</f>
        <v>0</v>
      </c>
      <c r="N14" s="3">
        <f>Sheet1!M98+Sheet2!M98</f>
        <v>0</v>
      </c>
      <c r="O14" s="3">
        <f>Sheet1!N98+Sheet2!N98</f>
        <v>0</v>
      </c>
      <c r="P14" s="3">
        <f>Sheet1!O98+Sheet2!O98</f>
        <v>0</v>
      </c>
      <c r="Q14" s="3">
        <f>Sheet1!P98+Sheet2!P98</f>
        <v>0</v>
      </c>
      <c r="R14" s="3">
        <f>Sheet1!Q98+Sheet2!Q98</f>
        <v>0</v>
      </c>
      <c r="S14" s="3">
        <f>Sheet1!R98+Sheet2!R98</f>
        <v>0</v>
      </c>
      <c r="T14" s="3">
        <f>Sheet1!S98+Sheet2!S98</f>
        <v>0</v>
      </c>
      <c r="U14" s="3">
        <f>Sheet1!T98+Sheet2!T98</f>
        <v>0</v>
      </c>
      <c r="V14" s="3">
        <f>Sheet1!U98+Sheet2!U98</f>
        <v>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255</v>
      </c>
      <c r="D15" s="3">
        <f>Sheet1!C99+Sheet2!C99</f>
        <v>9751859.4262531959</v>
      </c>
      <c r="E15" s="3">
        <f>Sheet1!D99+Sheet2!D99</f>
        <v>9751859.4262531959</v>
      </c>
      <c r="F15" s="3">
        <f>Sheet1!E99+Sheet2!E99</f>
        <v>9751859.4262531959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9751859.4262531959</v>
      </c>
      <c r="V15" s="3">
        <f>Sheet1!U99+Sheet2!U99</f>
        <v>9751859.4262531959</v>
      </c>
      <c r="W15" s="3">
        <f>Sheet1!V99+Sheet2!V99</f>
        <v>9751859.4262531959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256</v>
      </c>
      <c r="D16" s="3">
        <f>Sheet1!C100+Sheet2!C100</f>
        <v>0</v>
      </c>
      <c r="E16" s="3">
        <f>Sheet1!D100+Sheet2!D100</f>
        <v>0</v>
      </c>
      <c r="F16" s="3">
        <f>Sheet1!E100+Sheet2!E100</f>
        <v>0</v>
      </c>
      <c r="G16" s="3">
        <f>Sheet1!F100+Sheet2!F100</f>
        <v>0</v>
      </c>
      <c r="H16" s="3">
        <f>Sheet1!G100+Sheet2!G100</f>
        <v>0</v>
      </c>
      <c r="I16" s="3">
        <f>Sheet1!H100+Sheet2!H100</f>
        <v>0</v>
      </c>
      <c r="J16" s="3">
        <f>Sheet1!I100+Sheet2!I100</f>
        <v>0</v>
      </c>
      <c r="K16" s="3">
        <f>Sheet1!J100+Sheet2!J100</f>
        <v>0</v>
      </c>
      <c r="L16" s="3">
        <f>Sheet1!K100+Sheet2!K100</f>
        <v>0</v>
      </c>
      <c r="M16" s="3">
        <f>Sheet1!L100+Sheet2!L100</f>
        <v>0</v>
      </c>
      <c r="N16" s="3">
        <f>Sheet1!M100+Sheet2!M100</f>
        <v>0</v>
      </c>
      <c r="O16" s="3">
        <f>Sheet1!N100+Sheet2!N100</f>
        <v>0</v>
      </c>
      <c r="P16" s="3">
        <f>Sheet1!O100+Sheet2!O100</f>
        <v>0</v>
      </c>
      <c r="Q16" s="3">
        <f>Sheet1!P100+Sheet2!P100</f>
        <v>0</v>
      </c>
      <c r="R16" s="3">
        <f>Sheet1!Q100+Sheet2!Q100</f>
        <v>0</v>
      </c>
      <c r="S16" s="3">
        <f>Sheet1!R100+Sheet2!R100</f>
        <v>0</v>
      </c>
      <c r="T16" s="3">
        <f>Sheet1!S100+Sheet2!S100</f>
        <v>0</v>
      </c>
      <c r="U16" s="3">
        <f>Sheet1!T100+Sheet2!T100</f>
        <v>0</v>
      </c>
      <c r="V16" s="3">
        <f>Sheet1!U100+Sheet2!U100</f>
        <v>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257</v>
      </c>
      <c r="D17" s="3">
        <f>Sheet1!C101+Sheet2!C101</f>
        <v>2249223.6521621807</v>
      </c>
      <c r="E17" s="3">
        <f>Sheet1!D101+Sheet2!D101</f>
        <v>2249223.6521621807</v>
      </c>
      <c r="F17" s="3">
        <f>Sheet1!E101+Sheet2!E101</f>
        <v>2249223.6521621807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2249223.6521621807</v>
      </c>
      <c r="V17" s="3">
        <f>Sheet1!U101+Sheet2!U101</f>
        <v>2249223.6521621807</v>
      </c>
      <c r="W17" s="3">
        <f>Sheet1!V101+Sheet2!V101</f>
        <v>2249223.6521621807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0</v>
      </c>
      <c r="F18" s="3">
        <f>Sheet1!E102+Sheet2!E102</f>
        <v>0</v>
      </c>
      <c r="G18" s="3">
        <f>Sheet1!F102+Sheet2!F102</f>
        <v>0</v>
      </c>
      <c r="H18" s="3">
        <f>Sheet1!G102+Sheet2!G102</f>
        <v>0</v>
      </c>
      <c r="I18" s="3">
        <f>Sheet1!H102+Sheet2!H102</f>
        <v>0</v>
      </c>
      <c r="J18" s="3">
        <f>Sheet1!I102+Sheet2!I102</f>
        <v>0</v>
      </c>
      <c r="K18" s="3">
        <f>Sheet1!J102+Sheet2!J102</f>
        <v>0</v>
      </c>
      <c r="L18" s="3">
        <f>Sheet1!K102+Sheet2!K102</f>
        <v>0</v>
      </c>
      <c r="M18" s="3">
        <f>Sheet1!L102+Sheet2!L102</f>
        <v>0</v>
      </c>
      <c r="N18" s="3">
        <f>Sheet1!M102+Sheet2!M102</f>
        <v>0</v>
      </c>
      <c r="O18" s="3">
        <f>Sheet1!N102+Sheet2!N102</f>
        <v>0</v>
      </c>
      <c r="P18" s="3">
        <f>Sheet1!O102+Sheet2!O102</f>
        <v>0</v>
      </c>
      <c r="Q18" s="3">
        <f>Sheet1!P102+Sheet2!P102</f>
        <v>0</v>
      </c>
      <c r="R18" s="3">
        <f>Sheet1!Q102+Sheet2!Q102</f>
        <v>0</v>
      </c>
      <c r="S18" s="3">
        <f>Sheet1!R102+Sheet2!R102</f>
        <v>0</v>
      </c>
      <c r="T18" s="3">
        <f>Sheet1!S102+Sheet2!S102</f>
        <v>0</v>
      </c>
      <c r="U18" s="3">
        <f>Sheet1!T102+Sheet2!T102</f>
        <v>0</v>
      </c>
      <c r="V18" s="3">
        <f>Sheet1!U102+Sheet2!U102</f>
        <v>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0</v>
      </c>
      <c r="F19" s="3">
        <f>Sheet1!E103+Sheet2!E103</f>
        <v>0</v>
      </c>
      <c r="G19" s="3">
        <f>Sheet1!F103+Sheet2!F103</f>
        <v>0</v>
      </c>
      <c r="H19" s="3">
        <f>Sheet1!G103+Sheet2!G103</f>
        <v>0</v>
      </c>
      <c r="I19" s="3">
        <f>Sheet1!H103+Sheet2!H103</f>
        <v>0</v>
      </c>
      <c r="J19" s="3">
        <f>Sheet1!I103+Sheet2!I103</f>
        <v>0</v>
      </c>
      <c r="K19" s="3">
        <f>Sheet1!J103+Sheet2!J103</f>
        <v>0</v>
      </c>
      <c r="L19" s="3">
        <f>Sheet1!K103+Sheet2!K103</f>
        <v>0</v>
      </c>
      <c r="M19" s="3">
        <f>Sheet1!L103+Sheet2!L103</f>
        <v>0</v>
      </c>
      <c r="N19" s="3">
        <f>Sheet1!M103+Sheet2!M103</f>
        <v>0</v>
      </c>
      <c r="O19" s="3">
        <f>Sheet1!N103+Sheet2!N103</f>
        <v>0</v>
      </c>
      <c r="P19" s="3">
        <f>Sheet1!O103+Sheet2!O103</f>
        <v>0</v>
      </c>
      <c r="Q19" s="3">
        <f>Sheet1!P103+Sheet2!P103</f>
        <v>0</v>
      </c>
      <c r="R19" s="3">
        <f>Sheet1!Q103+Sheet2!Q103</f>
        <v>0</v>
      </c>
      <c r="S19" s="3">
        <f>Sheet1!R103+Sheet2!R103</f>
        <v>0</v>
      </c>
      <c r="T19" s="3">
        <f>Sheet1!S103+Sheet2!S103</f>
        <v>0</v>
      </c>
      <c r="U19" s="3">
        <f>Sheet1!T103+Sheet2!T103</f>
        <v>0</v>
      </c>
      <c r="V19" s="3">
        <f>Sheet1!U103+Sheet2!U103</f>
        <v>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258</v>
      </c>
      <c r="D20" s="3">
        <f>Sheet1!C104+Sheet2!C104</f>
        <v>0</v>
      </c>
      <c r="E20" s="3">
        <f>Sheet1!D104+Sheet2!D104</f>
        <v>0</v>
      </c>
      <c r="F20" s="3">
        <f>Sheet1!E104+Sheet2!E104</f>
        <v>0</v>
      </c>
      <c r="G20" s="3">
        <f>Sheet1!F104+Sheet2!F104</f>
        <v>0</v>
      </c>
      <c r="H20" s="3">
        <f>Sheet1!G104+Sheet2!G104</f>
        <v>0</v>
      </c>
      <c r="I20" s="3">
        <f>Sheet1!H104+Sheet2!H104</f>
        <v>0</v>
      </c>
      <c r="J20" s="3">
        <f>Sheet1!I104+Sheet2!I104</f>
        <v>0</v>
      </c>
      <c r="K20" s="3">
        <f>Sheet1!J104+Sheet2!J104</f>
        <v>0</v>
      </c>
      <c r="L20" s="3">
        <f>Sheet1!K104+Sheet2!K104</f>
        <v>0</v>
      </c>
      <c r="M20" s="3">
        <f>Sheet1!L104+Sheet2!L104</f>
        <v>0</v>
      </c>
      <c r="N20" s="3">
        <f>Sheet1!M104+Sheet2!M104</f>
        <v>0</v>
      </c>
      <c r="O20" s="3">
        <f>Sheet1!N104+Sheet2!N104</f>
        <v>0</v>
      </c>
      <c r="P20" s="3">
        <f>Sheet1!O104+Sheet2!O104</f>
        <v>0</v>
      </c>
      <c r="Q20" s="3">
        <f>Sheet1!P104+Sheet2!P104</f>
        <v>0</v>
      </c>
      <c r="R20" s="3">
        <f>Sheet1!Q104+Sheet2!Q104</f>
        <v>0</v>
      </c>
      <c r="S20" s="3">
        <f>Sheet1!R104+Sheet2!R104</f>
        <v>0</v>
      </c>
      <c r="T20" s="3">
        <f>Sheet1!S104+Sheet2!S104</f>
        <v>0</v>
      </c>
      <c r="U20" s="3">
        <f>Sheet1!T104+Sheet2!T104</f>
        <v>0</v>
      </c>
      <c r="V20" s="3">
        <f>Sheet1!U104+Sheet2!U104</f>
        <v>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271</v>
      </c>
      <c r="D21" s="3">
        <f>Sheet1!C106+Sheet2!C106</f>
        <v>4959032.2862170748</v>
      </c>
      <c r="E21" s="3">
        <f>Sheet1!D106+Sheet2!D106</f>
        <v>4959032.2862170748</v>
      </c>
      <c r="F21" s="3">
        <f>Sheet1!E106+Sheet2!E106</f>
        <v>4959032.2862170748</v>
      </c>
      <c r="G21" s="3">
        <f>Sheet1!F106+Sheet2!F106</f>
        <v>4959032.2862170748</v>
      </c>
      <c r="H21" s="3">
        <f>Sheet1!G106+Sheet2!G106</f>
        <v>4959032.2862170748</v>
      </c>
      <c r="I21" s="3">
        <f>Sheet1!H106+Sheet2!H106</f>
        <v>4959032.2862170748</v>
      </c>
      <c r="J21" s="3">
        <f>Sheet1!I106+Sheet2!I106</f>
        <v>4959032.2862170748</v>
      </c>
      <c r="K21" s="3">
        <f>Sheet1!J106+Sheet2!J106</f>
        <v>4959032.2862170748</v>
      </c>
      <c r="L21" s="3">
        <f>Sheet1!K106+Sheet2!K106</f>
        <v>4959032.2862170748</v>
      </c>
      <c r="M21" s="3">
        <f>Sheet1!L106+Sheet2!L106</f>
        <v>4959032.2862170748</v>
      </c>
      <c r="N21" s="3">
        <f>Sheet1!M106+Sheet2!M106</f>
        <v>4959032.2862170748</v>
      </c>
      <c r="O21" s="3">
        <f>Sheet1!N106+Sheet2!N106</f>
        <v>4959032.2862170748</v>
      </c>
      <c r="P21" s="3">
        <f>Sheet1!O106+Sheet2!O106</f>
        <v>4959032.2862170748</v>
      </c>
      <c r="Q21" s="3">
        <f>Sheet1!P106+Sheet2!P106</f>
        <v>4959032.2862170748</v>
      </c>
      <c r="R21" s="3">
        <f>Sheet1!Q106+Sheet2!Q106</f>
        <v>4959032.2862170748</v>
      </c>
      <c r="S21" s="3">
        <f>Sheet1!R106+Sheet2!R106</f>
        <v>4959032.2862170748</v>
      </c>
      <c r="T21" s="3">
        <f>Sheet1!S106+Sheet2!S106</f>
        <v>4959032.2862170748</v>
      </c>
      <c r="U21" s="3">
        <f>Sheet1!T106+Sheet2!T106</f>
        <v>4959032.2862170748</v>
      </c>
      <c r="V21" s="3">
        <f>Sheet1!U106+Sheet2!U106</f>
        <v>4959032.2862170748</v>
      </c>
      <c r="W21" s="3">
        <f>Sheet1!V106+Sheet2!V106</f>
        <v>4959032.2862170748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272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1309089.6000000001</v>
      </c>
      <c r="I22" s="3">
        <f ca="1">Sheet1!I234+Sheet2!I234</f>
        <v>1309089.6000000001</v>
      </c>
      <c r="J22" s="3">
        <f ca="1">Sheet1!J234+Sheet2!J234</f>
        <v>1309089.6000000001</v>
      </c>
      <c r="K22" s="3">
        <f ca="1">Sheet1!K234+Sheet2!K234</f>
        <v>1309089.6000000001</v>
      </c>
      <c r="L22" s="3">
        <f ca="1">Sheet1!L234+Sheet2!L234</f>
        <v>1309089.6000000001</v>
      </c>
      <c r="M22" s="3">
        <f ca="1">Sheet1!M234+Sheet2!M234</f>
        <v>1309089.6000000001</v>
      </c>
      <c r="N22" s="3">
        <f ca="1">Sheet1!N234+Sheet2!N234</f>
        <v>1309089.6000000001</v>
      </c>
      <c r="O22" s="3">
        <f ca="1">Sheet1!O234+Sheet2!O234</f>
        <v>1309089.6000000001</v>
      </c>
      <c r="P22" s="3">
        <f ca="1">Sheet1!P234+Sheet2!P234</f>
        <v>1309089.6000000001</v>
      </c>
      <c r="Q22" s="3">
        <f ca="1">Sheet1!Q234+Sheet2!Q234</f>
        <v>1309089.6000000001</v>
      </c>
      <c r="R22" s="3">
        <f ca="1">Sheet1!R234+Sheet2!R234</f>
        <v>1309104.0000000007</v>
      </c>
      <c r="S22" s="3">
        <f ca="1">Sheet1!S234+Sheet2!S234</f>
        <v>3166661.6</v>
      </c>
      <c r="T22" s="3">
        <f ca="1">Sheet1!T234+Sheet2!T234</f>
        <v>3166661.6</v>
      </c>
      <c r="U22" s="3">
        <f ca="1">Sheet1!U234+Sheet2!U234</f>
        <v>3166661.6</v>
      </c>
      <c r="V22" s="3">
        <f ca="1">Sheet1!V234+Sheet2!V234</f>
        <v>3166661.6</v>
      </c>
      <c r="W22" s="3">
        <f ca="1">Sheet1!W234+Sheet2!W234</f>
        <v>3166661.6</v>
      </c>
      <c r="X22" s="3">
        <f ca="1">Sheet1!X234+Sheet2!X234</f>
        <v>3166661.6</v>
      </c>
      <c r="Y22" s="3">
        <f ca="1">Sheet1!Y234+Sheet2!Y234</f>
        <v>3166661.6</v>
      </c>
      <c r="Z22" s="3">
        <f ca="1">Sheet1!Z234+Sheet2!Z234</f>
        <v>3166661.6</v>
      </c>
      <c r="AA22" s="3">
        <f ca="1">Sheet1!AA234+Sheet2!AA234</f>
        <v>3166661.6</v>
      </c>
      <c r="AB22" s="3">
        <f ca="1">Sheet1!AB234+Sheet2!AB234</f>
        <v>3166661.6</v>
      </c>
      <c r="AC22" s="3">
        <f ca="1">Sheet1!AC234+Sheet2!AC234</f>
        <v>3166661.6</v>
      </c>
      <c r="AD22" s="3">
        <f ca="1">Sheet1!AD234+Sheet2!AD234</f>
        <v>3166722.4000000041</v>
      </c>
      <c r="AE22" s="3">
        <f ca="1">Sheet1!AE234+Sheet2!AE234</f>
        <v>3428568</v>
      </c>
      <c r="AF22" s="3">
        <f ca="1">Sheet1!AF234+Sheet2!AF234</f>
        <v>3428568</v>
      </c>
      <c r="AG22" s="3">
        <f ca="1">Sheet1!AG234+Sheet2!AG234</f>
        <v>3428568</v>
      </c>
      <c r="AH22" s="3">
        <f ca="1">Sheet1!AH234+Sheet2!AH234</f>
        <v>3428568</v>
      </c>
      <c r="AI22" s="3">
        <f ca="1">Sheet1!AI234+Sheet2!AI234</f>
        <v>3428568</v>
      </c>
      <c r="AJ22" s="3">
        <f ca="1">Sheet1!AJ234+Sheet2!AJ234</f>
        <v>3428568</v>
      </c>
      <c r="AK22" s="3">
        <f ca="1">Sheet1!AK234+Sheet2!AK234</f>
        <v>3428568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273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394531.44337115175</v>
      </c>
      <c r="I23" s="3">
        <f ca="1">Sheet1!I235+Sheet2!I235</f>
        <v>394531.44337115175</v>
      </c>
      <c r="J23" s="3">
        <f ca="1">Sheet1!J235+Sheet2!J235</f>
        <v>394531.44337115175</v>
      </c>
      <c r="K23" s="3">
        <f ca="1">Sheet1!K235+Sheet2!K235</f>
        <v>394531.44337115175</v>
      </c>
      <c r="L23" s="3">
        <f ca="1">Sheet1!L235+Sheet2!L235</f>
        <v>394531.44337115175</v>
      </c>
      <c r="M23" s="3">
        <f ca="1">Sheet1!M235+Sheet2!M235</f>
        <v>394531.44337115175</v>
      </c>
      <c r="N23" s="3">
        <f ca="1">Sheet1!N235+Sheet2!N235</f>
        <v>394531.44337115175</v>
      </c>
      <c r="O23" s="3">
        <f ca="1">Sheet1!O235+Sheet2!O235</f>
        <v>394531.44337115175</v>
      </c>
      <c r="P23" s="3">
        <f ca="1">Sheet1!P235+Sheet2!P235</f>
        <v>394531.44337115175</v>
      </c>
      <c r="Q23" s="3">
        <f ca="1">Sheet1!Q235+Sheet2!Q235</f>
        <v>394531.44337115175</v>
      </c>
      <c r="R23" s="3">
        <f ca="1">Sheet1!R235+Sheet2!R235</f>
        <v>394535.78322136885</v>
      </c>
      <c r="S23" s="3">
        <f ca="1">Sheet1!S235+Sheet2!S235</f>
        <v>904134.01524427906</v>
      </c>
      <c r="T23" s="3">
        <f ca="1">Sheet1!T235+Sheet2!T235</f>
        <v>904134.01524427906</v>
      </c>
      <c r="U23" s="3">
        <f ca="1">Sheet1!U235+Sheet2!U235</f>
        <v>904134.01524427906</v>
      </c>
      <c r="V23" s="3">
        <f ca="1">Sheet1!V235+Sheet2!V235</f>
        <v>904134.01524427906</v>
      </c>
      <c r="W23" s="3">
        <f ca="1">Sheet1!W235+Sheet2!W235</f>
        <v>904134.01524427906</v>
      </c>
      <c r="X23" s="3">
        <f ca="1">Sheet1!X235+Sheet2!X235</f>
        <v>904134.01524427906</v>
      </c>
      <c r="Y23" s="3">
        <f ca="1">Sheet1!Y235+Sheet2!Y235</f>
        <v>904134.01524427906</v>
      </c>
      <c r="Z23" s="3">
        <f ca="1">Sheet1!Z235+Sheet2!Z235</f>
        <v>904134.01524427906</v>
      </c>
      <c r="AA23" s="3">
        <f ca="1">Sheet1!AA235+Sheet2!AA235</f>
        <v>904134.01524427906</v>
      </c>
      <c r="AB23" s="3">
        <f ca="1">Sheet1!AB235+Sheet2!AB235</f>
        <v>904134.01524427906</v>
      </c>
      <c r="AC23" s="3">
        <f ca="1">Sheet1!AC235+Sheet2!AC235</f>
        <v>904134.01524427906</v>
      </c>
      <c r="AD23" s="3">
        <f ca="1">Sheet1!AD235+Sheet2!AD235</f>
        <v>904151.37464514794</v>
      </c>
      <c r="AE23" s="3">
        <f ca="1">Sheet1!AE235+Sheet2!AE235</f>
        <v>929966.97366057208</v>
      </c>
      <c r="AF23" s="3">
        <f ca="1">Sheet1!AF235+Sheet2!AF235</f>
        <v>929966.97366057208</v>
      </c>
      <c r="AG23" s="3">
        <f ca="1">Sheet1!AG235+Sheet2!AG235</f>
        <v>929966.97366057208</v>
      </c>
      <c r="AH23" s="3">
        <f ca="1">Sheet1!AH235+Sheet2!AH235</f>
        <v>929966.97366057208</v>
      </c>
      <c r="AI23" s="3">
        <f ca="1">Sheet1!AI235+Sheet2!AI235</f>
        <v>929966.97366057208</v>
      </c>
      <c r="AJ23" s="3">
        <f ca="1">Sheet1!AJ235+Sheet2!AJ235</f>
        <v>929966.97366057208</v>
      </c>
      <c r="AK23" s="3">
        <f ca="1">Sheet1!AK235+Sheet2!AK235</f>
        <v>929966.97366057208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274</v>
      </c>
      <c r="B24" t="s">
        <v>114</v>
      </c>
      <c r="D24" s="3">
        <f>Sheet1!D236+Sheet2!D236</f>
        <v>0</v>
      </c>
      <c r="E24" s="3">
        <f>Sheet1!E236+Sheet2!E236</f>
        <v>0</v>
      </c>
      <c r="F24" s="3">
        <f>Sheet1!F236+Sheet2!F236</f>
        <v>0</v>
      </c>
      <c r="G24" s="3">
        <f>Sheet1!G236+Sheet2!G236</f>
        <v>0</v>
      </c>
      <c r="H24" s="3">
        <f>Sheet1!H236+Sheet2!H236</f>
        <v>0</v>
      </c>
      <c r="I24" s="3">
        <f>Sheet1!I236+Sheet2!I236</f>
        <v>0</v>
      </c>
      <c r="J24" s="3">
        <f>Sheet1!J236+Sheet2!J236</f>
        <v>0</v>
      </c>
      <c r="K24" s="3">
        <f>Sheet1!K236+Sheet2!K236</f>
        <v>0</v>
      </c>
      <c r="L24" s="3">
        <f>Sheet1!L236+Sheet2!L236</f>
        <v>0</v>
      </c>
      <c r="M24" s="3">
        <f>Sheet1!M236+Sheet2!M236</f>
        <v>0</v>
      </c>
      <c r="N24" s="3">
        <f>Sheet1!N236+Sheet2!N236</f>
        <v>0</v>
      </c>
      <c r="O24" s="3">
        <f>Sheet1!O236+Sheet2!O236</f>
        <v>0</v>
      </c>
      <c r="P24" s="3">
        <f>Sheet1!P236+Sheet2!P236</f>
        <v>0</v>
      </c>
      <c r="Q24" s="3">
        <f>Sheet1!Q236+Sheet2!Q236</f>
        <v>0</v>
      </c>
      <c r="R24" s="3">
        <f>Sheet1!R236+Sheet2!R236</f>
        <v>0</v>
      </c>
      <c r="S24" s="3">
        <f>Sheet1!S236+Sheet2!S236</f>
        <v>0</v>
      </c>
      <c r="T24" s="3">
        <f>Sheet1!T236+Sheet2!T236</f>
        <v>0</v>
      </c>
      <c r="U24" s="3">
        <f>Sheet1!U236+Sheet2!U236</f>
        <v>0</v>
      </c>
      <c r="V24" s="3">
        <f>Sheet1!V236+Sheet2!V236</f>
        <v>0</v>
      </c>
      <c r="W24" s="3">
        <f>Sheet1!W236+Sheet2!W236</f>
        <v>0</v>
      </c>
      <c r="X24" s="3">
        <f>Sheet1!X236+Sheet2!X236</f>
        <v>0</v>
      </c>
      <c r="Y24" s="3">
        <f>Sheet1!Y236+Sheet2!Y236</f>
        <v>0</v>
      </c>
      <c r="Z24" s="3">
        <f>Sheet1!Z236+Sheet2!Z236</f>
        <v>0</v>
      </c>
      <c r="AA24" s="3">
        <f>Sheet1!AA236+Sheet2!AA236</f>
        <v>0</v>
      </c>
      <c r="AB24" s="3">
        <f>Sheet1!AB236+Sheet2!AB236</f>
        <v>0</v>
      </c>
      <c r="AC24" s="3">
        <f>Sheet1!AC236+Sheet2!AC236</f>
        <v>0</v>
      </c>
      <c r="AD24" s="3">
        <f>Sheet1!AD236+Sheet2!AD236</f>
        <v>0</v>
      </c>
      <c r="AE24" s="3">
        <f>Sheet1!AE236+Sheet2!AE236</f>
        <v>0</v>
      </c>
      <c r="AF24" s="3">
        <f>Sheet1!AF236+Sheet2!AF236</f>
        <v>0</v>
      </c>
      <c r="AG24" s="3">
        <f>Sheet1!AG236+Sheet2!AG236</f>
        <v>0</v>
      </c>
      <c r="AH24" s="3">
        <f>Sheet1!AH236+Sheet2!AH236</f>
        <v>0</v>
      </c>
      <c r="AI24" s="3">
        <f>Sheet1!AI236+Sheet2!AI236</f>
        <v>0</v>
      </c>
      <c r="AJ24" s="3">
        <f>Sheet1!AJ236+Sheet2!AJ236</f>
        <v>0</v>
      </c>
      <c r="AK24" s="3">
        <f>Sheet1!AK236+Sheet2!AK236</f>
        <v>0</v>
      </c>
      <c r="AL24" s="3">
        <f>Sheet1!AL236+Sheet2!AL236</f>
        <v>0</v>
      </c>
      <c r="AM24" s="3">
        <f>Sheet1!AM236+Sheet2!AM236</f>
        <v>0</v>
      </c>
      <c r="AN24" s="3">
        <f>Sheet1!AN236+Sheet2!AN236</f>
        <v>0</v>
      </c>
      <c r="AO24" s="3">
        <f>Sheet1!AO236+Sheet2!AO236</f>
        <v>0</v>
      </c>
      <c r="AP24" s="3">
        <f>Sheet1!AP236+Sheet2!AP236</f>
        <v>0</v>
      </c>
      <c r="AQ24" s="3">
        <f>Sheet1!AQ236+Sheet2!AQ236</f>
        <v>0</v>
      </c>
      <c r="AR24" s="3">
        <f>Sheet1!AR236+Sheet2!AR236</f>
        <v>0</v>
      </c>
      <c r="AS24" s="3">
        <f>Sheet1!AS236+Sheet2!AS236</f>
        <v>0</v>
      </c>
      <c r="AT24" s="3">
        <f>Sheet1!AT236+Sheet2!AT236</f>
        <v>0</v>
      </c>
      <c r="AU24" s="3">
        <f>Sheet1!AU236+Sheet2!AU236</f>
        <v>0</v>
      </c>
      <c r="AV24" s="3">
        <f>Sheet1!AV236+Sheet2!AV236</f>
        <v>0</v>
      </c>
      <c r="AW24" s="3">
        <f>Sheet1!AW236+Sheet2!AW236</f>
        <v>0</v>
      </c>
      <c r="AX24" s="3">
        <f>Sheet1!AX236+Sheet2!AX236</f>
        <v>0</v>
      </c>
      <c r="AY24" s="3">
        <f>Sheet1!AY236+Sheet2!AY236</f>
        <v>0</v>
      </c>
      <c r="AZ24" s="3">
        <f>Sheet1!AZ236+Sheet2!AZ236</f>
        <v>0</v>
      </c>
      <c r="BA24" s="3">
        <f>Sheet1!BA236+Sheet2!BA236</f>
        <v>0</v>
      </c>
      <c r="BB24" s="3">
        <f>Sheet1!BB236+Sheet2!BB236</f>
        <v>0</v>
      </c>
      <c r="BC24" s="3">
        <f>Sheet1!BC236+Sheet2!BC236</f>
        <v>0</v>
      </c>
      <c r="BD24" s="3">
        <f>Sheet1!BD236+Sheet2!BD236</f>
        <v>0</v>
      </c>
      <c r="BE24" s="3">
        <f>Sheet1!BE236+Sheet2!BE236</f>
        <v>0</v>
      </c>
      <c r="BF24" s="3">
        <f>Sheet1!BF236+Sheet2!BF236</f>
        <v>0</v>
      </c>
      <c r="BG24" s="3">
        <f>Sheet1!BG236+Sheet2!BG236</f>
        <v>0</v>
      </c>
      <c r="BH24" s="3">
        <f>Sheet1!BH236+Sheet2!BH236</f>
        <v>0</v>
      </c>
      <c r="BI24" s="3">
        <f>Sheet1!BI236+Sheet2!BI236</f>
        <v>0</v>
      </c>
      <c r="BJ24" s="3">
        <f>Sheet1!BJ236+Sheet2!BJ236</f>
        <v>0</v>
      </c>
      <c r="BK24" s="3">
        <f>Sheet1!BK236+Sheet2!BK236</f>
        <v>0</v>
      </c>
      <c r="BL24" s="3">
        <f>Sheet1!BL236+Sheet2!BL236</f>
        <v>0</v>
      </c>
      <c r="BM24" s="3">
        <f>Sheet1!BM236+Sheet2!BM236</f>
        <v>0</v>
      </c>
      <c r="BN24" s="3">
        <f>Sheet1!BN236+Sheet2!BN236</f>
        <v>0</v>
      </c>
      <c r="BO24" s="3">
        <f>Sheet1!BO236+Sheet2!BO236</f>
        <v>0</v>
      </c>
      <c r="BP24" s="3">
        <f>Sheet1!BP236+Sheet2!BP236</f>
        <v>0</v>
      </c>
      <c r="BQ24" s="3">
        <f>Sheet1!BQ236+Sheet2!BQ236</f>
        <v>0</v>
      </c>
      <c r="BR24" s="3">
        <f>Sheet1!BR236+Sheet2!BR236</f>
        <v>0</v>
      </c>
      <c r="BS24" s="3">
        <f>Sheet1!BS236+Sheet2!BS236</f>
        <v>0</v>
      </c>
      <c r="BT24" s="3">
        <f>Sheet1!BT236+Sheet2!BT236</f>
        <v>0</v>
      </c>
      <c r="BU24" s="3">
        <f>Sheet1!BU236+Sheet2!BU236</f>
        <v>0</v>
      </c>
      <c r="BV24" s="3">
        <f>Sheet1!BV236+Sheet2!BV236</f>
        <v>0</v>
      </c>
      <c r="BW24" s="3">
        <f>Sheet1!BW236+Sheet2!BW236</f>
        <v>0</v>
      </c>
      <c r="BX24" s="3">
        <f>Sheet1!BX236+Sheet2!BX236</f>
        <v>0</v>
      </c>
      <c r="BY24" s="3">
        <f>Sheet1!BY236+Sheet2!BY236</f>
        <v>0</v>
      </c>
      <c r="BZ24" s="3">
        <f>Sheet1!BZ236+Sheet2!BZ236</f>
        <v>0</v>
      </c>
      <c r="CA24" s="3">
        <f>Sheet1!CA236+Sheet2!CA236</f>
        <v>0</v>
      </c>
      <c r="CB24" s="3">
        <f>Sheet1!CB236+Sheet2!CB236</f>
        <v>0</v>
      </c>
      <c r="CC24" s="3">
        <f>Sheet1!CC236+Sheet2!CC236</f>
        <v>0</v>
      </c>
      <c r="CD24" s="3">
        <f>Sheet1!CD236+Sheet2!CD236</f>
        <v>0</v>
      </c>
      <c r="CE24" s="3">
        <f>Sheet1!CE236+Sheet2!CE236</f>
        <v>0</v>
      </c>
      <c r="CF24" s="3">
        <f>Sheet1!CF236+Sheet2!CF236</f>
        <v>0</v>
      </c>
      <c r="CG24" s="3">
        <f>Sheet1!CG236+Sheet2!CG236</f>
        <v>0</v>
      </c>
      <c r="CH24" s="3">
        <f>Sheet1!CH236+Sheet2!CH236</f>
        <v>0</v>
      </c>
      <c r="CI24" s="3">
        <f>Sheet1!CI236+Sheet2!CI236</f>
        <v>0</v>
      </c>
      <c r="CJ24" s="3">
        <f>Sheet1!CJ236+Sheet2!CJ236</f>
        <v>0</v>
      </c>
      <c r="CK24" s="3">
        <f>Sheet1!CK236+Sheet2!CK236</f>
        <v>0</v>
      </c>
      <c r="CL24" s="3">
        <f>Sheet1!CL236+Sheet2!CL236</f>
        <v>0</v>
      </c>
      <c r="CM24" s="3">
        <f>Sheet1!CM236+Sheet2!CM236</f>
        <v>0</v>
      </c>
      <c r="CN24" s="3">
        <f>Sheet1!CN236+Sheet2!CN236</f>
        <v>0</v>
      </c>
      <c r="CO24" s="3">
        <f>Sheet1!CO236+Sheet2!CO236</f>
        <v>0</v>
      </c>
      <c r="CP24" s="3">
        <f>Sheet1!CP236+Sheet2!CP236</f>
        <v>0</v>
      </c>
    </row>
    <row r="25" spans="1:94">
      <c r="A25" s="71" t="s">
        <v>275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276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235615665.15458351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28273879.81855002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277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>
        <f ca="1">Sheet1!AW194+Sheet1!AW195+Sheet2!AW194+Sheet2!AW195</f>
        <v>467531.99999999994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Sheet1!BF194+Sheet1!BF195+Sheet2!BF194+Sheet2!BF195</f>
        <v>217894347.56851643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278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188776.67072727275</v>
      </c>
      <c r="I29" s="3">
        <f ca="1">Sheet1!I218+Sheet1!I219+Sheet2!I218+Sheet2!I219</f>
        <v>188776.67072727275</v>
      </c>
      <c r="J29" s="3">
        <f ca="1">Sheet1!J218+Sheet1!J219+Sheet2!J218+Sheet2!J219</f>
        <v>566330.01218181814</v>
      </c>
      <c r="K29" s="3">
        <f ca="1">Sheet1!K218+Sheet1!K219+Sheet2!K218+Sheet2!K219</f>
        <v>566330.01218181814</v>
      </c>
      <c r="L29" s="3">
        <f ca="1">Sheet1!L218+Sheet1!L219+Sheet2!L218+Sheet2!L219</f>
        <v>1698990.0365454543</v>
      </c>
      <c r="M29" s="3">
        <f ca="1">Sheet1!M218+Sheet1!M219+Sheet2!M218+Sheet2!M219</f>
        <v>1698990.0365454543</v>
      </c>
      <c r="N29" s="3">
        <f ca="1">Sheet1!N218+Sheet1!N219+Sheet2!N218+Sheet2!N219</f>
        <v>1698990.0365454543</v>
      </c>
      <c r="O29" s="3">
        <f ca="1">Sheet1!O218+Sheet1!O219+Sheet2!O218+Sheet2!O219</f>
        <v>1698990.0365454543</v>
      </c>
      <c r="P29" s="3">
        <f ca="1">Sheet1!P218+Sheet1!P219+Sheet2!P218+Sheet2!P219</f>
        <v>1698990.0365454543</v>
      </c>
      <c r="Q29" s="3">
        <f ca="1">Sheet1!Q218+Sheet1!Q219+Sheet2!Q218+Sheet2!Q219</f>
        <v>1698990.0365454543</v>
      </c>
      <c r="R29" s="3">
        <f ca="1">Sheet1!R218+Sheet1!R219+Sheet2!R218+Sheet2!R219</f>
        <v>1698992.1130909091</v>
      </c>
      <c r="S29" s="3">
        <f ca="1">Sheet1!S218+Sheet1!S219+Sheet2!S218+Sheet2!S219</f>
        <v>1966860.3624545452</v>
      </c>
      <c r="T29" s="3">
        <f ca="1">Sheet1!T218+Sheet1!T219+Sheet2!T218+Sheet2!T219</f>
        <v>2155641.1862727273</v>
      </c>
      <c r="U29" s="3">
        <f ca="1">Sheet1!U218+Sheet1!U219+Sheet2!U218+Sheet2!U219</f>
        <v>2691377.6849999996</v>
      </c>
      <c r="V29" s="3">
        <f ca="1">Sheet1!V218+Sheet1!V219+Sheet2!V218+Sheet2!V219</f>
        <v>2691390.1442727279</v>
      </c>
      <c r="W29" s="3">
        <f ca="1">Sheet1!W218+Sheet1!W219+Sheet2!W218+Sheet2!W219</f>
        <v>4298599.6404545456</v>
      </c>
      <c r="X29" s="3">
        <f ca="1">Sheet1!X218+Sheet1!X219+Sheet2!X218+Sheet2!X219</f>
        <v>4298599.6404545456</v>
      </c>
      <c r="Y29" s="3">
        <f ca="1">Sheet1!Y218+Sheet1!Y219+Sheet2!Y218+Sheet2!Y219</f>
        <v>4298599.6404545456</v>
      </c>
      <c r="Z29" s="3">
        <f ca="1">Sheet1!Z218+Sheet1!Z219+Sheet2!Z218+Sheet2!Z219</f>
        <v>4298599.6404545456</v>
      </c>
      <c r="AA29" s="3">
        <f ca="1">Sheet1!AA218+Sheet1!AA219+Sheet2!AA218+Sheet2!AA219</f>
        <v>4298599.6404545456</v>
      </c>
      <c r="AB29" s="3">
        <f ca="1">Sheet1!AB218+Sheet1!AB219+Sheet2!AB218+Sheet2!AB219</f>
        <v>4298599.6404545456</v>
      </c>
      <c r="AC29" s="3">
        <f ca="1">Sheet1!AC218+Sheet1!AC219+Sheet2!AC218+Sheet2!AC219</f>
        <v>4298599.6404545456</v>
      </c>
      <c r="AD29" s="3">
        <f ca="1">Sheet1!AD218+Sheet1!AD219+Sheet2!AD218+Sheet2!AD219</f>
        <v>4298610.4846363645</v>
      </c>
      <c r="AE29" s="3">
        <f ca="1">Sheet1!AE218+Sheet1!AE219+Sheet2!AE218+Sheet2!AE219</f>
        <v>4604238.059727273</v>
      </c>
      <c r="AF29" s="3">
        <f ca="1">Sheet1!AF218+Sheet1!AF219+Sheet2!AF218+Sheet2!AF219</f>
        <v>4604255.5950000025</v>
      </c>
      <c r="AG29" s="3">
        <f ca="1">Sheet1!AG218+Sheet1!AG219+Sheet2!AG218+Sheet2!AG219</f>
        <v>4679774.2464545444</v>
      </c>
      <c r="AH29" s="3">
        <f ca="1">Sheet1!AH218+Sheet1!AH219+Sheet2!AH218+Sheet2!AH219</f>
        <v>4679826.8522727303</v>
      </c>
      <c r="AI29" s="3">
        <f ca="1">Sheet1!AI218+Sheet1!AI219+Sheet2!AI218+Sheet2!AI219</f>
        <v>4906382.8066363633</v>
      </c>
      <c r="AJ29" s="3">
        <f ca="1">Sheet1!AJ218+Sheet1!AJ219+Sheet2!AJ218+Sheet2!AJ219</f>
        <v>4906382.8066363633</v>
      </c>
      <c r="AK29" s="3">
        <f ca="1">Sheet1!AK218+Sheet1!AK219+Sheet2!AK218+Sheet2!AK219</f>
        <v>4906382.8066363633</v>
      </c>
      <c r="AL29" s="3">
        <f ca="1">Sheet1!AL218+Sheet1!AL219+Sheet2!AL218+Sheet2!AL219</f>
        <v>4411967.7166363634</v>
      </c>
      <c r="AM29" s="3">
        <f ca="1">Sheet1!AM218+Sheet1!AM219+Sheet2!AM218+Sheet2!AM219</f>
        <v>4411967.7166363634</v>
      </c>
      <c r="AN29" s="3">
        <f ca="1">Sheet1!AN218+Sheet1!AN219+Sheet2!AN218+Sheet2!AN219</f>
        <v>3423137.5366363642</v>
      </c>
      <c r="AO29" s="3">
        <f ca="1">Sheet1!AO218+Sheet1!AO219+Sheet2!AO218+Sheet2!AO219</f>
        <v>3423137.5366363642</v>
      </c>
      <c r="AP29" s="3">
        <f ca="1">Sheet1!AP218+Sheet1!AP219+Sheet2!AP218+Sheet2!AP219</f>
        <v>456655.76427272795</v>
      </c>
      <c r="AQ29" s="3">
        <f ca="1">Sheet1!AQ218+Sheet1!AQ219+Sheet2!AQ218+Sheet2!AQ219</f>
        <v>494415.08999999997</v>
      </c>
      <c r="AR29" s="3">
        <f ca="1">Sheet1!AR218+Sheet1!AR219+Sheet2!AR218+Sheet2!AR219</f>
        <v>494415.08999999997</v>
      </c>
      <c r="AS29" s="3">
        <f ca="1">Sheet1!AS218+Sheet1!AS219+Sheet2!AS218+Sheet2!AS219</f>
        <v>494415.08999999997</v>
      </c>
      <c r="AT29" s="3">
        <f ca="1">Sheet1!AT218+Sheet1!AT219+Sheet2!AT218+Sheet2!AT219</f>
        <v>494415.08999999997</v>
      </c>
      <c r="AU29" s="3">
        <f ca="1">Sheet1!AU218+Sheet1!AU219+Sheet2!AU218+Sheet2!AU219</f>
        <v>494415.08999999997</v>
      </c>
      <c r="AV29" s="3">
        <f ca="1">Sheet1!AV218+Sheet1!AV219+Sheet2!AV218+Sheet2!AV219</f>
        <v>494415.08999999997</v>
      </c>
      <c r="AW29" s="3">
        <f ca="1">Sheet1!AW218+Sheet1!AW219+Sheet2!AW218+Sheet2!AW219</f>
        <v>494415.08999999997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-15904057.397934387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-54473586.892129108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>
        <f ca="1">Sheet1!BI218+Sheet1!BI219+Sheet2!BI218+Sheet2!BI219</f>
        <v>0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Sheet1!BR218+Sheet1!BR219+Sheet2!BR218+Sheet2!BR219</f>
        <v>357330169.41313446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279</v>
      </c>
      <c r="B30" t="s">
        <v>207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5882784.5386703983</v>
      </c>
      <c r="T30" s="3">
        <f ca="1">'Capital Structure'!U46</f>
        <v>12049922.310306758</v>
      </c>
      <c r="U30" s="3">
        <f ca="1">'Capital Structure'!V46</f>
        <v>29551492.279761299</v>
      </c>
      <c r="V30" s="3">
        <f ca="1">'Capital Structure'!W46</f>
        <v>29551899.302306771</v>
      </c>
      <c r="W30" s="3">
        <f ca="1">'Capital Structure'!X46</f>
        <v>82056609.210670397</v>
      </c>
      <c r="X30" s="3">
        <f ca="1">'Capital Structure'!Y46</f>
        <v>52688692.664116666</v>
      </c>
      <c r="Y30" s="3">
        <f ca="1">'Capital Structure'!Z46</f>
        <v>0</v>
      </c>
      <c r="Z30" s="3">
        <f ca="1">'Capital Structure'!AA46</f>
        <v>0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 ca="1">'Capital Structure'!BV46</f>
        <v>0</v>
      </c>
      <c r="BV30" s="3">
        <f ca="1">'Capital Structure'!BW46</f>
        <v>0</v>
      </c>
      <c r="BW30" s="3">
        <f ca="1">'Capital Structure'!BX46</f>
        <v>0</v>
      </c>
      <c r="BX30" s="3">
        <f ca="1">'Capital Structure'!BY46</f>
        <v>69971512.790242344</v>
      </c>
      <c r="BY30" s="3">
        <f ca="1">'Capital Structure'!BZ46</f>
        <v>0</v>
      </c>
      <c r="BZ30" s="3">
        <f ca="1">'Capital Structure'!CA46</f>
        <v>93337906.086587623</v>
      </c>
      <c r="CA30" s="3">
        <f ca="1">'Capital Structure'!CB46</f>
        <v>0</v>
      </c>
      <c r="CB30" s="3">
        <f ca="1">'Capital Structure'!CC46</f>
        <v>0</v>
      </c>
      <c r="CC30" s="3">
        <f ca="1">'Capital Structure'!CD46</f>
        <v>0</v>
      </c>
      <c r="CD30" s="3">
        <f ca="1">'Capital Structure'!CE46</f>
        <v>0</v>
      </c>
      <c r="CE30" s="3">
        <f ca="1">'Capital Structure'!CF46</f>
        <v>0</v>
      </c>
      <c r="CF30" s="3">
        <f ca="1">'Capital Structure'!CG46</f>
        <v>0</v>
      </c>
      <c r="CG30" s="3">
        <f ca="1">'Capital Structure'!CH46</f>
        <v>0</v>
      </c>
      <c r="CH30" s="3">
        <f ca="1">'Capital Structure'!CI46</f>
        <v>0</v>
      </c>
      <c r="CI30" s="3">
        <f ca="1">'Capital Structure'!CJ46</f>
        <v>0</v>
      </c>
      <c r="CJ30" s="3">
        <f ca="1">'Capital Structure'!CK46</f>
        <v>0</v>
      </c>
      <c r="CK30" s="3">
        <f ca="1">'Capital Structure'!CL46</f>
        <v>0</v>
      </c>
      <c r="CL30" s="3">
        <f ca="1">'Capital Structure'!CM46</f>
        <v>242180084.36465237</v>
      </c>
      <c r="CM30" s="3">
        <f ca="1"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269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50099954.399999999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4749992.3999999994</v>
      </c>
      <c r="AD31" s="3">
        <f ca="1">Sheet1!AD237+Sheet2!AD237</f>
        <v>4749992.3999999994</v>
      </c>
      <c r="AE31" s="3">
        <f ca="1">Sheet1!AE237+Sheet2!AE237</f>
        <v>4749992.3999999994</v>
      </c>
      <c r="AF31" s="3">
        <f ca="1">Sheet1!AF237+Sheet2!AF237</f>
        <v>4749992.3999999994</v>
      </c>
      <c r="AG31" s="3">
        <f ca="1">Sheet1!AG237+Sheet2!AG237</f>
        <v>4749992.3999999994</v>
      </c>
      <c r="AH31" s="3">
        <f ca="1">Sheet1!AH237+Sheet2!AH237</f>
        <v>4750083.6000000061</v>
      </c>
      <c r="AI31" s="3">
        <f ca="1">Sheet1!AI237+Sheet2!AI237</f>
        <v>5142852</v>
      </c>
      <c r="AJ31" s="3">
        <f ca="1">Sheet1!AJ237+Sheet2!AJ237</f>
        <v>5142852</v>
      </c>
      <c r="AK31" s="3">
        <f ca="1">Sheet1!AK237+Sheet2!AK237</f>
        <v>5142852</v>
      </c>
      <c r="AL31" s="3">
        <f ca="1">Sheet1!AL237+Sheet2!AL237</f>
        <v>5142852</v>
      </c>
      <c r="AM31" s="3">
        <f ca="1">Sheet1!AM237+Sheet2!AM237</f>
        <v>5142852</v>
      </c>
      <c r="AN31" s="3">
        <f ca="1">Sheet1!AN237+Sheet2!AN237</f>
        <v>5142852</v>
      </c>
      <c r="AO31" s="3">
        <f ca="1">Sheet1!AO237+Sheet2!AO237</f>
        <v>5142852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280</v>
      </c>
      <c r="D33" s="3">
        <f ca="1">D4-D9</f>
        <v>-854456103.48513627</v>
      </c>
      <c r="E33" s="3">
        <f t="shared" ref="E33:BP33" ca="1" si="4">E4-E9</f>
        <v>-32187423.808714285</v>
      </c>
      <c r="F33" s="3">
        <f t="shared" ca="1" si="4"/>
        <v>-32187423.808714285</v>
      </c>
      <c r="G33" s="3">
        <f t="shared" ca="1" si="4"/>
        <v>-32109178.058714285</v>
      </c>
      <c r="H33" s="3">
        <f t="shared" ca="1" si="4"/>
        <v>-30066264.202399869</v>
      </c>
      <c r="I33" s="3">
        <f t="shared" ca="1" si="4"/>
        <v>-30066264.202399869</v>
      </c>
      <c r="J33" s="3">
        <f t="shared" ca="1" si="4"/>
        <v>-24276815.446399868</v>
      </c>
      <c r="K33" s="3">
        <f t="shared" ca="1" si="4"/>
        <v>-24276815.446399868</v>
      </c>
      <c r="L33" s="3">
        <f t="shared" ca="1" si="4"/>
        <v>-6908469.1783998683</v>
      </c>
      <c r="M33" s="3">
        <f t="shared" ca="1" si="4"/>
        <v>-6908469.1783998683</v>
      </c>
      <c r="N33" s="3">
        <f t="shared" ca="1" si="4"/>
        <v>-6908469.1783998683</v>
      </c>
      <c r="O33" s="3">
        <f t="shared" ca="1" si="4"/>
        <v>-6908469.1783998683</v>
      </c>
      <c r="P33" s="3">
        <f t="shared" ca="1" si="4"/>
        <v>-6908469.1783998683</v>
      </c>
      <c r="Q33" s="166">
        <f t="shared" ca="1" si="4"/>
        <v>-6908469.1783998683</v>
      </c>
      <c r="R33" s="3">
        <f t="shared" ca="1" si="4"/>
        <v>-6908446.7063249871</v>
      </c>
      <c r="S33" s="3">
        <f t="shared" ca="1" si="4"/>
        <v>-6925892.6486716419</v>
      </c>
      <c r="T33" s="3">
        <f t="shared" ca="1" si="4"/>
        <v>-7114673.472489804</v>
      </c>
      <c r="U33" s="3">
        <f t="shared" ca="1" si="4"/>
        <v>-7650409.971217081</v>
      </c>
      <c r="V33" s="3">
        <f t="shared" ca="1" si="4"/>
        <v>-7650422.4304898083</v>
      </c>
      <c r="W33" s="3">
        <f t="shared" ca="1" si="4"/>
        <v>-9257631.926671654</v>
      </c>
      <c r="X33" s="3">
        <f t="shared" ca="1" si="4"/>
        <v>29217490.217760265</v>
      </c>
      <c r="Y33" s="3">
        <f t="shared" ca="1" si="4"/>
        <v>132006137.28187692</v>
      </c>
      <c r="Z33" s="3">
        <f t="shared" ca="1" si="4"/>
        <v>132006137.28187692</v>
      </c>
      <c r="AA33" s="3">
        <f t="shared" ca="1" si="4"/>
        <v>132006137.28187692</v>
      </c>
      <c r="AB33" s="3">
        <f t="shared" ca="1" si="4"/>
        <v>132006137.28187692</v>
      </c>
      <c r="AC33" s="3">
        <f t="shared" ca="1" si="4"/>
        <v>127256144.88187693</v>
      </c>
      <c r="AD33" s="3">
        <f t="shared" ca="1" si="4"/>
        <v>127256410.1386579</v>
      </c>
      <c r="AE33" s="3">
        <f t="shared" ca="1" si="4"/>
        <v>136647437.16673335</v>
      </c>
      <c r="AF33" s="3">
        <f t="shared" ca="1" si="4"/>
        <v>136647992.47800612</v>
      </c>
      <c r="AG33" s="3">
        <f t="shared" ca="1" si="4"/>
        <v>139039535.46146065</v>
      </c>
      <c r="AH33" s="3">
        <f t="shared" ca="1" si="4"/>
        <v>139041110.19527891</v>
      </c>
      <c r="AI33" s="3">
        <f t="shared" ca="1" si="4"/>
        <v>145822970.74564245</v>
      </c>
      <c r="AJ33" s="3">
        <f t="shared" ca="1" si="4"/>
        <v>145822970.74564245</v>
      </c>
      <c r="AK33" s="3">
        <f t="shared" ca="1" si="4"/>
        <v>145822970.74564245</v>
      </c>
      <c r="AL33" s="3">
        <f t="shared" ca="1" si="4"/>
        <v>134524248.64930302</v>
      </c>
      <c r="AM33" s="3">
        <f t="shared" ca="1" si="4"/>
        <v>134524248.64930302</v>
      </c>
      <c r="AN33" s="3">
        <f t="shared" ca="1" si="4"/>
        <v>103209734.50930303</v>
      </c>
      <c r="AO33" s="3">
        <f t="shared" ca="1" si="4"/>
        <v>103209734.50930303</v>
      </c>
      <c r="AP33" s="3">
        <f t="shared" ca="1" si="4"/>
        <v>14409321.744939413</v>
      </c>
      <c r="AQ33" s="3">
        <f t="shared" ca="1" si="4"/>
        <v>76605093.236666679</v>
      </c>
      <c r="AR33" s="3">
        <f t="shared" ca="1" si="4"/>
        <v>15605093.236666668</v>
      </c>
      <c r="AS33" s="3">
        <f t="shared" ca="1" si="4"/>
        <v>15605093.236666668</v>
      </c>
      <c r="AT33" s="3">
        <f t="shared" ca="1" si="4"/>
        <v>15605093.236666668</v>
      </c>
      <c r="AU33" s="3">
        <f t="shared" ca="1" si="4"/>
        <v>15605093.236666668</v>
      </c>
      <c r="AV33" s="3">
        <f t="shared" ca="1" si="4"/>
        <v>15605093.236666668</v>
      </c>
      <c r="AW33" s="3">
        <f t="shared" ca="1" si="4"/>
        <v>15605093.236666668</v>
      </c>
      <c r="AX33" s="3">
        <f t="shared" ca="1" si="4"/>
        <v>-26081.916666666668</v>
      </c>
      <c r="AY33" s="3">
        <f t="shared" ca="1" si="4"/>
        <v>-26081.916666666668</v>
      </c>
      <c r="AZ33" s="3">
        <f t="shared" ca="1" si="4"/>
        <v>3366225.7756410255</v>
      </c>
      <c r="BA33" s="3">
        <f t="shared" ca="1" si="4"/>
        <v>3366225.7756410255</v>
      </c>
      <c r="BB33" s="3">
        <f t="shared" ca="1" si="4"/>
        <v>-112674489.31299138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-51081279.199821398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-353937861.72082675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ca="1" si="6"/>
        <v>0</v>
      </c>
      <c r="CI33" s="3">
        <f t="shared" ca="1" si="6"/>
        <v>0</v>
      </c>
      <c r="CJ33" s="3">
        <f t="shared" ca="1" si="6"/>
        <v>0</v>
      </c>
      <c r="CK33" s="3">
        <f t="shared" ca="1" si="6"/>
        <v>0</v>
      </c>
      <c r="CL33" s="3">
        <f t="shared" ca="1" si="6"/>
        <v>-242180084.36465237</v>
      </c>
      <c r="CM33" s="3">
        <f t="shared" ca="1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281</v>
      </c>
      <c r="D34" s="3">
        <f ca="1">SUM($D$33:D33)</f>
        <v>-854456103.48513627</v>
      </c>
      <c r="E34" s="3">
        <f ca="1">SUM($D$33:E33)</f>
        <v>-886643527.29385054</v>
      </c>
      <c r="F34" s="3">
        <f ca="1">SUM($D$33:F33)</f>
        <v>-918830951.10256481</v>
      </c>
      <c r="G34" s="3">
        <f ca="1">SUM($D$33:G33)</f>
        <v>-950940129.16127908</v>
      </c>
      <c r="H34" s="3">
        <f ca="1">SUM($D$33:H33)</f>
        <v>-981006393.36367893</v>
      </c>
      <c r="I34" s="3">
        <f ca="1">SUM($D$33:I33)</f>
        <v>-1011072657.5660788</v>
      </c>
      <c r="J34" s="3">
        <f ca="1">SUM($D$33:J33)</f>
        <v>-1035349473.0124786</v>
      </c>
      <c r="K34" s="3">
        <f ca="1">SUM($D$33:K33)</f>
        <v>-1059626288.4588785</v>
      </c>
      <c r="L34" s="3">
        <f ca="1">SUM($D$33:L33)</f>
        <v>-1066534757.6372784</v>
      </c>
      <c r="M34" s="3">
        <f ca="1">SUM($D$33:M33)</f>
        <v>-1073443226.8156784</v>
      </c>
      <c r="N34" s="3">
        <f ca="1">SUM($D$33:N33)</f>
        <v>-1080351695.9940782</v>
      </c>
      <c r="O34" s="3">
        <f ca="1">SUM($D$33:O33)</f>
        <v>-1087260165.172478</v>
      </c>
      <c r="P34" s="3">
        <f ca="1">SUM($D$33:P33)</f>
        <v>-1094168634.3508778</v>
      </c>
      <c r="Q34" s="166">
        <f ca="1">SUM($D$33:Q33)</f>
        <v>-1101077103.5292776</v>
      </c>
      <c r="R34" s="3">
        <f ca="1">SUM($D$33:R33)</f>
        <v>-1107985550.2356026</v>
      </c>
      <c r="S34" s="3">
        <f ca="1">SUM($D$33:S33)</f>
        <v>-1114911442.8842742</v>
      </c>
      <c r="T34" s="3">
        <f ca="1">SUM($D$33:T33)</f>
        <v>-1122026116.3567641</v>
      </c>
      <c r="U34" s="3">
        <f ca="1">SUM($D$33:U33)</f>
        <v>-1129676526.3279812</v>
      </c>
      <c r="V34" s="3">
        <f ca="1">SUM($D$33:V33)</f>
        <v>-1137326948.758471</v>
      </c>
      <c r="W34" s="3">
        <f ca="1">SUM($D$33:W33)</f>
        <v>-1146584580.6851428</v>
      </c>
      <c r="X34" s="3">
        <f ca="1">SUM($D$33:X33)</f>
        <v>-1117367090.4673824</v>
      </c>
      <c r="Y34" s="3">
        <f ca="1">SUM($D$33:Y33)</f>
        <v>-985360953.18550551</v>
      </c>
      <c r="Z34" s="3">
        <f ca="1">SUM($D$33:Z33)</f>
        <v>-853354815.90362859</v>
      </c>
      <c r="AA34" s="3">
        <f ca="1">SUM($D$33:AA33)</f>
        <v>-721348678.62175167</v>
      </c>
      <c r="AB34" s="3">
        <f ca="1">SUM($D$33:AB33)</f>
        <v>-589342541.33987474</v>
      </c>
      <c r="AC34" s="3">
        <f ca="1">SUM($D$33:AC33)</f>
        <v>-462086396.4579978</v>
      </c>
      <c r="AD34" s="3">
        <f ca="1">SUM($D$33:AD33)</f>
        <v>-334829986.31933987</v>
      </c>
      <c r="AE34" s="3">
        <f ca="1">SUM($D$33:AE33)</f>
        <v>-198182549.15260652</v>
      </c>
      <c r="AF34" s="3">
        <f ca="1">SUM($D$33:AF33)</f>
        <v>-61534556.674600393</v>
      </c>
      <c r="AG34" s="3">
        <f ca="1">SUM($D$33:AG33)</f>
        <v>77504978.786860257</v>
      </c>
      <c r="AH34" s="3">
        <f ca="1">SUM($D$33:AH33)</f>
        <v>216546088.98213917</v>
      </c>
      <c r="AI34" s="3">
        <f ca="1">SUM($D$33:AI33)</f>
        <v>362369059.72778165</v>
      </c>
      <c r="AJ34" s="3">
        <f ca="1">SUM($D$33:AJ33)</f>
        <v>508192030.47342408</v>
      </c>
      <c r="AK34" s="3">
        <f ca="1">SUM($D$33:AK33)</f>
        <v>654015001.2190665</v>
      </c>
      <c r="AL34" s="3">
        <f ca="1">SUM($D$33:AL33)</f>
        <v>788539249.86836958</v>
      </c>
      <c r="AM34" s="3">
        <f ca="1">SUM($D$33:AM33)</f>
        <v>923063498.51767254</v>
      </c>
      <c r="AN34" s="3">
        <f ca="1">SUM($D$33:AN33)</f>
        <v>1026273233.0269756</v>
      </c>
      <c r="AO34" s="3">
        <f ca="1">SUM($D$33:AO33)</f>
        <v>1129482967.5362787</v>
      </c>
      <c r="AP34" s="3">
        <f ca="1">SUM($D$33:AP33)</f>
        <v>1143892289.2812181</v>
      </c>
      <c r="AQ34" s="3">
        <f ca="1">SUM($D$33:AQ33)</f>
        <v>1220497382.5178847</v>
      </c>
      <c r="AR34" s="3">
        <f ca="1">SUM($D$33:AR33)</f>
        <v>1236102475.7545514</v>
      </c>
      <c r="AS34" s="3">
        <f ca="1">SUM($D$33:AS33)</f>
        <v>1251707568.9912181</v>
      </c>
      <c r="AT34" s="3">
        <f ca="1">SUM($D$33:AT33)</f>
        <v>1267312662.2278848</v>
      </c>
      <c r="AU34" s="3">
        <f ca="1">SUM($D$33:AU33)</f>
        <v>1282917755.4645514</v>
      </c>
      <c r="AV34" s="3">
        <f ca="1">SUM($D$33:AV33)</f>
        <v>1298522848.7012181</v>
      </c>
      <c r="AW34" s="3">
        <f ca="1">SUM($D$33:AW33)</f>
        <v>1314127941.9378848</v>
      </c>
      <c r="AX34" s="3">
        <f ca="1">SUM($D$33:AX33)</f>
        <v>1314101860.0212181</v>
      </c>
      <c r="AY34" s="3">
        <f ca="1">SUM($D$33:AY33)</f>
        <v>1314075778.1045513</v>
      </c>
      <c r="AZ34" s="3">
        <f ca="1">SUM($D$33:AZ33)</f>
        <v>1317442003.8801923</v>
      </c>
      <c r="BA34" s="3">
        <f ca="1">SUM($D$33:BA33)</f>
        <v>1320808229.6558332</v>
      </c>
      <c r="BB34" s="3">
        <f ca="1">SUM($D$33:BB33)</f>
        <v>1208133740.3428419</v>
      </c>
      <c r="BC34" s="3">
        <f ca="1">SUM($D$33:BC33)</f>
        <v>1211526048.0351496</v>
      </c>
      <c r="BD34" s="3">
        <f ca="1">SUM($D$33:BD33)</f>
        <v>1214918355.7274573</v>
      </c>
      <c r="BE34" s="3">
        <f ca="1">SUM($D$33:BE33)</f>
        <v>1218310663.419765</v>
      </c>
      <c r="BF34" s="3">
        <f ca="1">SUM($D$33:BF33)</f>
        <v>1167229384.2199435</v>
      </c>
      <c r="BG34" s="3">
        <f ca="1">SUM($D$33:BG33)</f>
        <v>1170621691.9122512</v>
      </c>
      <c r="BH34" s="3">
        <f ca="1">SUM($D$33:BH33)</f>
        <v>1174013999.6045589</v>
      </c>
      <c r="BI34" s="3">
        <f ca="1">SUM($D$33:BI33)</f>
        <v>1177406307.2968667</v>
      </c>
      <c r="BJ34" s="3">
        <f ca="1">SUM($D$33:BJ33)</f>
        <v>1180798614.9891744</v>
      </c>
      <c r="BK34" s="3">
        <f ca="1">SUM($D$33:BK33)</f>
        <v>1184190922.6814821</v>
      </c>
      <c r="BL34" s="3">
        <f ca="1">SUM($D$33:BL33)</f>
        <v>1187583230.3737898</v>
      </c>
      <c r="BM34" s="3">
        <f ca="1">SUM($D$33:BM33)</f>
        <v>1190975538.0660975</v>
      </c>
      <c r="BN34" s="3">
        <f ca="1">SUM($D$33:BN33)</f>
        <v>1194367845.7584052</v>
      </c>
      <c r="BO34" s="3">
        <f ca="1">SUM($D$33:BO33)</f>
        <v>1197760153.4507129</v>
      </c>
      <c r="BP34" s="3">
        <f ca="1">SUM($D$33:BP33)</f>
        <v>1201152461.1430206</v>
      </c>
      <c r="BQ34" s="3">
        <f ca="1">SUM($D$33:BQ33)</f>
        <v>1204544768.8353283</v>
      </c>
      <c r="BR34" s="3">
        <f ca="1">SUM($D$33:BR33)</f>
        <v>850606907.1145016</v>
      </c>
      <c r="BS34" s="3">
        <f ca="1">SUM($D$33:BS33)</f>
        <v>853999214.80680931</v>
      </c>
      <c r="BT34" s="3">
        <f ca="1">SUM($D$33:BT33)</f>
        <v>857391522.49911702</v>
      </c>
      <c r="BU34" s="3">
        <f ca="1">SUM($D$33:BU33)</f>
        <v>860783830.19142473</v>
      </c>
      <c r="BV34" s="3">
        <f ca="1">SUM($D$33:BV33)</f>
        <v>864176137.88373244</v>
      </c>
      <c r="BW34" s="3">
        <f ca="1">SUM($D$33:BW33)</f>
        <v>867568445.57604015</v>
      </c>
      <c r="BX34" s="3">
        <f ca="1">SUM($D$33:BX33)</f>
        <v>800989240.47810555</v>
      </c>
      <c r="BY34" s="3">
        <f ca="1">SUM($D$33:BY33)</f>
        <v>804381548.17041314</v>
      </c>
      <c r="BZ34" s="3">
        <f ca="1">SUM($D$33:BZ33)</f>
        <v>711043642.08382547</v>
      </c>
      <c r="CA34" s="3">
        <f ca="1">SUM($D$33:CA33)</f>
        <v>711043642.08382547</v>
      </c>
      <c r="CB34" s="3">
        <f ca="1">SUM($D$33:CB33)</f>
        <v>711043642.08382547</v>
      </c>
      <c r="CC34" s="3">
        <f ca="1">SUM($D$33:CC33)</f>
        <v>711043642.08382547</v>
      </c>
      <c r="CD34" s="3">
        <f ca="1">SUM($D$33:CD33)</f>
        <v>711043642.08382547</v>
      </c>
      <c r="CE34" s="3">
        <f ca="1">SUM($D$33:CE33)</f>
        <v>711043642.08382547</v>
      </c>
      <c r="CF34" s="3">
        <f ca="1">SUM($D$33:CF33)</f>
        <v>711043642.08382547</v>
      </c>
      <c r="CG34" s="3">
        <f ca="1">SUM($D$33:CG33)</f>
        <v>711043642.08382547</v>
      </c>
      <c r="CH34" s="3">
        <f ca="1">SUM($D$33:CH33)</f>
        <v>711043642.08382547</v>
      </c>
      <c r="CI34" s="3">
        <f ca="1">SUM($D$33:CI33)</f>
        <v>711043642.08382547</v>
      </c>
      <c r="CJ34" s="3">
        <f ca="1">SUM($D$33:CJ33)</f>
        <v>711043642.08382547</v>
      </c>
      <c r="CK34" s="3">
        <f ca="1">SUM($D$33:CK33)</f>
        <v>711043642.08382547</v>
      </c>
      <c r="CL34" s="3">
        <f ca="1">SUM($D$33:CL33)</f>
        <v>468863557.71917307</v>
      </c>
      <c r="CM34" s="3">
        <f ca="1">SUM($D$33:CM33)</f>
        <v>468863557.71917307</v>
      </c>
      <c r="CN34" s="3">
        <f ca="1">SUM($D$33:CN33)</f>
        <v>468863557.71917307</v>
      </c>
      <c r="CO34" s="3">
        <f ca="1">SUM($D$33:CO33)</f>
        <v>468863557.71917307</v>
      </c>
      <c r="CP34" s="3">
        <f ca="1">SUM($D$33:CP33)</f>
        <v>468863557.71917307</v>
      </c>
    </row>
    <row r="35" spans="1:94">
      <c r="A35" s="73" t="s">
        <v>282</v>
      </c>
      <c r="C35" s="164">
        <f ca="1">IRR(OFFSET(D33,0,0):OFFSET(D33,0,Sheet1!$D$16),0.0001)*12</f>
        <v>0.32103002825179772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283</v>
      </c>
      <c r="D36" s="3">
        <f ca="1">D4-D6-(D9-D21-D24-D30)</f>
        <v>-876725462.72141647</v>
      </c>
      <c r="E36" s="3">
        <f t="shared" ref="E36:BP36" ca="1" si="7">E4-E6-(E9-E21-E24-E30)</f>
        <v>-54456783.044994414</v>
      </c>
      <c r="F36" s="3">
        <f t="shared" ca="1" si="7"/>
        <v>-54456783.044994414</v>
      </c>
      <c r="G36" s="3">
        <f t="shared" ca="1" si="7"/>
        <v>-54300291.544994414</v>
      </c>
      <c r="H36" s="3">
        <f t="shared" ca="1" si="7"/>
        <v>-50025687.161638305</v>
      </c>
      <c r="I36" s="3">
        <f t="shared" ca="1" si="7"/>
        <v>-50025687.161638305</v>
      </c>
      <c r="J36" s="3">
        <f t="shared" ca="1" si="7"/>
        <v>-38069236.308183759</v>
      </c>
      <c r="K36" s="3">
        <f t="shared" ca="1" si="7"/>
        <v>-38069236.308183759</v>
      </c>
      <c r="L36" s="3">
        <f t="shared" ca="1" si="7"/>
        <v>-2199883.747820124</v>
      </c>
      <c r="M36" s="3">
        <f t="shared" ca="1" si="7"/>
        <v>-2199883.747820124</v>
      </c>
      <c r="N36" s="3">
        <f t="shared" ca="1" si="7"/>
        <v>-2199883.747820124</v>
      </c>
      <c r="O36" s="3">
        <f t="shared" ca="1" si="7"/>
        <v>-2199883.747820124</v>
      </c>
      <c r="P36" s="3">
        <f t="shared" ca="1" si="7"/>
        <v>-2199883.747820124</v>
      </c>
      <c r="Q36" s="166">
        <f t="shared" ca="1" si="7"/>
        <v>-2199883.747820124</v>
      </c>
      <c r="R36" s="3">
        <f t="shared" ca="1" si="7"/>
        <v>-2199836.7271248996</v>
      </c>
      <c r="S36" s="3">
        <f t="shared" ca="1" si="7"/>
        <v>3915924.1762158349</v>
      </c>
      <c r="T36" s="3">
        <f t="shared" ca="1" si="7"/>
        <v>9894281.1240340322</v>
      </c>
      <c r="U36" s="3">
        <f t="shared" ca="1" si="7"/>
        <v>26860114.594761297</v>
      </c>
      <c r="V36" s="3">
        <f t="shared" ca="1" si="7"/>
        <v>26860509.158034042</v>
      </c>
      <c r="W36" s="3">
        <f t="shared" ca="1" si="7"/>
        <v>77758009.570215806</v>
      </c>
      <c r="X36" s="3">
        <f t="shared" ca="1" si="7"/>
        <v>81906182.881876931</v>
      </c>
      <c r="Y36" s="3">
        <f t="shared" ca="1" si="7"/>
        <v>132006137.28187692</v>
      </c>
      <c r="Z36" s="3">
        <f t="shared" ca="1" si="7"/>
        <v>132006137.28187692</v>
      </c>
      <c r="AA36" s="3">
        <f t="shared" ca="1" si="7"/>
        <v>132006137.28187692</v>
      </c>
      <c r="AB36" s="3">
        <f t="shared" ca="1" si="7"/>
        <v>132006137.28187692</v>
      </c>
      <c r="AC36" s="3">
        <f t="shared" ca="1" si="7"/>
        <v>127256144.88187693</v>
      </c>
      <c r="AD36" s="3">
        <f t="shared" ca="1" si="7"/>
        <v>127256410.1386579</v>
      </c>
      <c r="AE36" s="3">
        <f t="shared" ca="1" si="7"/>
        <v>136647437.16673335</v>
      </c>
      <c r="AF36" s="3">
        <f t="shared" ca="1" si="7"/>
        <v>136647992.47800612</v>
      </c>
      <c r="AG36" s="3">
        <f t="shared" ca="1" si="7"/>
        <v>139039535.46146065</v>
      </c>
      <c r="AH36" s="3">
        <f t="shared" ca="1" si="7"/>
        <v>139041110.19527891</v>
      </c>
      <c r="AI36" s="3">
        <f t="shared" ca="1" si="7"/>
        <v>145822970.74564245</v>
      </c>
      <c r="AJ36" s="3">
        <f t="shared" ca="1" si="7"/>
        <v>145822970.74564245</v>
      </c>
      <c r="AK36" s="3">
        <f t="shared" ca="1" si="7"/>
        <v>145822970.74564245</v>
      </c>
      <c r="AL36" s="3">
        <f t="shared" ca="1" si="7"/>
        <v>134524248.64930302</v>
      </c>
      <c r="AM36" s="3">
        <f t="shared" ca="1" si="7"/>
        <v>134524248.64930302</v>
      </c>
      <c r="AN36" s="3">
        <f t="shared" ca="1" si="7"/>
        <v>103209734.50930303</v>
      </c>
      <c r="AO36" s="3">
        <f t="shared" ca="1" si="7"/>
        <v>103209734.50930303</v>
      </c>
      <c r="AP36" s="3">
        <f t="shared" ca="1" si="7"/>
        <v>14409321.744939413</v>
      </c>
      <c r="AQ36" s="3">
        <f t="shared" ca="1" si="7"/>
        <v>15605093.236666672</v>
      </c>
      <c r="AR36" s="3">
        <f t="shared" ca="1" si="7"/>
        <v>15605093.236666668</v>
      </c>
      <c r="AS36" s="3">
        <f t="shared" ca="1" si="7"/>
        <v>15605093.236666668</v>
      </c>
      <c r="AT36" s="3">
        <f t="shared" ca="1" si="7"/>
        <v>15605093.236666668</v>
      </c>
      <c r="AU36" s="3">
        <f t="shared" ca="1" si="7"/>
        <v>15605093.236666668</v>
      </c>
      <c r="AV36" s="3">
        <f t="shared" ca="1" si="7"/>
        <v>15605093.236666668</v>
      </c>
      <c r="AW36" s="3">
        <f t="shared" ca="1" si="7"/>
        <v>15605093.236666668</v>
      </c>
      <c r="AX36" s="3">
        <f t="shared" ca="1" si="7"/>
        <v>-52163.833333333336</v>
      </c>
      <c r="AY36" s="3">
        <f t="shared" ca="1" si="7"/>
        <v>-52163.833333333336</v>
      </c>
      <c r="AZ36" s="3">
        <f t="shared" ca="1" si="7"/>
        <v>-52163.833333333489</v>
      </c>
      <c r="BA36" s="3">
        <f t="shared" ca="1" si="7"/>
        <v>-52163.833333333489</v>
      </c>
      <c r="BB36" s="3">
        <f t="shared" ca="1" si="7"/>
        <v>-248037651.4085325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-163420760.67638731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-357330169.41313446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ca="1" si="9"/>
        <v>0</v>
      </c>
      <c r="CI36" s="3">
        <f t="shared" ca="1" si="9"/>
        <v>0</v>
      </c>
      <c r="CJ36" s="3">
        <f t="shared" ca="1" si="9"/>
        <v>0</v>
      </c>
      <c r="CK36" s="3">
        <f t="shared" ca="1" si="9"/>
        <v>0</v>
      </c>
      <c r="CL36" s="3">
        <f t="shared" ca="1" si="9"/>
        <v>0</v>
      </c>
      <c r="CM36" s="3">
        <f t="shared" ca="1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284</v>
      </c>
      <c r="D37" s="3">
        <f ca="1">SUM($D$36:D36)</f>
        <v>-876725462.72141647</v>
      </c>
      <c r="E37" s="3">
        <f ca="1">SUM($D$36:E36)</f>
        <v>-931182245.76641083</v>
      </c>
      <c r="F37" s="3">
        <f ca="1">SUM($D$36:F36)</f>
        <v>-985639028.81140518</v>
      </c>
      <c r="G37" s="3">
        <f ca="1">SUM($D$36:G36)</f>
        <v>-1039939320.3563995</v>
      </c>
      <c r="H37" s="3">
        <f ca="1">SUM($D$36:H36)</f>
        <v>-1089965007.5180378</v>
      </c>
      <c r="I37" s="3">
        <f ca="1">SUM($D$36:I36)</f>
        <v>-1139990694.6796761</v>
      </c>
      <c r="J37" s="3">
        <f ca="1">SUM($D$36:J36)</f>
        <v>-1178059930.9878597</v>
      </c>
      <c r="K37" s="3">
        <f ca="1">SUM($D$36:K36)</f>
        <v>-1216129167.2960434</v>
      </c>
      <c r="L37" s="3">
        <f ca="1">SUM($D$36:L36)</f>
        <v>-1218329051.0438635</v>
      </c>
      <c r="M37" s="3">
        <f ca="1">SUM($D$36:M36)</f>
        <v>-1220528934.7916837</v>
      </c>
      <c r="N37" s="3">
        <f ca="1">SUM($D$36:N36)</f>
        <v>-1222728818.5395038</v>
      </c>
      <c r="O37" s="3">
        <f ca="1">SUM($D$36:O36)</f>
        <v>-1224928702.287324</v>
      </c>
      <c r="P37" s="3">
        <f ca="1">SUM($D$36:P36)</f>
        <v>-1227128586.0351441</v>
      </c>
      <c r="Q37" s="166">
        <f ca="1">SUM($D$36:Q36)</f>
        <v>-1229328469.7829642</v>
      </c>
      <c r="R37" s="3">
        <f ca="1">SUM($D$36:R36)</f>
        <v>-1231528306.5100892</v>
      </c>
      <c r="S37" s="3">
        <f ca="1">SUM($D$36:S36)</f>
        <v>-1227612382.3338733</v>
      </c>
      <c r="T37" s="3">
        <f ca="1">SUM($D$36:T36)</f>
        <v>-1217718101.2098393</v>
      </c>
      <c r="U37" s="3">
        <f ca="1">SUM($D$36:U36)</f>
        <v>-1190857986.615078</v>
      </c>
      <c r="V37" s="3">
        <f ca="1">SUM($D$36:V36)</f>
        <v>-1163997477.4570439</v>
      </c>
      <c r="W37" s="3">
        <f ca="1">SUM($D$36:W36)</f>
        <v>-1086239467.8868282</v>
      </c>
      <c r="X37" s="3">
        <f ca="1">SUM($D$36:X36)</f>
        <v>-1004333285.0049512</v>
      </c>
      <c r="Y37" s="3">
        <f ca="1">SUM($D$36:Y36)</f>
        <v>-872327147.72307432</v>
      </c>
      <c r="Z37" s="3">
        <f ca="1">SUM($D$36:Z36)</f>
        <v>-740321010.4411974</v>
      </c>
      <c r="AA37" s="3">
        <f ca="1">SUM($D$36:AA36)</f>
        <v>-608314873.15932047</v>
      </c>
      <c r="AB37" s="3">
        <f ca="1">SUM($D$36:AB36)</f>
        <v>-476308735.87744355</v>
      </c>
      <c r="AC37" s="3">
        <f ca="1">SUM($D$36:AC36)</f>
        <v>-349052590.99556661</v>
      </c>
      <c r="AD37" s="3">
        <f ca="1">SUM($D$36:AD36)</f>
        <v>-221796180.85690871</v>
      </c>
      <c r="AE37" s="3">
        <f ca="1">SUM($D$36:AE36)</f>
        <v>-85148743.690175354</v>
      </c>
      <c r="AF37" s="3">
        <f ca="1">SUM($D$36:AF36)</f>
        <v>51499248.78783077</v>
      </c>
      <c r="AG37" s="3">
        <f ca="1">SUM($D$36:AG36)</f>
        <v>190538784.24929142</v>
      </c>
      <c r="AH37" s="3">
        <f ca="1">SUM($D$36:AH36)</f>
        <v>329579894.4445703</v>
      </c>
      <c r="AI37" s="3">
        <f ca="1">SUM($D$36:AI36)</f>
        <v>475402865.19021273</v>
      </c>
      <c r="AJ37" s="3">
        <f ca="1">SUM($D$36:AJ36)</f>
        <v>621225835.93585515</v>
      </c>
      <c r="AK37" s="3">
        <f ca="1">SUM($D$36:AK36)</f>
        <v>767048806.68149757</v>
      </c>
      <c r="AL37" s="3">
        <f ca="1">SUM($D$36:AL36)</f>
        <v>901573055.33080053</v>
      </c>
      <c r="AM37" s="3">
        <f ca="1">SUM($D$36:AM36)</f>
        <v>1036097303.9801035</v>
      </c>
      <c r="AN37" s="3">
        <f ca="1">SUM($D$36:AN36)</f>
        <v>1139307038.4894066</v>
      </c>
      <c r="AO37" s="3">
        <f ca="1">SUM($D$36:AO36)</f>
        <v>1242516772.9987097</v>
      </c>
      <c r="AP37" s="3">
        <f ca="1">SUM($D$36:AP36)</f>
        <v>1256926094.743649</v>
      </c>
      <c r="AQ37" s="3">
        <f ca="1">SUM($D$36:AQ36)</f>
        <v>1272531187.9803157</v>
      </c>
      <c r="AR37" s="3">
        <f ca="1">SUM($D$36:AR36)</f>
        <v>1288136281.2169824</v>
      </c>
      <c r="AS37" s="3">
        <f ca="1">SUM($D$36:AS36)</f>
        <v>1303741374.453649</v>
      </c>
      <c r="AT37" s="3">
        <f ca="1">SUM($D$36:AT36)</f>
        <v>1319346467.6903157</v>
      </c>
      <c r="AU37" s="3">
        <f ca="1">SUM($D$36:AU36)</f>
        <v>1334951560.9269824</v>
      </c>
      <c r="AV37" s="3">
        <f ca="1">SUM($D$36:AV36)</f>
        <v>1350556654.1636491</v>
      </c>
      <c r="AW37" s="3">
        <f ca="1">SUM($D$36:AW36)</f>
        <v>1366161747.4003158</v>
      </c>
      <c r="AX37" s="3">
        <f ca="1">SUM($D$36:AX36)</f>
        <v>1366109583.5669825</v>
      </c>
      <c r="AY37" s="3">
        <f ca="1">SUM($D$36:AY36)</f>
        <v>1366057419.7336493</v>
      </c>
      <c r="AZ37" s="3">
        <f ca="1">SUM($D$36:AZ36)</f>
        <v>1366005255.900316</v>
      </c>
      <c r="BA37" s="3">
        <f ca="1">SUM($D$36:BA36)</f>
        <v>1365953092.0669827</v>
      </c>
      <c r="BB37" s="3">
        <f ca="1">SUM($D$36:BB36)</f>
        <v>1117915440.6584501</v>
      </c>
      <c r="BC37" s="3">
        <f ca="1">SUM($D$36:BC36)</f>
        <v>1117915440.6584501</v>
      </c>
      <c r="BD37" s="3">
        <f ca="1">SUM($D$36:BD36)</f>
        <v>1117915440.6584501</v>
      </c>
      <c r="BE37" s="3">
        <f ca="1">SUM($D$36:BE36)</f>
        <v>1117915440.6584501</v>
      </c>
      <c r="BF37" s="3">
        <f ca="1">SUM($D$36:BF36)</f>
        <v>954494679.98206282</v>
      </c>
      <c r="BG37" s="3">
        <f ca="1">SUM($D$36:BG36)</f>
        <v>954494679.98206282</v>
      </c>
      <c r="BH37" s="3">
        <f ca="1">SUM($D$36:BH36)</f>
        <v>954494679.98206282</v>
      </c>
      <c r="BI37" s="3">
        <f ca="1">SUM($D$36:BI36)</f>
        <v>954494679.98206282</v>
      </c>
      <c r="BJ37" s="3">
        <f ca="1">SUM($D$36:BJ36)</f>
        <v>954494679.98206282</v>
      </c>
      <c r="BK37" s="3">
        <f ca="1">SUM($D$36:BK36)</f>
        <v>954494679.98206282</v>
      </c>
      <c r="BL37" s="3">
        <f ca="1">SUM($D$36:BL36)</f>
        <v>954494679.98206282</v>
      </c>
      <c r="BM37" s="3">
        <f ca="1">SUM($D$36:BM36)</f>
        <v>954494679.98206282</v>
      </c>
      <c r="BN37" s="3">
        <f ca="1">SUM($D$36:BN36)</f>
        <v>954494679.98206282</v>
      </c>
      <c r="BO37" s="3">
        <f ca="1">SUM($D$36:BO36)</f>
        <v>954494679.98206282</v>
      </c>
      <c r="BP37" s="3">
        <f ca="1">SUM($D$36:BP36)</f>
        <v>954494679.98206282</v>
      </c>
      <c r="BQ37" s="3">
        <f ca="1">SUM($D$36:BQ36)</f>
        <v>954494679.98206282</v>
      </c>
      <c r="BR37" s="3">
        <f ca="1">SUM($D$36:BR36)</f>
        <v>597164510.56892836</v>
      </c>
      <c r="BS37" s="3">
        <f ca="1">SUM($D$36:BS36)</f>
        <v>597164510.56892836</v>
      </c>
      <c r="BT37" s="3">
        <f ca="1">SUM($D$36:BT36)</f>
        <v>597164510.56892836</v>
      </c>
      <c r="BU37" s="3">
        <f ca="1">SUM($D$36:BU36)</f>
        <v>597164510.56892836</v>
      </c>
      <c r="BV37" s="3">
        <f ca="1">SUM($D$36:BV36)</f>
        <v>597164510.56892836</v>
      </c>
      <c r="BW37" s="3">
        <f ca="1">SUM($D$36:BW36)</f>
        <v>597164510.56892836</v>
      </c>
      <c r="BX37" s="3">
        <f ca="1">SUM($D$36:BX36)</f>
        <v>597164510.56892836</v>
      </c>
      <c r="BY37" s="3">
        <f ca="1">SUM($D$36:BY36)</f>
        <v>597164510.56892836</v>
      </c>
      <c r="BZ37" s="3">
        <f ca="1">SUM($D$36:BZ36)</f>
        <v>597164510.56892836</v>
      </c>
      <c r="CA37" s="3">
        <f ca="1">SUM($D$36:CA36)</f>
        <v>597164510.56892836</v>
      </c>
      <c r="CB37" s="3">
        <f ca="1">SUM($D$36:CB36)</f>
        <v>597164510.56892836</v>
      </c>
      <c r="CC37" s="3">
        <f ca="1">SUM($D$36:CC36)</f>
        <v>597164510.56892836</v>
      </c>
      <c r="CD37" s="3">
        <f ca="1">SUM($D$36:CD36)</f>
        <v>597164510.56892836</v>
      </c>
      <c r="CE37" s="3">
        <f ca="1">SUM($D$36:CE36)</f>
        <v>597164510.56892836</v>
      </c>
      <c r="CF37" s="3">
        <f ca="1">SUM($D$36:CF36)</f>
        <v>597164510.56892836</v>
      </c>
      <c r="CG37" s="3">
        <f ca="1">SUM($D$36:CG36)</f>
        <v>597164510.56892836</v>
      </c>
      <c r="CH37" s="3">
        <f ca="1">SUM($D$36:CH36)</f>
        <v>597164510.56892836</v>
      </c>
      <c r="CI37" s="3">
        <f ca="1">SUM($D$36:CI36)</f>
        <v>597164510.56892836</v>
      </c>
      <c r="CJ37" s="3">
        <f ca="1">SUM($D$36:CJ36)</f>
        <v>597164510.56892836</v>
      </c>
      <c r="CK37" s="3">
        <f ca="1">SUM($D$36:CK36)</f>
        <v>597164510.56892836</v>
      </c>
      <c r="CL37" s="3">
        <f ca="1">SUM($D$36:CL36)</f>
        <v>597164510.56892836</v>
      </c>
      <c r="CM37" s="3">
        <f ca="1">SUM($D$36:CM36)</f>
        <v>597164510.56892836</v>
      </c>
      <c r="CN37" s="3">
        <f ca="1">SUM($D$36:CN36)</f>
        <v>597164510.56892836</v>
      </c>
      <c r="CO37" s="3">
        <f ca="1">SUM($D$36:CO36)</f>
        <v>597164510.56892836</v>
      </c>
      <c r="CP37" s="3">
        <f ca="1">SUM($D$36:CP36)</f>
        <v>597164510.56892836</v>
      </c>
    </row>
    <row r="38" spans="1:94">
      <c r="A38" s="73" t="s">
        <v>285</v>
      </c>
      <c r="C38" s="164">
        <f ca="1">IRR(OFFSET(D36,0,0):OFFSET(D36,0,Sheet1!$D$16),0.0001)*12</f>
        <v>0.29251673361756403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7" thickBot="1">
      <c r="A40" s="75" t="s">
        <v>286</v>
      </c>
      <c r="D40" s="3">
        <f ca="1">D4-D6-D9+D10+D21+D30</f>
        <v>-54456783.044994488</v>
      </c>
      <c r="E40" s="3">
        <f t="shared" ref="E40:BP40" ca="1" si="10">E4-E6-E9+E10+E21+E30</f>
        <v>-54456783.044994414</v>
      </c>
      <c r="F40" s="3">
        <f t="shared" ca="1" si="10"/>
        <v>-54456783.044994414</v>
      </c>
      <c r="G40" s="3">
        <f t="shared" ca="1" si="10"/>
        <v>-54300291.544994414</v>
      </c>
      <c r="H40" s="3">
        <f t="shared" ca="1" si="10"/>
        <v>-50025687.161638305</v>
      </c>
      <c r="I40" s="3">
        <f t="shared" ca="1" si="10"/>
        <v>-50025687.161638305</v>
      </c>
      <c r="J40" s="3">
        <f t="shared" ca="1" si="10"/>
        <v>-38069236.308183759</v>
      </c>
      <c r="K40" s="3">
        <f t="shared" ca="1" si="10"/>
        <v>-38069236.308183759</v>
      </c>
      <c r="L40" s="3">
        <f t="shared" ca="1" si="10"/>
        <v>-2199883.7478201278</v>
      </c>
      <c r="M40" s="3">
        <f t="shared" ca="1" si="10"/>
        <v>-2199883.7478201278</v>
      </c>
      <c r="N40" s="3">
        <f t="shared" ca="1" si="10"/>
        <v>-2199883.7478201278</v>
      </c>
      <c r="O40" s="3">
        <f t="shared" ca="1" si="10"/>
        <v>-2199883.7478201278</v>
      </c>
      <c r="P40" s="3">
        <f t="shared" ca="1" si="10"/>
        <v>-2199883.7478201278</v>
      </c>
      <c r="Q40" s="166">
        <f t="shared" ca="1" si="10"/>
        <v>-2199883.7478201278</v>
      </c>
      <c r="R40" s="3">
        <f t="shared" ca="1" si="10"/>
        <v>-2199836.7271249034</v>
      </c>
      <c r="S40" s="3">
        <f t="shared" ca="1" si="10"/>
        <v>3915924.1762158312</v>
      </c>
      <c r="T40" s="3">
        <f t="shared" ca="1" si="10"/>
        <v>9894281.1240340285</v>
      </c>
      <c r="U40" s="3">
        <f t="shared" ca="1" si="10"/>
        <v>26860114.594761293</v>
      </c>
      <c r="V40" s="3">
        <f t="shared" ca="1" si="10"/>
        <v>26860509.158034038</v>
      </c>
      <c r="W40" s="3">
        <f t="shared" ca="1" si="10"/>
        <v>77758009.570215821</v>
      </c>
      <c r="X40" s="3">
        <f t="shared" ca="1" si="10"/>
        <v>81906182.881876931</v>
      </c>
      <c r="Y40" s="3">
        <f t="shared" ca="1" si="10"/>
        <v>132006137.28187692</v>
      </c>
      <c r="Z40" s="3">
        <f t="shared" ca="1" si="10"/>
        <v>132006137.28187692</v>
      </c>
      <c r="AA40" s="3">
        <f t="shared" ca="1" si="10"/>
        <v>132006137.28187692</v>
      </c>
      <c r="AB40" s="3">
        <f t="shared" ca="1" si="10"/>
        <v>132006137.28187692</v>
      </c>
      <c r="AC40" s="3">
        <f t="shared" ca="1" si="10"/>
        <v>127256144.88187693</v>
      </c>
      <c r="AD40" s="3">
        <f t="shared" ca="1" si="10"/>
        <v>127256410.1386579</v>
      </c>
      <c r="AE40" s="3">
        <f t="shared" ca="1" si="10"/>
        <v>136647437.16673335</v>
      </c>
      <c r="AF40" s="3">
        <f t="shared" ca="1" si="10"/>
        <v>136647992.47800612</v>
      </c>
      <c r="AG40" s="3">
        <f t="shared" ca="1" si="10"/>
        <v>139039535.46146065</v>
      </c>
      <c r="AH40" s="3">
        <f t="shared" ca="1" si="10"/>
        <v>139041110.19527891</v>
      </c>
      <c r="AI40" s="3">
        <f t="shared" ca="1" si="10"/>
        <v>145822970.74564245</v>
      </c>
      <c r="AJ40" s="3">
        <f t="shared" ca="1" si="10"/>
        <v>145822970.74564245</v>
      </c>
      <c r="AK40" s="3">
        <f t="shared" ca="1" si="10"/>
        <v>145822970.74564245</v>
      </c>
      <c r="AL40" s="3">
        <f t="shared" ca="1" si="10"/>
        <v>134524248.64930302</v>
      </c>
      <c r="AM40" s="3">
        <f t="shared" ca="1" si="10"/>
        <v>134524248.64930302</v>
      </c>
      <c r="AN40" s="3">
        <f t="shared" ca="1" si="10"/>
        <v>103209734.50930303</v>
      </c>
      <c r="AO40" s="3">
        <f t="shared" ca="1" si="10"/>
        <v>103209734.50930303</v>
      </c>
      <c r="AP40" s="3">
        <f t="shared" ca="1" si="10"/>
        <v>14409321.744939413</v>
      </c>
      <c r="AQ40" s="3">
        <f t="shared" ca="1" si="10"/>
        <v>15605093.236666672</v>
      </c>
      <c r="AR40" s="3">
        <f t="shared" ca="1" si="10"/>
        <v>15605093.236666668</v>
      </c>
      <c r="AS40" s="3">
        <f t="shared" ca="1" si="10"/>
        <v>15605093.236666668</v>
      </c>
      <c r="AT40" s="3">
        <f t="shared" ca="1" si="10"/>
        <v>15605093.236666668</v>
      </c>
      <c r="AU40" s="3">
        <f t="shared" ca="1" si="10"/>
        <v>15605093.236666668</v>
      </c>
      <c r="AV40" s="3">
        <f t="shared" ca="1" si="10"/>
        <v>15605093.236666668</v>
      </c>
      <c r="AW40" s="3">
        <f t="shared" ca="1" si="10"/>
        <v>15605093.236666668</v>
      </c>
      <c r="AX40" s="3">
        <f t="shared" ca="1" si="10"/>
        <v>-52163.833333333336</v>
      </c>
      <c r="AY40" s="3">
        <f t="shared" ca="1" si="10"/>
        <v>-52163.833333333336</v>
      </c>
      <c r="AZ40" s="3">
        <f t="shared" ca="1" si="10"/>
        <v>-52163.833333333489</v>
      </c>
      <c r="BA40" s="3">
        <f t="shared" ca="1" si="10"/>
        <v>-52163.833333333489</v>
      </c>
      <c r="BB40" s="3">
        <f t="shared" ca="1" si="10"/>
        <v>-248037651.4085325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-163420760.67638731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-357330169.41313446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ca="1" si="12"/>
        <v>0</v>
      </c>
      <c r="CI40" s="3">
        <f t="shared" ca="1" si="12"/>
        <v>0</v>
      </c>
      <c r="CJ40" s="3">
        <f t="shared" ca="1" si="12"/>
        <v>0</v>
      </c>
      <c r="CK40" s="3">
        <f t="shared" ca="1" si="12"/>
        <v>0</v>
      </c>
      <c r="CL40" s="3">
        <f t="shared" ca="1" si="12"/>
        <v>0</v>
      </c>
      <c r="CM40" s="3">
        <f t="shared" ca="1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287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288</v>
      </c>
      <c r="D43" s="3">
        <f ca="1">D34+D42</f>
        <v>-854456103.48513627</v>
      </c>
      <c r="E43" s="3">
        <f t="shared" ref="E43:BP43" ca="1" si="13">E34+E42</f>
        <v>-886643527.29385054</v>
      </c>
      <c r="F43" s="3">
        <f t="shared" ca="1" si="13"/>
        <v>-918830951.10256481</v>
      </c>
      <c r="G43" s="3">
        <f t="shared" ca="1" si="13"/>
        <v>-950940129.16127908</v>
      </c>
      <c r="H43" s="3">
        <f t="shared" ca="1" si="13"/>
        <v>-981006393.36367893</v>
      </c>
      <c r="I43" s="3">
        <f t="shared" ca="1" si="13"/>
        <v>-1011072657.5660788</v>
      </c>
      <c r="J43" s="3">
        <f t="shared" ca="1" si="13"/>
        <v>-1035349473.0124786</v>
      </c>
      <c r="K43" s="3">
        <f t="shared" ca="1" si="13"/>
        <v>-1059626288.4588785</v>
      </c>
      <c r="L43" s="3">
        <f t="shared" ca="1" si="13"/>
        <v>-1066534757.6372784</v>
      </c>
      <c r="M43" s="3">
        <f t="shared" ca="1" si="13"/>
        <v>-1073443226.8156784</v>
      </c>
      <c r="N43" s="3">
        <f t="shared" ca="1" si="13"/>
        <v>-1080351695.9940782</v>
      </c>
      <c r="O43" s="3">
        <f t="shared" ca="1" si="13"/>
        <v>-1087260165.172478</v>
      </c>
      <c r="P43" s="3">
        <f t="shared" ca="1" si="13"/>
        <v>-1094168634.3508778</v>
      </c>
      <c r="Q43" s="166">
        <f t="shared" ca="1" si="13"/>
        <v>-1101077103.5292776</v>
      </c>
      <c r="R43" s="3">
        <f t="shared" ca="1" si="13"/>
        <v>-1107985550.2356026</v>
      </c>
      <c r="S43" s="3">
        <f t="shared" ca="1" si="13"/>
        <v>-1114911442.8842742</v>
      </c>
      <c r="T43" s="3">
        <f t="shared" ca="1" si="13"/>
        <v>-1122026116.3567641</v>
      </c>
      <c r="U43" s="3">
        <f t="shared" ca="1" si="13"/>
        <v>-1129676526.3279812</v>
      </c>
      <c r="V43" s="3">
        <f t="shared" ca="1" si="13"/>
        <v>-1137326948.758471</v>
      </c>
      <c r="W43" s="3">
        <f t="shared" ca="1" si="13"/>
        <v>-1146584580.6851428</v>
      </c>
      <c r="X43" s="3">
        <f t="shared" ca="1" si="13"/>
        <v>-1117367090.4673824</v>
      </c>
      <c r="Y43" s="3">
        <f t="shared" ca="1" si="13"/>
        <v>-985360953.18550551</v>
      </c>
      <c r="Z43" s="3">
        <f t="shared" ca="1" si="13"/>
        <v>-853354815.90362859</v>
      </c>
      <c r="AA43" s="3">
        <f t="shared" ca="1" si="13"/>
        <v>-721348678.62175167</v>
      </c>
      <c r="AB43" s="3">
        <f t="shared" ca="1" si="13"/>
        <v>-589342541.33987474</v>
      </c>
      <c r="AC43" s="3">
        <f t="shared" ca="1" si="13"/>
        <v>-462086396.4579978</v>
      </c>
      <c r="AD43" s="3">
        <f t="shared" ca="1" si="13"/>
        <v>-334829986.31933987</v>
      </c>
      <c r="AE43" s="3">
        <f t="shared" ca="1" si="13"/>
        <v>-198182549.15260652</v>
      </c>
      <c r="AF43" s="3">
        <f t="shared" ca="1" si="13"/>
        <v>-61534556.674600393</v>
      </c>
      <c r="AG43" s="3">
        <f t="shared" ca="1" si="13"/>
        <v>77504978.786860257</v>
      </c>
      <c r="AH43" s="3">
        <f t="shared" ca="1" si="13"/>
        <v>216546088.98213917</v>
      </c>
      <c r="AI43" s="3">
        <f t="shared" ca="1" si="13"/>
        <v>362369059.72778165</v>
      </c>
      <c r="AJ43" s="3">
        <f t="shared" ca="1" si="13"/>
        <v>508192030.47342408</v>
      </c>
      <c r="AK43" s="3">
        <f t="shared" ca="1" si="13"/>
        <v>654015001.2190665</v>
      </c>
      <c r="AL43" s="3">
        <f t="shared" ca="1" si="13"/>
        <v>788539249.86836958</v>
      </c>
      <c r="AM43" s="3">
        <f t="shared" ca="1" si="13"/>
        <v>923063498.51767254</v>
      </c>
      <c r="AN43" s="3">
        <f t="shared" ca="1" si="13"/>
        <v>1026273233.0269756</v>
      </c>
      <c r="AO43" s="3">
        <f t="shared" ca="1" si="13"/>
        <v>1129482967.5362787</v>
      </c>
      <c r="AP43" s="3">
        <f t="shared" ca="1" si="13"/>
        <v>1143892289.2812181</v>
      </c>
      <c r="AQ43" s="3">
        <f t="shared" ca="1" si="13"/>
        <v>1220751549.1845515</v>
      </c>
      <c r="AR43" s="3">
        <f t="shared" ca="1" si="13"/>
        <v>1236357701.4489958</v>
      </c>
      <c r="AS43" s="3">
        <f t="shared" ca="1" si="13"/>
        <v>1251963858.126056</v>
      </c>
      <c r="AT43" s="3">
        <f t="shared" ca="1" si="13"/>
        <v>1267570019.234118</v>
      </c>
      <c r="AU43" s="3">
        <f t="shared" ca="1" si="13"/>
        <v>1283176184.7916439</v>
      </c>
      <c r="AV43" s="3">
        <f t="shared" ca="1" si="13"/>
        <v>1298782354.8171735</v>
      </c>
      <c r="AW43" s="3">
        <f t="shared" ca="1" si="13"/>
        <v>1314388529.3293233</v>
      </c>
      <c r="AX43" s="3">
        <f t="shared" ca="1" si="13"/>
        <v>1314363533.1934543</v>
      </c>
      <c r="AY43" s="3">
        <f t="shared" ca="1" si="13"/>
        <v>1314338541.5816717</v>
      </c>
      <c r="AZ43" s="3">
        <f t="shared" ca="1" si="13"/>
        <v>1317705862.2051342</v>
      </c>
      <c r="BA43" s="3">
        <f t="shared" ca="1" si="13"/>
        <v>1321073187.3904622</v>
      </c>
      <c r="BB43" s="3">
        <f t="shared" ca="1" si="13"/>
        <v>1208399802.0680318</v>
      </c>
      <c r="BC43" s="3">
        <f t="shared" ca="1" si="13"/>
        <v>1211793218.3508611</v>
      </c>
      <c r="BD43" s="3">
        <f t="shared" ca="1" si="13"/>
        <v>1215186639.2528176</v>
      </c>
      <c r="BE43" s="3">
        <f t="shared" ca="1" si="13"/>
        <v>1218580064.7931478</v>
      </c>
      <c r="BF43" s="3">
        <f t="shared" ca="1" si="13"/>
        <v>1167499908.0990486</v>
      </c>
      <c r="BG43" s="3">
        <f t="shared" ca="1" si="13"/>
        <v>1170893342.9741859</v>
      </c>
      <c r="BH43" s="3">
        <f t="shared" ca="1" si="13"/>
        <v>1174286782.5459185</v>
      </c>
      <c r="BI43" s="3">
        <f t="shared" ca="1" si="13"/>
        <v>1177680226.8338151</v>
      </c>
      <c r="BJ43" s="3">
        <f t="shared" ca="1" si="13"/>
        <v>1181073675.8575268</v>
      </c>
      <c r="BK43" s="3">
        <f t="shared" ca="1" si="13"/>
        <v>1184467129.636786</v>
      </c>
      <c r="BL43" s="3">
        <f t="shared" ca="1" si="13"/>
        <v>1187860588.1914074</v>
      </c>
      <c r="BM43" s="3">
        <f t="shared" ca="1" si="13"/>
        <v>1191254051.5412886</v>
      </c>
      <c r="BN43" s="3">
        <f t="shared" ca="1" si="13"/>
        <v>1194647519.7064097</v>
      </c>
      <c r="BO43" s="3">
        <f t="shared" ca="1" si="13"/>
        <v>1198040992.7068341</v>
      </c>
      <c r="BP43" s="3">
        <f t="shared" ca="1" si="13"/>
        <v>1201434470.5627089</v>
      </c>
      <c r="BQ43" s="3">
        <f t="shared" ref="BQ43:BV43" ca="1" si="14">BQ34+BQ42</f>
        <v>1204827953.2942653</v>
      </c>
      <c r="BR43" s="3">
        <f t="shared" ca="1" si="14"/>
        <v>850891271.50868416</v>
      </c>
      <c r="BS43" s="3">
        <f t="shared" ca="1" si="14"/>
        <v>854284764.05263424</v>
      </c>
      <c r="BT43" s="3">
        <f t="shared" ca="1" si="14"/>
        <v>857678261.53346622</v>
      </c>
      <c r="BU43" s="3">
        <f t="shared" ca="1" si="14"/>
        <v>861071763.97175038</v>
      </c>
      <c r="BV43" s="3">
        <f t="shared" ca="1" si="14"/>
        <v>864465271.38814282</v>
      </c>
      <c r="BW43" s="3">
        <f ca="1">BW34+BW42</f>
        <v>867858783.8033855</v>
      </c>
      <c r="BX43" s="3">
        <f t="shared" ref="BX43" ca="1" si="15">BX34+BX42</f>
        <v>800989240.47810555</v>
      </c>
      <c r="BY43" s="3">
        <f t="shared" ref="BY43" ca="1" si="16">BY34+BY42</f>
        <v>804381548.17041314</v>
      </c>
      <c r="BZ43" s="3">
        <f t="shared" ref="BZ43" ca="1" si="17">BZ34+BZ42</f>
        <v>711043642.08382547</v>
      </c>
      <c r="CA43" s="3">
        <f t="shared" ref="CA43" ca="1" si="18">CA34+CA42</f>
        <v>711043642.08382547</v>
      </c>
      <c r="CB43" s="3">
        <f t="shared" ref="CB43" ca="1" si="19">CB34+CB42</f>
        <v>711043642.08382547</v>
      </c>
      <c r="CC43" s="3">
        <f t="shared" ref="CC43" ca="1" si="20">CC34+CC42</f>
        <v>711043642.08382547</v>
      </c>
      <c r="CD43" s="3">
        <f t="shared" ref="CD43" ca="1" si="21">CD34+CD42</f>
        <v>711043642.08382547</v>
      </c>
      <c r="CE43" s="3">
        <f t="shared" ref="CE43" ca="1" si="22">CE34+CE42</f>
        <v>711043642.08382547</v>
      </c>
      <c r="CF43" s="3">
        <f t="shared" ref="CF43" ca="1" si="23">CF34+CF42</f>
        <v>711043642.08382547</v>
      </c>
      <c r="CG43" s="3">
        <f t="shared" ref="CG43" ca="1" si="24">CG34+CG42</f>
        <v>711043642.08382547</v>
      </c>
      <c r="CH43" s="3">
        <f t="shared" ref="CH43" ca="1" si="25">CH34+CH42</f>
        <v>711043642.08382547</v>
      </c>
      <c r="CI43" s="3">
        <f t="shared" ref="CI43" ca="1" si="26">CI34+CI42</f>
        <v>711043642.08382547</v>
      </c>
      <c r="CJ43" s="3">
        <f t="shared" ref="CJ43" ca="1" si="27">CJ34+CJ42</f>
        <v>711043642.08382547</v>
      </c>
      <c r="CK43" s="3">
        <f t="shared" ref="CK43" ca="1" si="28">CK34+CK42</f>
        <v>711043642.08382547</v>
      </c>
      <c r="CL43" s="3">
        <f t="shared" ref="CL43" ca="1" si="29">CL34+CL42</f>
        <v>468863557.71917307</v>
      </c>
      <c r="CM43" s="3">
        <f t="shared" ref="CM43" ca="1" si="30">CM34+CM42</f>
        <v>468863557.71917307</v>
      </c>
      <c r="CN43" s="3">
        <f t="shared" ref="CN43" ca="1" si="31">CN34+CN42</f>
        <v>468863557.71917307</v>
      </c>
      <c r="CO43" s="3">
        <f t="shared" ref="CO43" ca="1" si="32">CO34+CO42</f>
        <v>468863557.71917307</v>
      </c>
      <c r="CP43" s="3">
        <f t="shared" ref="CP43" ca="1" si="33">CP34+CP42</f>
        <v>468863557.71917307</v>
      </c>
    </row>
    <row r="44" spans="1:94">
      <c r="A44" s="78" t="s">
        <v>289</v>
      </c>
      <c r="C44" s="79">
        <f ca="1">ABS(SUMIF(D43:CF43,"&lt;0",D43:CF43)/COUNTIF(D43:CF43,"&lt;0"))</f>
        <v>906299304.83843219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C8DE-7B78-9546-A0FE-33FB0729DC01}">
  <dimension ref="A1:CC73"/>
  <sheetViews>
    <sheetView topLeftCell="A40" workbookViewId="0">
      <selection activeCell="C232" sqref="C232"/>
    </sheetView>
  </sheetViews>
  <sheetFormatPr baseColWidth="10" defaultRowHeight="16"/>
  <cols>
    <col min="2" max="7" width="15.83203125" bestFit="1" customWidth="1"/>
    <col min="8" max="56" width="16.83203125" bestFit="1" customWidth="1"/>
    <col min="57" max="67" width="15.6640625" bestFit="1" customWidth="1"/>
    <col min="68" max="68" width="15.83203125" bestFit="1" customWidth="1"/>
    <col min="69" max="81" width="15.6640625" bestFit="1" customWidth="1"/>
  </cols>
  <sheetData>
    <row r="1" spans="1:4">
      <c r="B1" t="s">
        <v>402</v>
      </c>
      <c r="C1" t="s">
        <v>403</v>
      </c>
      <c r="D1" t="s">
        <v>404</v>
      </c>
    </row>
    <row r="2" spans="1:4">
      <c r="A2" t="s">
        <v>392</v>
      </c>
    </row>
    <row r="3" spans="1:4">
      <c r="A3" t="s">
        <v>393</v>
      </c>
    </row>
    <row r="4" spans="1:4">
      <c r="A4" t="s">
        <v>394</v>
      </c>
    </row>
    <row r="5" spans="1:4">
      <c r="A5" t="s">
        <v>395</v>
      </c>
    </row>
    <row r="6" spans="1:4">
      <c r="A6" t="s">
        <v>396</v>
      </c>
    </row>
    <row r="7" spans="1:4">
      <c r="A7" t="s">
        <v>397</v>
      </c>
    </row>
    <row r="8" spans="1:4">
      <c r="A8" t="s">
        <v>398</v>
      </c>
    </row>
    <row r="9" spans="1:4">
      <c r="A9" t="s">
        <v>399</v>
      </c>
    </row>
    <row r="10" spans="1:4">
      <c r="A10" t="s">
        <v>400</v>
      </c>
    </row>
    <row r="11" spans="1:4">
      <c r="A11" t="s">
        <v>401</v>
      </c>
    </row>
    <row r="13" spans="1:4">
      <c r="A13" t="s">
        <v>15</v>
      </c>
    </row>
    <row r="14" spans="1:4">
      <c r="A14" t="s">
        <v>405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396</v>
      </c>
    </row>
    <row r="19" spans="1:81">
      <c r="A19" t="s">
        <v>401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406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407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414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408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13108110.275362514</v>
      </c>
      <c r="G30" s="3">
        <f ca="1">Sheet1!I152</f>
        <v>13108110.275362514</v>
      </c>
      <c r="H30" s="3">
        <f ca="1">Sheet1!J152</f>
        <v>13108110.275362514</v>
      </c>
      <c r="I30" s="3">
        <f ca="1">Sheet1!K152</f>
        <v>13108110.275362514</v>
      </c>
      <c r="J30" s="3">
        <f ca="1">Sheet1!L152</f>
        <v>13108110.275362514</v>
      </c>
      <c r="K30" s="3">
        <f ca="1">Sheet1!M152</f>
        <v>13108110.275362514</v>
      </c>
      <c r="L30" s="3">
        <f ca="1">Sheet1!N152</f>
        <v>13108110.275362514</v>
      </c>
      <c r="M30" s="3">
        <f ca="1">Sheet1!O152</f>
        <v>13108110.275362514</v>
      </c>
      <c r="N30" s="3">
        <f ca="1">Sheet1!P152</f>
        <v>13108110.275362514</v>
      </c>
      <c r="O30" s="3">
        <f ca="1">Sheet1!Q152</f>
        <v>13108110.275362514</v>
      </c>
      <c r="P30" s="3">
        <f ca="1">Sheet1!R152</f>
        <v>13108254.464719743</v>
      </c>
      <c r="Q30" s="3">
        <f ca="1">Sheet1!S152</f>
        <v>33781819.611914903</v>
      </c>
      <c r="R30" s="3">
        <f ca="1">Sheet1!T152</f>
        <v>33781819.611914903</v>
      </c>
      <c r="S30" s="3">
        <f ca="1">Sheet1!U152</f>
        <v>33781819.611914903</v>
      </c>
      <c r="T30" s="3">
        <f ca="1">Sheet1!V152</f>
        <v>33781819.611914903</v>
      </c>
      <c r="U30" s="3">
        <f ca="1">Sheet1!W152</f>
        <v>33781819.611914903</v>
      </c>
      <c r="V30" s="3">
        <f ca="1">Sheet1!X152</f>
        <v>33781819.611914903</v>
      </c>
      <c r="W30" s="3">
        <f ca="1">Sheet1!Y152</f>
        <v>33781819.611914903</v>
      </c>
      <c r="X30" s="3">
        <f ca="1">Sheet1!Z152</f>
        <v>33781819.611914903</v>
      </c>
      <c r="Y30" s="3">
        <f ca="1">Sheet1!AA152</f>
        <v>33781819.611914903</v>
      </c>
      <c r="Z30" s="3">
        <f ca="1">Sheet1!AB152</f>
        <v>33781819.611914903</v>
      </c>
      <c r="AA30" s="3">
        <f ca="1">Sheet1!AC152</f>
        <v>33781819.611914903</v>
      </c>
      <c r="AB30" s="3">
        <f ca="1">Sheet1!AD152</f>
        <v>33782468.223889284</v>
      </c>
      <c r="AC30" s="3">
        <f ca="1">Sheet1!AE152</f>
        <v>38596382.106211647</v>
      </c>
      <c r="AD30" s="3">
        <f ca="1">Sheet1!AF152</f>
        <v>38596382.106211647</v>
      </c>
      <c r="AE30" s="3">
        <f ca="1">Sheet1!AG152</f>
        <v>38596382.106211647</v>
      </c>
      <c r="AF30" s="3">
        <f ca="1">Sheet1!AH152</f>
        <v>38596382.106211647</v>
      </c>
      <c r="AG30" s="3">
        <f ca="1">Sheet1!AI152</f>
        <v>38596382.106211647</v>
      </c>
      <c r="AH30" s="3">
        <f ca="1">Sheet1!AJ152</f>
        <v>38596382.106211647</v>
      </c>
      <c r="AI30" s="3">
        <f ca="1">Sheet1!AK152</f>
        <v>38596382.106211647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346880274.88983417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33781819.611914895</v>
      </c>
      <c r="AB31" s="3">
        <f ca="1">Sheet1!AD159</f>
        <v>33781819.611914895</v>
      </c>
      <c r="AC31" s="3">
        <f ca="1">Sheet1!AE159</f>
        <v>33781819.611914895</v>
      </c>
      <c r="AD31" s="3">
        <f ca="1">Sheet1!AF159</f>
        <v>33781819.611914895</v>
      </c>
      <c r="AE31" s="3">
        <f ca="1">Sheet1!AG159</f>
        <v>33781819.611914895</v>
      </c>
      <c r="AF31" s="3">
        <f ca="1">Sheet1!AH159</f>
        <v>33782468.223889276</v>
      </c>
      <c r="AG31" s="3">
        <f ca="1">Sheet1!AI159</f>
        <v>38596382.10621164</v>
      </c>
      <c r="AH31" s="3">
        <f ca="1">Sheet1!AJ159</f>
        <v>38596382.10621164</v>
      </c>
      <c r="AI31" s="3">
        <f ca="1">Sheet1!AK159</f>
        <v>38596382.10621164</v>
      </c>
      <c r="AJ31" s="3">
        <f ca="1">Sheet1!AL159</f>
        <v>38596382.10621164</v>
      </c>
      <c r="AK31" s="3">
        <f ca="1">Sheet1!AM159</f>
        <v>38596382.10621164</v>
      </c>
      <c r="AL31" s="3">
        <f ca="1">Sheet1!AN159</f>
        <v>38596382.10621164</v>
      </c>
      <c r="AM31" s="3">
        <f ca="1">Sheet1!AO159</f>
        <v>38596382.10621164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29603579.998939082</v>
      </c>
      <c r="C33" s="3">
        <f>Sheet1!D94</f>
        <v>29603579.998939082</v>
      </c>
      <c r="D33" s="3">
        <f>Sheet1!E94</f>
        <v>29603579.998939082</v>
      </c>
      <c r="E33" s="3">
        <f>Sheet1!F94</f>
        <v>29603579.998939082</v>
      </c>
      <c r="F33" s="3">
        <f>Sheet1!G94</f>
        <v>29603579.998939082</v>
      </c>
      <c r="G33" s="3">
        <f>Sheet1!H94</f>
        <v>29603579.998939082</v>
      </c>
      <c r="H33" s="3">
        <f>Sheet1!I94</f>
        <v>29603579.998939082</v>
      </c>
      <c r="I33" s="3">
        <f>Sheet1!J94</f>
        <v>29603579.998939082</v>
      </c>
      <c r="J33" s="3">
        <f>Sheet1!K94</f>
        <v>29603579.998939082</v>
      </c>
      <c r="K33" s="3">
        <f>Sheet1!L94</f>
        <v>29603579.998939082</v>
      </c>
      <c r="L33" s="3">
        <f>Sheet1!M94</f>
        <v>29603579.998939082</v>
      </c>
      <c r="M33" s="3">
        <f>Sheet1!N94</f>
        <v>29603579.998939082</v>
      </c>
      <c r="N33" s="3">
        <f>Sheet1!O94</f>
        <v>29603579.998939082</v>
      </c>
      <c r="O33" s="3">
        <f>Sheet1!P94</f>
        <v>29603579.998939082</v>
      </c>
      <c r="P33" s="3">
        <f>Sheet1!Q94</f>
        <v>29603579.998939082</v>
      </c>
      <c r="Q33" s="3">
        <f>Sheet1!R94</f>
        <v>29603579.998939082</v>
      </c>
      <c r="R33" s="3">
        <f>Sheet1!S94</f>
        <v>29603579.998939082</v>
      </c>
      <c r="S33" s="3">
        <f>Sheet1!T94</f>
        <v>29603579.998939082</v>
      </c>
      <c r="T33" s="3">
        <f>Sheet1!U94</f>
        <v>29603579.998939082</v>
      </c>
      <c r="U33" s="3">
        <f>Sheet1!V94</f>
        <v>29603579.998939082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415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851810.52168557595</v>
      </c>
      <c r="G34" s="3">
        <f ca="1">SUM(Sheet1!I234:I237)</f>
        <v>851810.52168557595</v>
      </c>
      <c r="H34" s="3">
        <f ca="1">SUM(Sheet1!J234:J237)</f>
        <v>851810.52168557595</v>
      </c>
      <c r="I34" s="3">
        <f ca="1">SUM(Sheet1!K234:K237)</f>
        <v>851810.52168557595</v>
      </c>
      <c r="J34" s="3">
        <f ca="1">SUM(Sheet1!L234:L237)</f>
        <v>851810.52168557595</v>
      </c>
      <c r="K34" s="3">
        <f ca="1">SUM(Sheet1!M234:M237)</f>
        <v>851810.52168557595</v>
      </c>
      <c r="L34" s="3">
        <f ca="1">SUM(Sheet1!N234:N237)</f>
        <v>851810.52168557595</v>
      </c>
      <c r="M34" s="3">
        <f ca="1">SUM(Sheet1!O234:O237)</f>
        <v>851810.52168557595</v>
      </c>
      <c r="N34" s="3">
        <f ca="1">SUM(Sheet1!P234:P237)</f>
        <v>851810.52168557595</v>
      </c>
      <c r="O34" s="3">
        <f ca="1">SUM(Sheet1!Q234:Q237)</f>
        <v>851810.52168557595</v>
      </c>
      <c r="P34" s="3">
        <f ca="1">SUM(Sheet1!R234:R237)</f>
        <v>851819.8916106848</v>
      </c>
      <c r="Q34" s="3">
        <f ca="1">SUM(Sheet1!S234:S237)</f>
        <v>2035397.8076221396</v>
      </c>
      <c r="R34" s="3">
        <f ca="1">SUM(Sheet1!T234:T237)</f>
        <v>2035397.8076221396</v>
      </c>
      <c r="S34" s="3">
        <f ca="1">SUM(Sheet1!U234:U237)</f>
        <v>2035397.8076221396</v>
      </c>
      <c r="T34" s="3">
        <f ca="1">SUM(Sheet1!V234:V237)</f>
        <v>2035397.8076221396</v>
      </c>
      <c r="U34" s="3">
        <f ca="1">SUM(Sheet1!W234:W237)</f>
        <v>2035397.8076221396</v>
      </c>
      <c r="V34" s="3">
        <f ca="1">SUM(Sheet1!X234:X237)</f>
        <v>27085375.007622138</v>
      </c>
      <c r="W34" s="3">
        <f ca="1">SUM(Sheet1!Y234:Y237)</f>
        <v>2035397.8076221396</v>
      </c>
      <c r="X34" s="3">
        <f ca="1">SUM(Sheet1!Z234:Z237)</f>
        <v>2035397.8076221396</v>
      </c>
      <c r="Y34" s="3">
        <f ca="1">SUM(Sheet1!AA234:AA237)</f>
        <v>2035397.8076221396</v>
      </c>
      <c r="Z34" s="3">
        <f ca="1">SUM(Sheet1!AB234:AB237)</f>
        <v>2035397.8076221396</v>
      </c>
      <c r="AA34" s="3">
        <f ca="1">SUM(Sheet1!AC234:AC237)</f>
        <v>4410394.0076221395</v>
      </c>
      <c r="AB34" s="3">
        <f ca="1">SUM(Sheet1!AD234:AD237)</f>
        <v>4410433.087322576</v>
      </c>
      <c r="AC34" s="3">
        <f ca="1">SUM(Sheet1!AE234:AE237)</f>
        <v>4554263.6868302859</v>
      </c>
      <c r="AD34" s="3">
        <f ca="1">SUM(Sheet1!AF234:AF237)</f>
        <v>4554263.6868302859</v>
      </c>
      <c r="AE34" s="3">
        <f ca="1">SUM(Sheet1!AG234:AG237)</f>
        <v>4554263.6868302859</v>
      </c>
      <c r="AF34" s="3">
        <f ca="1">SUM(Sheet1!AH234:AH237)</f>
        <v>4554309.2868302893</v>
      </c>
      <c r="AG34" s="3">
        <f ca="1">SUM(Sheet1!AI234:AI237)</f>
        <v>4750693.4868302867</v>
      </c>
      <c r="AH34" s="3">
        <f ca="1">SUM(Sheet1!AJ234:AJ237)</f>
        <v>4750693.4868302867</v>
      </c>
      <c r="AI34" s="3">
        <f ca="1">SUM(Sheet1!AK234:AK237)</f>
        <v>4750693.4868302867</v>
      </c>
      <c r="AJ34" s="3">
        <f ca="1">SUM(Sheet1!AL234:AL237)</f>
        <v>2571426</v>
      </c>
      <c r="AK34" s="3">
        <f ca="1">SUM(Sheet1!AM234:AM237)</f>
        <v>2571426</v>
      </c>
      <c r="AL34" s="3">
        <f ca="1">SUM(Sheet1!AN234:AN237)</f>
        <v>2571426</v>
      </c>
      <c r="AM34" s="3">
        <f ca="1">SUM(Sheet1!AO234:AO237)</f>
        <v>2571426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567222.57327272731</v>
      </c>
      <c r="G35" s="3">
        <f ca="1">-('现金流表-晤桥'!I17+'现金流表-晤桥'!I18+'现金流表-晤桥'!I19+'现金流表-晤桥'!I41)</f>
        <v>567222.57327272731</v>
      </c>
      <c r="H35" s="3">
        <f ca="1">-('现金流表-晤桥'!J17+'现金流表-晤桥'!J18+'现金流表-晤桥'!J19+'现金流表-晤桥'!J41)</f>
        <v>1701667.7198181814</v>
      </c>
      <c r="I35" s="3">
        <f ca="1">-('现金流表-晤桥'!K17+'现金流表-晤桥'!K18+'现金流表-晤桥'!K19+'现金流表-晤桥'!K41)</f>
        <v>1701667.7198181814</v>
      </c>
      <c r="J35" s="3">
        <f ca="1">-('现金流表-晤桥'!L17+'现金流表-晤桥'!L18+'现金流表-晤桥'!L19+'现金流表-晤桥'!L41)</f>
        <v>5105003.159454545</v>
      </c>
      <c r="K35" s="3">
        <f ca="1">-('现金流表-晤桥'!M17+'现金流表-晤桥'!M18+'现金流表-晤桥'!M19+'现金流表-晤桥'!M41)</f>
        <v>5105003.159454545</v>
      </c>
      <c r="L35" s="3">
        <f ca="1">-('现金流表-晤桥'!N17+'现金流表-晤桥'!N18+'现金流表-晤桥'!N19+'现金流表-晤桥'!N41)</f>
        <v>5105003.159454545</v>
      </c>
      <c r="M35" s="3">
        <f ca="1">-('现金流表-晤桥'!O17+'现金流表-晤桥'!O18+'现金流表-晤桥'!O19+'现金流表-晤桥'!O41)</f>
        <v>5105003.159454545</v>
      </c>
      <c r="N35" s="3">
        <f ca="1">-('现金流表-晤桥'!P17+'现金流表-晤桥'!P18+'现金流表-晤桥'!P19+'现金流表-晤桥'!P41)</f>
        <v>5105003.159454545</v>
      </c>
      <c r="O35" s="3">
        <f ca="1">-('现金流表-晤桥'!Q17+'现金流表-晤桥'!Q18+'现金流表-晤桥'!Q19+'现金流表-晤桥'!Q41)</f>
        <v>5105003.159454545</v>
      </c>
      <c r="P35" s="3">
        <f ca="1">-('现金流表-晤桥'!R17+'现金流表-晤桥'!R18+'现金流表-晤桥'!R19+'现金流表-晤桥'!R41)</f>
        <v>5105009.398909091</v>
      </c>
      <c r="Q35" s="3">
        <f ca="1">-('现金流表-晤桥'!S17+'现金流表-晤桥'!S18+'现金流表-晤桥'!S19+'现金流表-晤桥'!S41)</f>
        <v>5909880.6635454539</v>
      </c>
      <c r="R35" s="3">
        <f ca="1">-('现金流表-晤桥'!T17+'现金流表-晤桥'!T18+'现金流表-晤桥'!T19+'现金流表-晤桥'!T41)</f>
        <v>6477115.7157272724</v>
      </c>
      <c r="S35" s="3">
        <f ca="1">-('现金流表-晤桥'!U17+'现金流表-晤桥'!U18+'现金流表-晤桥'!U19+'现金流表-晤桥'!U41)</f>
        <v>8086858.2450000001</v>
      </c>
      <c r="T35" s="3">
        <f ca="1">-('现金流表-晤桥'!V17+'现金流表-晤桥'!V18+'现金流表-晤桥'!V19+'现金流表-晤桥'!V41)</f>
        <v>8086895.6817272734</v>
      </c>
      <c r="U35" s="3">
        <f ca="1">-('现金流表-晤桥'!W17+'现金流表-晤桥'!W18+'现金流表-晤桥'!W19+'现金流表-晤桥'!W41)</f>
        <v>12916123.269545455</v>
      </c>
      <c r="V35" s="3">
        <f ca="1">-('现金流表-晤桥'!X17+'现金流表-晤桥'!X18+'现金流表-晤桥'!X19+'现金流表-晤桥'!X41)</f>
        <v>12916123.269545455</v>
      </c>
      <c r="W35" s="3">
        <f ca="1">-('现金流表-晤桥'!Y17+'现金流表-晤桥'!Y18+'现金流表-晤桥'!Y19+'现金流表-晤桥'!Y41)</f>
        <v>12916123.269545455</v>
      </c>
      <c r="X35" s="3">
        <f ca="1">-('现金流表-晤桥'!Z17+'现金流表-晤桥'!Z18+'现金流表-晤桥'!Z19+'现金流表-晤桥'!Z41)</f>
        <v>12916123.269545455</v>
      </c>
      <c r="Y35" s="3">
        <f ca="1">-('现金流表-晤桥'!AA17+'现金流表-晤桥'!AA18+'现金流表-晤桥'!AA19+'现金流表-晤桥'!AA41)</f>
        <v>12916123.269545455</v>
      </c>
      <c r="Z35" s="3">
        <f ca="1">-('现金流表-晤桥'!AB17+'现金流表-晤桥'!AB18+'现金流表-晤桥'!AB19+'现金流表-晤桥'!AB41)</f>
        <v>12916123.269545455</v>
      </c>
      <c r="AA35" s="3">
        <f ca="1">-('现金流表-晤桥'!AC17+'现金流表-晤桥'!AC18+'现金流表-晤桥'!AC19+'现金流表-晤桥'!AC41)</f>
        <v>12916123.269545455</v>
      </c>
      <c r="AB35" s="3">
        <f ca="1">-('现金流表-晤桥'!AD17+'现金流表-晤桥'!AD18+'现金流表-晤桥'!AD19+'现金流表-晤桥'!AD41)</f>
        <v>12916155.853363637</v>
      </c>
      <c r="AC35" s="3">
        <f ca="1">-('现金流表-晤桥'!AE17+'现金流表-晤桥'!AE18+'现金流表-晤桥'!AE19+'现金流表-晤桥'!AE41)</f>
        <v>13834483.626272727</v>
      </c>
      <c r="AD35" s="3">
        <f ca="1">-('现金流表-晤桥'!AF17+'现金流表-晤桥'!AF18+'现金流表-晤桥'!AF19+'现金流表-晤桥'!AF41)</f>
        <v>13834536.315000005</v>
      </c>
      <c r="AE35" s="3">
        <f ca="1">-('现金流表-晤桥'!AG17+'现金流表-晤桥'!AG18+'现金流表-晤桥'!AG19+'现金流表-晤桥'!AG41)</f>
        <v>14061449.331545452</v>
      </c>
      <c r="AF35" s="3">
        <f ca="1">-('现金流表-晤桥'!AH17+'现金流表-晤桥'!AH18+'现金流表-晤桥'!AH19+'现金流表-晤桥'!AH41)</f>
        <v>14061607.397727285</v>
      </c>
      <c r="AG35" s="3">
        <f ca="1">-('现金流表-晤桥'!AI17+'现金流表-晤桥'!AI18+'现金流表-晤桥'!AI19+'现金流表-晤桥'!AI41)</f>
        <v>14742346.447363634</v>
      </c>
      <c r="AH35" s="3">
        <f ca="1">-('现金流表-晤桥'!AJ17+'现金流表-晤桥'!AJ18+'现金流表-晤桥'!AJ19+'现金流表-晤桥'!AJ41)</f>
        <v>14742346.447363634</v>
      </c>
      <c r="AI35" s="3">
        <f ca="1">-('现金流表-晤桥'!AK17+'现金流表-晤桥'!AK18+'现金流表-晤桥'!AK19+'现金流表-晤桥'!AK41)</f>
        <v>14742346.447363634</v>
      </c>
      <c r="AJ35" s="3">
        <f ca="1">-('现金流表-晤桥'!AL17+'现金流表-晤桥'!AL18+'现金流表-晤桥'!AL19+'现金流表-晤桥'!AL41)</f>
        <v>13256763.517363634</v>
      </c>
      <c r="AK35" s="3">
        <f ca="1">-('现金流表-晤桥'!AM17+'现金流表-晤桥'!AM18+'现金流表-晤桥'!AM19+'现金流表-晤桥'!AM41)</f>
        <v>13256763.517363634</v>
      </c>
      <c r="AL35" s="3">
        <f ca="1">-('现金流表-晤桥'!AN17+'现金流表-晤桥'!AN18+'现金流表-晤桥'!AN19+'现金流表-晤桥'!AN41)</f>
        <v>10285597.657363636</v>
      </c>
      <c r="AM35" s="3">
        <f ca="1">-('现金流表-晤桥'!AO17+'现金流表-晤桥'!AO18+'现金流表-晤桥'!AO19+'现金流表-晤桥'!AO41)</f>
        <v>10285597.657363636</v>
      </c>
      <c r="AN35" s="3">
        <f ca="1">-('现金流表-晤桥'!AP17+'现金流表-晤桥'!AP18+'现金流表-晤桥'!AP19+'现金流表-晤桥'!AP41)</f>
        <v>1372126.4217272745</v>
      </c>
      <c r="AO35" s="3">
        <f ca="1">-('现金流表-晤桥'!AQ17+'现金流表-晤桥'!AQ18+'现金流表-晤桥'!AQ19+'现金流表-晤桥'!AQ41)</f>
        <v>1485582.9299999997</v>
      </c>
      <c r="AP35" s="3">
        <f ca="1">-('现金流表-晤桥'!AR17+'现金流表-晤桥'!AR18+'现金流表-晤桥'!AR19+'现金流表-晤桥'!AR41)</f>
        <v>1485582.9299999997</v>
      </c>
      <c r="AQ35" s="3">
        <f ca="1">-('现金流表-晤桥'!AS17+'现金流表-晤桥'!AS18+'现金流表-晤桥'!AS19+'现金流表-晤桥'!AS41)</f>
        <v>1485582.9299999997</v>
      </c>
      <c r="AR35" s="3">
        <f ca="1">-('现金流表-晤桥'!AT17+'现金流表-晤桥'!AT18+'现金流表-晤桥'!AT19+'现金流表-晤桥'!AT41)</f>
        <v>1485582.9299999997</v>
      </c>
      <c r="AS35" s="3">
        <f ca="1">-('现金流表-晤桥'!AU17+'现金流表-晤桥'!AU18+'现金流表-晤桥'!AU19+'现金流表-晤桥'!AU41)</f>
        <v>1485582.9299999997</v>
      </c>
      <c r="AT35" s="3">
        <f ca="1">-('现金流表-晤桥'!AV17+'现金流表-晤桥'!AV18+'现金流表-晤桥'!AV19+'现金流表-晤桥'!AV41)</f>
        <v>1485582.9299999997</v>
      </c>
      <c r="AU35" s="3">
        <f ca="1">-('现金流表-晤桥'!AW17+'现金流表-晤桥'!AW18+'现金流表-晤桥'!AW19+'现金流表-晤桥'!AW41)</f>
        <v>1485582.9299999997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247985487.57519916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163420760.67638731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357330169.41313446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419</v>
      </c>
      <c r="B36" s="3">
        <f ca="1">SUM(B32:B35)</f>
        <v>440737919.8371501</v>
      </c>
      <c r="C36" s="3">
        <f t="shared" ref="C36:BN36" ca="1" si="66">SUM(C32:C35)</f>
        <v>29603579.998939082</v>
      </c>
      <c r="D36" s="3">
        <f t="shared" ca="1" si="66"/>
        <v>29603579.998939082</v>
      </c>
      <c r="E36" s="3">
        <f t="shared" ca="1" si="66"/>
        <v>29603579.998939082</v>
      </c>
      <c r="F36" s="3">
        <f t="shared" ca="1" si="66"/>
        <v>31022613.093897384</v>
      </c>
      <c r="G36" s="3">
        <f t="shared" ca="1" si="66"/>
        <v>31022613.093897384</v>
      </c>
      <c r="H36" s="3">
        <f t="shared" ca="1" si="66"/>
        <v>32157058.240442839</v>
      </c>
      <c r="I36" s="3">
        <f t="shared" ca="1" si="66"/>
        <v>32157058.240442839</v>
      </c>
      <c r="J36" s="3">
        <f t="shared" ca="1" si="66"/>
        <v>35560393.680079199</v>
      </c>
      <c r="K36" s="3">
        <f t="shared" ca="1" si="66"/>
        <v>35560393.680079199</v>
      </c>
      <c r="L36" s="3">
        <f t="shared" ca="1" si="66"/>
        <v>35560393.680079199</v>
      </c>
      <c r="M36" s="3">
        <f t="shared" ca="1" si="66"/>
        <v>35560393.680079199</v>
      </c>
      <c r="N36" s="3">
        <f t="shared" ca="1" si="66"/>
        <v>35560393.680079199</v>
      </c>
      <c r="O36" s="3">
        <f t="shared" ca="1" si="66"/>
        <v>35560393.680079199</v>
      </c>
      <c r="P36" s="3">
        <f t="shared" ca="1" si="66"/>
        <v>35560409.289458856</v>
      </c>
      <c r="Q36" s="3">
        <f t="shared" ca="1" si="66"/>
        <v>37548858.470106676</v>
      </c>
      <c r="R36" s="3">
        <f t="shared" ca="1" si="66"/>
        <v>38116093.522288494</v>
      </c>
      <c r="S36" s="3">
        <f t="shared" ca="1" si="66"/>
        <v>39725836.051561221</v>
      </c>
      <c r="T36" s="3">
        <f t="shared" ca="1" si="66"/>
        <v>39725873.488288492</v>
      </c>
      <c r="U36" s="3">
        <f t="shared" ca="1" si="66"/>
        <v>44555101.076106675</v>
      </c>
      <c r="V36" s="3">
        <f t="shared" ca="1" si="66"/>
        <v>40001498.277167588</v>
      </c>
      <c r="W36" s="3">
        <f t="shared" ca="1" si="66"/>
        <v>14951521.077167595</v>
      </c>
      <c r="X36" s="3">
        <f t="shared" ca="1" si="66"/>
        <v>14951521.077167595</v>
      </c>
      <c r="Y36" s="3">
        <f t="shared" ca="1" si="66"/>
        <v>14951521.077167595</v>
      </c>
      <c r="Z36" s="3">
        <f t="shared" ca="1" si="66"/>
        <v>14951521.077167595</v>
      </c>
      <c r="AA36" s="3">
        <f t="shared" ca="1" si="66"/>
        <v>17326517.277167596</v>
      </c>
      <c r="AB36" s="3">
        <f t="shared" ca="1" si="66"/>
        <v>17326588.940686211</v>
      </c>
      <c r="AC36" s="3">
        <f t="shared" ca="1" si="66"/>
        <v>18388747.313103013</v>
      </c>
      <c r="AD36" s="3">
        <f t="shared" ca="1" si="66"/>
        <v>18388800.001830291</v>
      </c>
      <c r="AE36" s="3">
        <f t="shared" ca="1" si="66"/>
        <v>18615713.018375739</v>
      </c>
      <c r="AF36" s="3">
        <f t="shared" ca="1" si="66"/>
        <v>18615916.684557572</v>
      </c>
      <c r="AG36" s="3">
        <f t="shared" ca="1" si="66"/>
        <v>19493039.93419392</v>
      </c>
      <c r="AH36" s="3">
        <f t="shared" ca="1" si="66"/>
        <v>19493039.93419392</v>
      </c>
      <c r="AI36" s="3">
        <f t="shared" ca="1" si="66"/>
        <v>19493039.93419392</v>
      </c>
      <c r="AJ36" s="3">
        <f t="shared" ca="1" si="66"/>
        <v>15828189.517363634</v>
      </c>
      <c r="AK36" s="3">
        <f t="shared" ca="1" si="66"/>
        <v>15828189.517363634</v>
      </c>
      <c r="AL36" s="3">
        <f t="shared" ca="1" si="66"/>
        <v>12857023.657363636</v>
      </c>
      <c r="AM36" s="3">
        <f t="shared" ca="1" si="66"/>
        <v>12857023.657363636</v>
      </c>
      <c r="AN36" s="3">
        <f t="shared" ca="1" si="66"/>
        <v>1372126.4217272745</v>
      </c>
      <c r="AO36" s="3">
        <f t="shared" ca="1" si="66"/>
        <v>1485582.9299999997</v>
      </c>
      <c r="AP36" s="3">
        <f t="shared" ca="1" si="66"/>
        <v>1485582.9299999997</v>
      </c>
      <c r="AQ36" s="3">
        <f t="shared" ca="1" si="66"/>
        <v>1485582.9299999997</v>
      </c>
      <c r="AR36" s="3">
        <f t="shared" ca="1" si="66"/>
        <v>1485582.9299999997</v>
      </c>
      <c r="AS36" s="3">
        <f t="shared" ca="1" si="66"/>
        <v>1485582.9299999997</v>
      </c>
      <c r="AT36" s="3">
        <f t="shared" ca="1" si="66"/>
        <v>1485582.9299999997</v>
      </c>
      <c r="AU36" s="3">
        <f t="shared" ca="1" si="66"/>
        <v>1485582.9299999997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247985487.57519916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163420760.67638731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357330169.41313446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409</v>
      </c>
      <c r="B37" s="3">
        <f ca="1">-SUM(B33:B35)</f>
        <v>-29603579.998939082</v>
      </c>
      <c r="C37" s="3">
        <f t="shared" ref="C37:BN37" ca="1" si="68">-SUM(C33:C35)</f>
        <v>-29603579.998939082</v>
      </c>
      <c r="D37" s="3">
        <f t="shared" ca="1" si="68"/>
        <v>-29603579.998939082</v>
      </c>
      <c r="E37" s="3">
        <f t="shared" ca="1" si="68"/>
        <v>-29603579.998939082</v>
      </c>
      <c r="F37" s="3">
        <f t="shared" ca="1" si="68"/>
        <v>-31022613.093897384</v>
      </c>
      <c r="G37" s="3">
        <f t="shared" ca="1" si="68"/>
        <v>-31022613.093897384</v>
      </c>
      <c r="H37" s="3">
        <f t="shared" ca="1" si="68"/>
        <v>-32157058.240442839</v>
      </c>
      <c r="I37" s="3">
        <f t="shared" ca="1" si="68"/>
        <v>-32157058.240442839</v>
      </c>
      <c r="J37" s="3">
        <f t="shared" ca="1" si="68"/>
        <v>-35560393.680079199</v>
      </c>
      <c r="K37" s="3">
        <f t="shared" ca="1" si="68"/>
        <v>-35560393.680079199</v>
      </c>
      <c r="L37" s="3">
        <f t="shared" ca="1" si="68"/>
        <v>-35560393.680079199</v>
      </c>
      <c r="M37" s="3">
        <f t="shared" ca="1" si="68"/>
        <v>-35560393.680079199</v>
      </c>
      <c r="N37" s="3">
        <f t="shared" ca="1" si="68"/>
        <v>-35560393.680079199</v>
      </c>
      <c r="O37" s="3">
        <f t="shared" ca="1" si="68"/>
        <v>-35560393.680079199</v>
      </c>
      <c r="P37" s="3">
        <f t="shared" ca="1" si="68"/>
        <v>-35560409.289458856</v>
      </c>
      <c r="Q37" s="3">
        <f t="shared" ca="1" si="68"/>
        <v>-37548858.470106676</v>
      </c>
      <c r="R37" s="3">
        <f t="shared" ca="1" si="68"/>
        <v>-38116093.522288494</v>
      </c>
      <c r="S37" s="3">
        <f t="shared" ca="1" si="68"/>
        <v>-39725836.051561221</v>
      </c>
      <c r="T37" s="3">
        <f t="shared" ca="1" si="68"/>
        <v>-39725873.488288492</v>
      </c>
      <c r="U37" s="3">
        <f t="shared" ca="1" si="68"/>
        <v>-44555101.076106675</v>
      </c>
      <c r="V37" s="3">
        <f t="shared" ca="1" si="68"/>
        <v>-40001498.277167588</v>
      </c>
      <c r="W37" s="3">
        <f t="shared" ca="1" si="68"/>
        <v>-14951521.077167595</v>
      </c>
      <c r="X37" s="3">
        <f t="shared" ca="1" si="68"/>
        <v>-14951521.077167595</v>
      </c>
      <c r="Y37" s="3">
        <f t="shared" ca="1" si="68"/>
        <v>-14951521.077167595</v>
      </c>
      <c r="Z37" s="3">
        <f t="shared" ca="1" si="68"/>
        <v>-14951521.077167595</v>
      </c>
      <c r="AA37" s="3">
        <f t="shared" ca="1" si="68"/>
        <v>-17326517.277167596</v>
      </c>
      <c r="AB37" s="3">
        <f t="shared" ca="1" si="68"/>
        <v>-17326588.940686211</v>
      </c>
      <c r="AC37" s="3">
        <f t="shared" ca="1" si="68"/>
        <v>-18388747.313103013</v>
      </c>
      <c r="AD37" s="3">
        <f t="shared" ca="1" si="68"/>
        <v>-18388800.001830291</v>
      </c>
      <c r="AE37" s="3">
        <f t="shared" ca="1" si="68"/>
        <v>-18615713.018375739</v>
      </c>
      <c r="AF37" s="3">
        <f t="shared" ca="1" si="68"/>
        <v>-18615916.684557572</v>
      </c>
      <c r="AG37" s="3">
        <f t="shared" ca="1" si="68"/>
        <v>-19493039.93419392</v>
      </c>
      <c r="AH37" s="3">
        <f t="shared" ca="1" si="68"/>
        <v>-19493039.93419392</v>
      </c>
      <c r="AI37" s="3">
        <f t="shared" ca="1" si="68"/>
        <v>-19493039.93419392</v>
      </c>
      <c r="AJ37" s="3">
        <f t="shared" ca="1" si="68"/>
        <v>-15828189.517363634</v>
      </c>
      <c r="AK37" s="3">
        <f t="shared" ca="1" si="68"/>
        <v>-15828189.517363634</v>
      </c>
      <c r="AL37" s="3">
        <f t="shared" ca="1" si="68"/>
        <v>-12857023.657363636</v>
      </c>
      <c r="AM37" s="3">
        <f t="shared" ca="1" si="68"/>
        <v>-12857023.657363636</v>
      </c>
      <c r="AN37" s="3">
        <f t="shared" ca="1" si="68"/>
        <v>-1372126.4217272745</v>
      </c>
      <c r="AO37" s="3">
        <f t="shared" ca="1" si="68"/>
        <v>-1485582.9299999997</v>
      </c>
      <c r="AP37" s="3">
        <f t="shared" ca="1" si="68"/>
        <v>-1485582.9299999997</v>
      </c>
      <c r="AQ37" s="3">
        <f t="shared" ca="1" si="68"/>
        <v>-1485582.9299999997</v>
      </c>
      <c r="AR37" s="3">
        <f t="shared" ca="1" si="68"/>
        <v>-1485582.9299999997</v>
      </c>
      <c r="AS37" s="3">
        <f t="shared" ca="1" si="68"/>
        <v>-1485582.9299999997</v>
      </c>
      <c r="AT37" s="3">
        <f t="shared" ca="1" si="68"/>
        <v>-1485582.9299999997</v>
      </c>
      <c r="AU37" s="3">
        <f t="shared" ca="1" si="68"/>
        <v>-1485582.9299999997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-247985487.57519916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-163420760.67638731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-357330169.41313446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410</v>
      </c>
      <c r="B38" s="3">
        <f ca="1">B27+B37</f>
        <v>-29603579.998939082</v>
      </c>
      <c r="C38" s="3">
        <f t="shared" ref="C38:BN38" ca="1" si="70">C27+C37</f>
        <v>-29603579.998939082</v>
      </c>
      <c r="D38" s="3">
        <f t="shared" ca="1" si="70"/>
        <v>-29603579.998939082</v>
      </c>
      <c r="E38" s="3">
        <f t="shared" ca="1" si="70"/>
        <v>-29603579.998939082</v>
      </c>
      <c r="F38" s="3">
        <f t="shared" ca="1" si="70"/>
        <v>-27749889.093897384</v>
      </c>
      <c r="G38" s="3">
        <f t="shared" ca="1" si="70"/>
        <v>-27749889.093897384</v>
      </c>
      <c r="H38" s="3">
        <f t="shared" ca="1" si="70"/>
        <v>-22338886.240442839</v>
      </c>
      <c r="I38" s="3">
        <f t="shared" ca="1" si="70"/>
        <v>-22338886.240442839</v>
      </c>
      <c r="J38" s="3">
        <f t="shared" ca="1" si="70"/>
        <v>-6105877.6800791994</v>
      </c>
      <c r="K38" s="3">
        <f t="shared" ca="1" si="70"/>
        <v>-6105877.6800791994</v>
      </c>
      <c r="L38" s="3">
        <f t="shared" ca="1" si="70"/>
        <v>-6105877.6800791994</v>
      </c>
      <c r="M38" s="3">
        <f t="shared" ca="1" si="70"/>
        <v>-6105877.6800791994</v>
      </c>
      <c r="N38" s="3">
        <f t="shared" ca="1" si="70"/>
        <v>-6105877.6800791994</v>
      </c>
      <c r="O38" s="3">
        <f t="shared" ca="1" si="70"/>
        <v>-6105877.6800791994</v>
      </c>
      <c r="P38" s="3">
        <f t="shared" ca="1" si="70"/>
        <v>-6105857.289458856</v>
      </c>
      <c r="Q38" s="3">
        <f t="shared" ca="1" si="70"/>
        <v>-3450412.4701066762</v>
      </c>
      <c r="R38" s="3">
        <f t="shared" ca="1" si="70"/>
        <v>-744851.52228849381</v>
      </c>
      <c r="S38" s="3">
        <f t="shared" ca="1" si="70"/>
        <v>6933193.9484387785</v>
      </c>
      <c r="T38" s="3">
        <f t="shared" ca="1" si="70"/>
        <v>6933372.5117115155</v>
      </c>
      <c r="U38" s="3">
        <f t="shared" ca="1" si="70"/>
        <v>29967508.923893325</v>
      </c>
      <c r="V38" s="3">
        <f t="shared" ca="1" si="70"/>
        <v>34521111.722832412</v>
      </c>
      <c r="W38" s="3">
        <f t="shared" ca="1" si="70"/>
        <v>59571088.922832407</v>
      </c>
      <c r="X38" s="3">
        <f t="shared" ca="1" si="70"/>
        <v>59571088.922832407</v>
      </c>
      <c r="Y38" s="3">
        <f t="shared" ca="1" si="70"/>
        <v>59571088.922832407</v>
      </c>
      <c r="Z38" s="3">
        <f t="shared" ca="1" si="70"/>
        <v>59571088.922832407</v>
      </c>
      <c r="AA38" s="3">
        <f t="shared" ca="1" si="70"/>
        <v>57196092.722832404</v>
      </c>
      <c r="AB38" s="3">
        <f t="shared" ca="1" si="70"/>
        <v>57196209.059313804</v>
      </c>
      <c r="AC38" s="3">
        <f t="shared" ca="1" si="70"/>
        <v>61432558.686896987</v>
      </c>
      <c r="AD38" s="3">
        <f t="shared" ca="1" si="70"/>
        <v>61432809.998169735</v>
      </c>
      <c r="AE38" s="3">
        <f t="shared" ca="1" si="70"/>
        <v>62515124.981624261</v>
      </c>
      <c r="AF38" s="3">
        <f t="shared" ca="1" si="70"/>
        <v>62515833.315442488</v>
      </c>
      <c r="AG38" s="3">
        <f t="shared" ca="1" si="70"/>
        <v>65566394.065806076</v>
      </c>
      <c r="AH38" s="3">
        <f t="shared" ca="1" si="70"/>
        <v>65566394.065806076</v>
      </c>
      <c r="AI38" s="3">
        <f t="shared" ca="1" si="70"/>
        <v>65566394.065806076</v>
      </c>
      <c r="AJ38" s="3">
        <f t="shared" ca="1" si="70"/>
        <v>60659824.482636362</v>
      </c>
      <c r="AK38" s="3">
        <f t="shared" ca="1" si="70"/>
        <v>60659824.482636362</v>
      </c>
      <c r="AL38" s="3">
        <f t="shared" ca="1" si="70"/>
        <v>46488150.342636362</v>
      </c>
      <c r="AM38" s="3">
        <f t="shared" ca="1" si="70"/>
        <v>46488150.342636362</v>
      </c>
      <c r="AN38" s="3">
        <f t="shared" ca="1" si="70"/>
        <v>6544679.5782727366</v>
      </c>
      <c r="AO38" s="3">
        <f t="shared" ca="1" si="70"/>
        <v>7085837.0700000003</v>
      </c>
      <c r="AP38" s="3">
        <f t="shared" ca="1" si="70"/>
        <v>7085837.0700000003</v>
      </c>
      <c r="AQ38" s="3">
        <f t="shared" ca="1" si="70"/>
        <v>7085837.0700000003</v>
      </c>
      <c r="AR38" s="3">
        <f t="shared" ca="1" si="70"/>
        <v>7085837.0700000003</v>
      </c>
      <c r="AS38" s="3">
        <f t="shared" ca="1" si="70"/>
        <v>7085837.0700000003</v>
      </c>
      <c r="AT38" s="3">
        <f t="shared" ca="1" si="70"/>
        <v>7085837.0700000003</v>
      </c>
      <c r="AU38" s="3">
        <f t="shared" ca="1" si="70"/>
        <v>7085837.0700000003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-247985487.57519916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-163420760.67638731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-357330169.41313446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411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412</v>
      </c>
      <c r="B40" s="3">
        <f ca="1">SUM($B$37:B37)</f>
        <v>-29603579.998939082</v>
      </c>
      <c r="C40" s="3">
        <f ca="1">SUM($B$37:C37)</f>
        <v>-59207159.997878164</v>
      </c>
      <c r="D40" s="3">
        <f ca="1">SUM($B$37:D37)</f>
        <v>-88810739.996817246</v>
      </c>
      <c r="E40" s="3">
        <f ca="1">SUM($B$37:E37)</f>
        <v>-118414319.99575633</v>
      </c>
      <c r="F40" s="3">
        <f ca="1">SUM($B$37:F37)</f>
        <v>-149436933.0896537</v>
      </c>
      <c r="G40" s="3">
        <f ca="1">SUM($B$37:G37)</f>
        <v>-180459546.18355107</v>
      </c>
      <c r="H40" s="3">
        <f ca="1">SUM($B$37:H37)</f>
        <v>-212616604.42399392</v>
      </c>
      <c r="I40" s="3">
        <f ca="1">SUM($B$37:I37)</f>
        <v>-244773662.66443676</v>
      </c>
      <c r="J40" s="3">
        <f ca="1">SUM($B$37:J37)</f>
        <v>-280334056.34451598</v>
      </c>
      <c r="K40" s="3">
        <f ca="1">SUM($B$37:K37)</f>
        <v>-315894450.0245952</v>
      </c>
      <c r="L40" s="3">
        <f ca="1">SUM($B$37:L37)</f>
        <v>-351454843.70467442</v>
      </c>
      <c r="M40" s="3">
        <f ca="1">SUM($B$37:M37)</f>
        <v>-387015237.38475364</v>
      </c>
      <c r="N40" s="3">
        <f ca="1">SUM($B$37:N37)</f>
        <v>-422575631.06483287</v>
      </c>
      <c r="O40" s="3">
        <f ca="1">SUM($B$37:O37)</f>
        <v>-458136024.74491209</v>
      </c>
      <c r="P40" s="3">
        <f ca="1">SUM($B$37:P37)</f>
        <v>-493696434.03437096</v>
      </c>
      <c r="Q40" s="3">
        <f ca="1">SUM($B$37:Q37)</f>
        <v>-531245292.50447762</v>
      </c>
      <c r="R40" s="3">
        <f ca="1">SUM($B$37:R37)</f>
        <v>-569361386.02676606</v>
      </c>
      <c r="S40" s="3">
        <f ca="1">SUM($B$37:S37)</f>
        <v>-609087222.0783273</v>
      </c>
      <c r="T40" s="3">
        <f ca="1">SUM($B$37:T37)</f>
        <v>-648813095.56661582</v>
      </c>
      <c r="U40" s="3">
        <f ca="1">SUM($B$37:U37)</f>
        <v>-693368196.64272249</v>
      </c>
      <c r="V40" s="3">
        <f ca="1">SUM($B$37:V37)</f>
        <v>-733369694.91989005</v>
      </c>
      <c r="W40" s="3">
        <f ca="1">SUM($B$37:W37)</f>
        <v>-748321215.99705768</v>
      </c>
      <c r="X40" s="3">
        <f ca="1">SUM($B$37:X37)</f>
        <v>-763272737.07422531</v>
      </c>
      <c r="Y40" s="3">
        <f ca="1">SUM($B$37:Y37)</f>
        <v>-778224258.15139294</v>
      </c>
      <c r="Z40" s="3">
        <f ca="1">SUM($B$37:Z37)</f>
        <v>-793175779.22856057</v>
      </c>
      <c r="AA40" s="3">
        <f ca="1">SUM($B$37:AA37)</f>
        <v>-810502296.50572813</v>
      </c>
      <c r="AB40" s="3">
        <f ca="1">SUM($B$37:AB37)</f>
        <v>-827828885.44641435</v>
      </c>
      <c r="AC40" s="3">
        <f ca="1">SUM($B$37:AC37)</f>
        <v>-846217632.75951731</v>
      </c>
      <c r="AD40" s="3">
        <f ca="1">SUM($B$37:AD37)</f>
        <v>-864606432.76134765</v>
      </c>
      <c r="AE40" s="3">
        <f ca="1">SUM($B$37:AE37)</f>
        <v>-883222145.77972341</v>
      </c>
      <c r="AF40" s="3">
        <f ca="1">SUM($B$37:AF37)</f>
        <v>-901838062.46428096</v>
      </c>
      <c r="AG40" s="3">
        <f ca="1">SUM($B$37:AG37)</f>
        <v>-921331102.39847493</v>
      </c>
      <c r="AH40" s="3">
        <f ca="1">SUM($B$37:AH37)</f>
        <v>-940824142.3326689</v>
      </c>
      <c r="AI40" s="3">
        <f ca="1">SUM($B$37:AI37)</f>
        <v>-960317182.26686287</v>
      </c>
      <c r="AJ40" s="3">
        <f ca="1">SUM($B$37:AJ37)</f>
        <v>-976145371.78422654</v>
      </c>
      <c r="AK40" s="3">
        <f ca="1">SUM($B$37:AK37)</f>
        <v>-991973561.3015902</v>
      </c>
      <c r="AL40" s="3">
        <f ca="1">SUM($B$37:AL37)</f>
        <v>-1004830584.9589539</v>
      </c>
      <c r="AM40" s="3">
        <f ca="1">SUM($B$37:AM37)</f>
        <v>-1017687608.6163175</v>
      </c>
      <c r="AN40" s="3">
        <f ca="1">SUM($B$37:AN37)</f>
        <v>-1019059735.0380448</v>
      </c>
      <c r="AO40" s="3">
        <f ca="1">SUM($B$37:AO37)</f>
        <v>-1020545317.9680448</v>
      </c>
      <c r="AP40" s="3">
        <f ca="1">SUM($B$37:AP37)</f>
        <v>-1022030900.8980447</v>
      </c>
      <c r="AQ40" s="3">
        <f ca="1">SUM($B$37:AQ37)</f>
        <v>-1023516483.8280447</v>
      </c>
      <c r="AR40" s="3">
        <f ca="1">SUM($B$37:AR37)</f>
        <v>-1025002066.7580446</v>
      </c>
      <c r="AS40" s="3">
        <f ca="1">SUM($B$37:AS37)</f>
        <v>-1026487649.6880445</v>
      </c>
      <c r="AT40" s="3">
        <f ca="1">SUM($B$37:AT37)</f>
        <v>-1027973232.6180445</v>
      </c>
      <c r="AU40" s="3">
        <f ca="1">SUM($B$37:AU37)</f>
        <v>-1029458815.5480444</v>
      </c>
      <c r="AV40" s="3">
        <f ca="1">SUM($B$37:AV37)</f>
        <v>-1029458815.5480444</v>
      </c>
      <c r="AW40" s="3">
        <f ca="1">SUM($B$37:AW37)</f>
        <v>-1029458815.5480444</v>
      </c>
      <c r="AX40" s="3">
        <f ca="1">SUM($B$37:AX37)</f>
        <v>-1029458815.5480444</v>
      </c>
      <c r="AY40" s="3">
        <f ca="1">SUM($B$37:AY37)</f>
        <v>-1029458815.5480444</v>
      </c>
      <c r="AZ40" s="3">
        <f ca="1">SUM($B$37:AZ37)</f>
        <v>-1277444303.1232436</v>
      </c>
      <c r="BA40" s="3">
        <f ca="1">SUM($B$37:BA37)</f>
        <v>-1277444303.1232436</v>
      </c>
      <c r="BB40" s="3">
        <f ca="1">SUM($B$37:BB37)</f>
        <v>-1277444303.1232436</v>
      </c>
      <c r="BC40" s="3">
        <f ca="1">SUM($B$37:BC37)</f>
        <v>-1277444303.1232436</v>
      </c>
      <c r="BD40" s="3">
        <f ca="1">SUM($B$37:BD37)</f>
        <v>-1440865063.7996309</v>
      </c>
      <c r="BE40" s="3">
        <f ca="1">SUM($B$37:BE37)</f>
        <v>-1440865063.7996309</v>
      </c>
      <c r="BF40" s="3">
        <f ca="1">SUM($B$37:BF37)</f>
        <v>-1440865063.7996309</v>
      </c>
      <c r="BG40" s="3">
        <f ca="1">SUM($B$37:BG37)</f>
        <v>-1440865063.7996309</v>
      </c>
      <c r="BH40" s="3">
        <f ca="1">SUM($B$37:BH37)</f>
        <v>-1440865063.7996309</v>
      </c>
      <c r="BI40" s="3">
        <f ca="1">SUM($B$37:BI37)</f>
        <v>-1440865063.7996309</v>
      </c>
      <c r="BJ40" s="3">
        <f ca="1">SUM($B$37:BJ37)</f>
        <v>-1440865063.7996309</v>
      </c>
      <c r="BK40" s="3">
        <f ca="1">SUM($B$37:BK37)</f>
        <v>-1440865063.7996309</v>
      </c>
      <c r="BL40" s="3">
        <f ca="1">SUM($B$37:BL37)</f>
        <v>-1440865063.7996309</v>
      </c>
      <c r="BM40" s="3">
        <f ca="1">SUM($B$37:BM37)</f>
        <v>-1440865063.7996309</v>
      </c>
      <c r="BN40" s="3">
        <f ca="1">SUM($B$37:BN37)</f>
        <v>-1440865063.7996309</v>
      </c>
      <c r="BO40" s="3">
        <f ca="1">SUM($B$37:BO37)</f>
        <v>-1440865063.7996309</v>
      </c>
      <c r="BP40" s="3">
        <f ca="1">SUM($B$37:BP37)</f>
        <v>-1798195233.2127652</v>
      </c>
      <c r="BQ40" s="3">
        <f ca="1">SUM($B$37:BQ37)</f>
        <v>-1798195233.2127652</v>
      </c>
      <c r="BR40" s="3">
        <f ca="1">SUM($B$37:BR37)</f>
        <v>-1798195233.2127652</v>
      </c>
      <c r="BS40" s="3">
        <f ca="1">SUM($B$37:BS37)</f>
        <v>-1798195233.2127652</v>
      </c>
      <c r="BT40" s="3">
        <f ca="1">SUM($B$37:BT37)</f>
        <v>-1798195233.2127652</v>
      </c>
      <c r="BU40" s="3">
        <f ca="1">SUM($B$37:BU37)</f>
        <v>-1798195233.2127652</v>
      </c>
      <c r="BV40" s="3">
        <f ca="1">SUM($B$37:BV37)</f>
        <v>-1798195233.2127652</v>
      </c>
      <c r="BW40" s="3">
        <f ca="1">SUM($B$37:BW37)</f>
        <v>-1798195233.2127652</v>
      </c>
      <c r="BX40" s="3">
        <f ca="1">SUM($B$37:BX37)</f>
        <v>-1798195233.2127652</v>
      </c>
      <c r="BY40" s="3">
        <f ca="1">SUM($B$37:BY37)</f>
        <v>-1798195233.2127652</v>
      </c>
      <c r="BZ40" s="3">
        <f ca="1">SUM($B$37:BZ37)</f>
        <v>-1798195233.2127652</v>
      </c>
      <c r="CA40" s="3">
        <f ca="1">SUM($B$37:CA37)</f>
        <v>-1798195233.2127652</v>
      </c>
      <c r="CB40" s="3">
        <f ca="1">SUM($B$37:CB37)</f>
        <v>-1798195233.2127652</v>
      </c>
      <c r="CC40" s="3">
        <f ca="1">SUM($B$37:CC37)</f>
        <v>-1798195233.2127652</v>
      </c>
    </row>
    <row r="41" spans="1:81">
      <c r="A41" t="s">
        <v>416</v>
      </c>
      <c r="B41" s="3">
        <f ca="1">B39+B40</f>
        <v>-29603579.998939082</v>
      </c>
      <c r="C41" s="3">
        <f t="shared" ref="C41:BN41" ca="1" si="72">C39+C40</f>
        <v>-59207159.997878164</v>
      </c>
      <c r="D41" s="3">
        <f t="shared" ca="1" si="72"/>
        <v>-88810739.996817246</v>
      </c>
      <c r="E41" s="3">
        <f t="shared" ca="1" si="72"/>
        <v>-118414319.99575633</v>
      </c>
      <c r="F41" s="3">
        <f t="shared" ca="1" si="72"/>
        <v>-146164209.0896537</v>
      </c>
      <c r="G41" s="3">
        <f t="shared" ca="1" si="72"/>
        <v>-173914098.18355107</v>
      </c>
      <c r="H41" s="3">
        <f t="shared" ca="1" si="72"/>
        <v>-196252984.42399392</v>
      </c>
      <c r="I41" s="3">
        <f t="shared" ca="1" si="72"/>
        <v>-218591870.66443676</v>
      </c>
      <c r="J41" s="3">
        <f t="shared" ca="1" si="72"/>
        <v>-224697748.34451598</v>
      </c>
      <c r="K41" s="3">
        <f t="shared" ca="1" si="72"/>
        <v>-230803626.0245952</v>
      </c>
      <c r="L41" s="3">
        <f t="shared" ca="1" si="72"/>
        <v>-236909503.70467442</v>
      </c>
      <c r="M41" s="3">
        <f t="shared" ca="1" si="72"/>
        <v>-243015381.38475364</v>
      </c>
      <c r="N41" s="3">
        <f t="shared" ca="1" si="72"/>
        <v>-249121259.06483287</v>
      </c>
      <c r="O41" s="3">
        <f t="shared" ca="1" si="72"/>
        <v>-255227136.74491209</v>
      </c>
      <c r="P41" s="3">
        <f t="shared" ca="1" si="72"/>
        <v>-261332994.03437096</v>
      </c>
      <c r="Q41" s="3">
        <f t="shared" ca="1" si="72"/>
        <v>-264783406.50447762</v>
      </c>
      <c r="R41" s="3">
        <f t="shared" ca="1" si="72"/>
        <v>-265528258.02676606</v>
      </c>
      <c r="S41" s="3">
        <f t="shared" ca="1" si="72"/>
        <v>-258595064.0783273</v>
      </c>
      <c r="T41" s="3">
        <f t="shared" ca="1" si="72"/>
        <v>-251661691.56661582</v>
      </c>
      <c r="U41" s="3">
        <f t="shared" ca="1" si="72"/>
        <v>-221694182.64272249</v>
      </c>
      <c r="V41" s="3">
        <f t="shared" ca="1" si="72"/>
        <v>-187173070.91989005</v>
      </c>
      <c r="W41" s="3">
        <f t="shared" ca="1" si="72"/>
        <v>-127601981.99705768</v>
      </c>
      <c r="X41" s="3">
        <f t="shared" ca="1" si="72"/>
        <v>-68030893.074225307</v>
      </c>
      <c r="Y41" s="3">
        <f t="shared" ca="1" si="72"/>
        <v>-8459804.1513929367</v>
      </c>
      <c r="Z41" s="3">
        <f t="shared" ca="1" si="72"/>
        <v>51111284.771439433</v>
      </c>
      <c r="AA41" s="3">
        <f t="shared" ca="1" si="72"/>
        <v>108307377.49427187</v>
      </c>
      <c r="AB41" s="3">
        <f t="shared" ca="1" si="72"/>
        <v>165503586.55358565</v>
      </c>
      <c r="AC41" s="3">
        <f t="shared" ca="1" si="72"/>
        <v>226936145.24048269</v>
      </c>
      <c r="AD41" s="3">
        <f t="shared" ca="1" si="72"/>
        <v>288368955.23865235</v>
      </c>
      <c r="AE41" s="3">
        <f t="shared" ca="1" si="72"/>
        <v>350884080.22027659</v>
      </c>
      <c r="AF41" s="3">
        <f t="shared" ca="1" si="72"/>
        <v>413399913.53571904</v>
      </c>
      <c r="AG41" s="3">
        <f t="shared" ca="1" si="72"/>
        <v>478966307.60152507</v>
      </c>
      <c r="AH41" s="3">
        <f t="shared" ca="1" si="72"/>
        <v>544532701.6673311</v>
      </c>
      <c r="AI41" s="3">
        <f t="shared" ca="1" si="72"/>
        <v>610099095.73313713</v>
      </c>
      <c r="AJ41" s="3">
        <f t="shared" ca="1" si="72"/>
        <v>670758920.21577346</v>
      </c>
      <c r="AK41" s="3">
        <f t="shared" ca="1" si="72"/>
        <v>731418744.6984098</v>
      </c>
      <c r="AL41" s="3">
        <f t="shared" ca="1" si="72"/>
        <v>777906895.04104614</v>
      </c>
      <c r="AM41" s="3">
        <f t="shared" ca="1" si="72"/>
        <v>824395045.38368249</v>
      </c>
      <c r="AN41" s="3">
        <f t="shared" ca="1" si="72"/>
        <v>830939724.96195519</v>
      </c>
      <c r="AO41" s="3">
        <f t="shared" ca="1" si="72"/>
        <v>838025562.03195524</v>
      </c>
      <c r="AP41" s="3">
        <f t="shared" ca="1" si="72"/>
        <v>845111399.10195529</v>
      </c>
      <c r="AQ41" s="3">
        <f t="shared" ca="1" si="72"/>
        <v>852197236.17195535</v>
      </c>
      <c r="AR41" s="3">
        <f t="shared" ca="1" si="72"/>
        <v>859283073.2419554</v>
      </c>
      <c r="AS41" s="3">
        <f t="shared" ca="1" si="72"/>
        <v>866368910.31195545</v>
      </c>
      <c r="AT41" s="3">
        <f t="shared" ca="1" si="72"/>
        <v>873454747.3819555</v>
      </c>
      <c r="AU41" s="3">
        <f t="shared" ca="1" si="72"/>
        <v>880540584.45195556</v>
      </c>
      <c r="AV41" s="3">
        <f t="shared" ca="1" si="72"/>
        <v>880540584.45195556</v>
      </c>
      <c r="AW41" s="3">
        <f t="shared" ca="1" si="72"/>
        <v>880540584.45195556</v>
      </c>
      <c r="AX41" s="3">
        <f t="shared" ca="1" si="72"/>
        <v>880540584.45195556</v>
      </c>
      <c r="AY41" s="3">
        <f t="shared" ca="1" si="72"/>
        <v>880540584.45195556</v>
      </c>
      <c r="AZ41" s="3">
        <f t="shared" ca="1" si="72"/>
        <v>632555096.87675643</v>
      </c>
      <c r="BA41" s="3">
        <f t="shared" ca="1" si="72"/>
        <v>632555096.87675643</v>
      </c>
      <c r="BB41" s="3">
        <f t="shared" ca="1" si="72"/>
        <v>632555096.87675643</v>
      </c>
      <c r="BC41" s="3">
        <f t="shared" ca="1" si="72"/>
        <v>632555096.87675643</v>
      </c>
      <c r="BD41" s="3">
        <f t="shared" ca="1" si="72"/>
        <v>469134336.20036912</v>
      </c>
      <c r="BE41" s="3">
        <f t="shared" ca="1" si="72"/>
        <v>469134336.20036912</v>
      </c>
      <c r="BF41" s="3">
        <f t="shared" ca="1" si="72"/>
        <v>469134336.20036912</v>
      </c>
      <c r="BG41" s="3">
        <f t="shared" ca="1" si="72"/>
        <v>469134336.20036912</v>
      </c>
      <c r="BH41" s="3">
        <f t="shared" ca="1" si="72"/>
        <v>469134336.20036912</v>
      </c>
      <c r="BI41" s="3">
        <f t="shared" ca="1" si="72"/>
        <v>469134336.20036912</v>
      </c>
      <c r="BJ41" s="3">
        <f t="shared" ca="1" si="72"/>
        <v>469134336.20036912</v>
      </c>
      <c r="BK41" s="3">
        <f t="shared" ca="1" si="72"/>
        <v>469134336.20036912</v>
      </c>
      <c r="BL41" s="3">
        <f t="shared" ca="1" si="72"/>
        <v>469134336.20036912</v>
      </c>
      <c r="BM41" s="3">
        <f t="shared" ca="1" si="72"/>
        <v>469134336.20036912</v>
      </c>
      <c r="BN41" s="3">
        <f t="shared" ca="1" si="72"/>
        <v>469134336.20036912</v>
      </c>
      <c r="BO41" s="3">
        <f t="shared" ref="BO41:CC41" ca="1" si="73">BO39+BO40</f>
        <v>469134336.20036912</v>
      </c>
      <c r="BP41" s="3">
        <f t="shared" ca="1" si="73"/>
        <v>111804166.78723478</v>
      </c>
      <c r="BQ41" s="3">
        <f t="shared" ca="1" si="73"/>
        <v>111804166.78723478</v>
      </c>
      <c r="BR41" s="3">
        <f t="shared" ca="1" si="73"/>
        <v>111804166.78723478</v>
      </c>
      <c r="BS41" s="3">
        <f t="shared" ca="1" si="73"/>
        <v>111804166.78723478</v>
      </c>
      <c r="BT41" s="3">
        <f t="shared" ca="1" si="73"/>
        <v>111804166.78723478</v>
      </c>
      <c r="BU41" s="3">
        <f t="shared" ca="1" si="73"/>
        <v>111804166.78723478</v>
      </c>
      <c r="BV41" s="3">
        <f t="shared" ca="1" si="73"/>
        <v>111804166.78723478</v>
      </c>
      <c r="BW41" s="3">
        <f t="shared" ca="1" si="73"/>
        <v>111804166.78723478</v>
      </c>
      <c r="BX41" s="3">
        <f t="shared" ca="1" si="73"/>
        <v>111804166.78723478</v>
      </c>
      <c r="BY41" s="3">
        <f t="shared" ca="1" si="73"/>
        <v>111804166.78723478</v>
      </c>
      <c r="BZ41" s="3">
        <f t="shared" ca="1" si="73"/>
        <v>111804166.78723478</v>
      </c>
      <c r="CA41" s="3">
        <f t="shared" ca="1" si="73"/>
        <v>111804166.78723478</v>
      </c>
      <c r="CB41" s="3">
        <f t="shared" ca="1" si="73"/>
        <v>111804166.78723478</v>
      </c>
      <c r="CC41" s="3">
        <f t="shared" ca="1" si="73"/>
        <v>111804166.78723478</v>
      </c>
    </row>
    <row r="42" spans="1:81">
      <c r="A42" t="s">
        <v>211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-199933.68436363636</v>
      </c>
      <c r="G42" s="3">
        <f ca="1">'现金流表-晤桥'!I17+'现金流表-晤桥'!I18</f>
        <v>-199933.68436363636</v>
      </c>
      <c r="H42" s="3">
        <f ca="1">'现金流表-晤桥'!J17+'现金流表-晤桥'!J18</f>
        <v>-599801.05309090891</v>
      </c>
      <c r="I42" s="3">
        <f ca="1">'现金流表-晤桥'!K17+'现金流表-晤桥'!K18</f>
        <v>-599801.05309090891</v>
      </c>
      <c r="J42" s="3">
        <f ca="1">'现金流表-晤桥'!L17+'现金流表-晤桥'!L18</f>
        <v>-1799403.1592727273</v>
      </c>
      <c r="K42" s="3">
        <f ca="1">'现金流表-晤桥'!M17+'现金流表-晤桥'!M18</f>
        <v>-1799403.1592727273</v>
      </c>
      <c r="L42" s="3">
        <f ca="1">'现金流表-晤桥'!N17+'现金流表-晤桥'!N18</f>
        <v>-1799403.1592727273</v>
      </c>
      <c r="M42" s="3">
        <f ca="1">'现金流表-晤桥'!O17+'现金流表-晤桥'!O18</f>
        <v>-1799403.1592727273</v>
      </c>
      <c r="N42" s="3">
        <f ca="1">'现金流表-晤桥'!P17+'现金流表-晤桥'!P18</f>
        <v>-1799403.1592727273</v>
      </c>
      <c r="O42" s="3">
        <f ca="1">'现金流表-晤桥'!Q17+'现金流表-晤桥'!Q18</f>
        <v>-1799403.1592727273</v>
      </c>
      <c r="P42" s="3">
        <f ca="1">'现金流表-晤桥'!R17+'现金流表-晤桥'!R18</f>
        <v>-1799405.3585454545</v>
      </c>
      <c r="Q42" s="3">
        <f ca="1">'现金流表-晤桥'!S17+'现金流表-晤桥'!S18</f>
        <v>-2083105.0647272724</v>
      </c>
      <c r="R42" s="3">
        <f ca="1">'现金流表-晤桥'!T17+'现金流表-晤桥'!T18</f>
        <v>-2283043.1476363633</v>
      </c>
      <c r="S42" s="3">
        <f ca="1">'现金流表-晤桥'!U17+'现金流表-晤桥'!U18</f>
        <v>-2850442.56</v>
      </c>
      <c r="T42" s="3">
        <f ca="1">'现金流表-晤桥'!V17+'现金流表-晤桥'!V18</f>
        <v>-2850455.7556363633</v>
      </c>
      <c r="U42" s="3">
        <f ca="1">'现金流表-晤桥'!W17+'现金流表-晤桥'!W18</f>
        <v>-4552653.9927272722</v>
      </c>
      <c r="V42" s="3">
        <f ca="1">'现金流表-晤桥'!X17+'现金流表-晤桥'!X18</f>
        <v>-4552653.9927272722</v>
      </c>
      <c r="W42" s="3">
        <f ca="1">'现金流表-晤桥'!Y17+'现金流表-晤桥'!Y18</f>
        <v>-4552653.9927272722</v>
      </c>
      <c r="X42" s="3">
        <f ca="1">'现金流表-晤桥'!Z17+'现金流表-晤桥'!Z18</f>
        <v>-4552653.9927272722</v>
      </c>
      <c r="Y42" s="3">
        <f ca="1">'现金流表-晤桥'!AA17+'现金流表-晤桥'!AA18</f>
        <v>-4552653.9927272722</v>
      </c>
      <c r="Z42" s="3">
        <f ca="1">'现金流表-晤桥'!AB17+'现金流表-晤桥'!AB18</f>
        <v>-4552653.9927272722</v>
      </c>
      <c r="AA42" s="3">
        <f ca="1">'现金流表-晤桥'!AC17+'现金流表-晤桥'!AC18</f>
        <v>-4552653.9927272722</v>
      </c>
      <c r="AB42" s="3">
        <f ca="1">'现金流表-晤桥'!AD17+'现金流表-晤桥'!AD18</f>
        <v>-4552665.4778181817</v>
      </c>
      <c r="AC42" s="3">
        <f ca="1">'现金流表-晤桥'!AE17+'现金流表-晤桥'!AE18</f>
        <v>-4876356.1483636349</v>
      </c>
      <c r="AD42" s="3">
        <f ca="1">'现金流表-晤桥'!AF17+'现金流表-晤桥'!AF18</f>
        <v>-4876374.7200000007</v>
      </c>
      <c r="AE42" s="3">
        <f ca="1">'现金流表-晤桥'!AG17+'现金流表-晤桥'!AG18</f>
        <v>-4956356.6487272717</v>
      </c>
      <c r="AF42" s="3">
        <f ca="1">'现金流表-晤桥'!AH17+'现金流表-晤桥'!AH18</f>
        <v>-4956412.363636368</v>
      </c>
      <c r="AG42" s="3">
        <f ca="1">'现金流表-晤桥'!AI17+'现金流表-晤桥'!AI18</f>
        <v>-5196358.1498181811</v>
      </c>
      <c r="AH42" s="3">
        <f ca="1">'现金流表-晤桥'!AJ17+'现金流表-晤桥'!AJ18</f>
        <v>-5196358.1498181811</v>
      </c>
      <c r="AI42" s="3">
        <f ca="1">'现金流表-晤桥'!AK17+'现金流表-晤桥'!AK18</f>
        <v>-5196358.1498181811</v>
      </c>
      <c r="AJ42" s="3">
        <f ca="1">'现金流表-晤桥'!AL17+'现金流表-晤桥'!AL18</f>
        <v>-4672722.3098181812</v>
      </c>
      <c r="AK42" s="3">
        <f ca="1">'现金流表-晤桥'!AM17+'现金流表-晤桥'!AM18</f>
        <v>-4672722.3098181812</v>
      </c>
      <c r="AL42" s="3">
        <f ca="1">'现金流表-晤桥'!AN17+'现金流表-晤桥'!AN18</f>
        <v>-3625450.6298181815</v>
      </c>
      <c r="AM42" s="3">
        <f ca="1">'现金流表-晤桥'!AO17+'现金流表-晤桥'!AO18</f>
        <v>-3625450.6298181815</v>
      </c>
      <c r="AN42" s="3">
        <f ca="1">'现金流表-晤桥'!AP17+'现金流表-晤桥'!AP18</f>
        <v>-483644.87563636428</v>
      </c>
      <c r="AO42" s="3">
        <f ca="1">'现金流表-晤桥'!AQ17+'现金流表-晤桥'!AQ18</f>
        <v>-523635.83999999991</v>
      </c>
      <c r="AP42" s="3">
        <f ca="1">'现金流表-晤桥'!AR17+'现金流表-晤桥'!AR18</f>
        <v>-523635.83999999991</v>
      </c>
      <c r="AQ42" s="3">
        <f ca="1">'现金流表-晤桥'!AS17+'现金流表-晤桥'!AS18</f>
        <v>-523635.83999999991</v>
      </c>
      <c r="AR42" s="3">
        <f ca="1">'现金流表-晤桥'!AT17+'现金流表-晤桥'!AT18</f>
        <v>-523635.83999999991</v>
      </c>
      <c r="AS42" s="3">
        <f ca="1">'现金流表-晤桥'!AU17+'现金流表-晤桥'!AU18</f>
        <v>-523635.83999999991</v>
      </c>
      <c r="AT42" s="3">
        <f ca="1">'现金流表-晤桥'!AV17+'现金流表-晤桥'!AV18</f>
        <v>-523635.83999999991</v>
      </c>
      <c r="AU42" s="3">
        <f ca="1">'现金流表-晤桥'!AW17+'现金流表-晤桥'!AW18</f>
        <v>-523635.83999999991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-263889544.97313353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245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-178512.21818181817</v>
      </c>
      <c r="G43" s="3">
        <f ca="1">'现金流表-晤桥'!I19</f>
        <v>-178512.21818181817</v>
      </c>
      <c r="H43" s="3">
        <f ca="1">'现金流表-晤桥'!J19</f>
        <v>-535536.65454545442</v>
      </c>
      <c r="I43" s="3">
        <f ca="1">'现金流表-晤桥'!K19</f>
        <v>-535536.65454545442</v>
      </c>
      <c r="J43" s="3">
        <f ca="1">'现金流表-晤桥'!L19</f>
        <v>-1606609.9636363636</v>
      </c>
      <c r="K43" s="3">
        <f ca="1">'现金流表-晤桥'!M19</f>
        <v>-1606609.9636363636</v>
      </c>
      <c r="L43" s="3">
        <f ca="1">'现金流表-晤桥'!N19</f>
        <v>-1606609.9636363636</v>
      </c>
      <c r="M43" s="3">
        <f ca="1">'现金流表-晤桥'!O19</f>
        <v>-1606609.9636363636</v>
      </c>
      <c r="N43" s="3">
        <f ca="1">'现金流表-晤桥'!P19</f>
        <v>-1606609.9636363636</v>
      </c>
      <c r="O43" s="3">
        <f ca="1">'现金流表-晤桥'!Q19</f>
        <v>-1606609.9636363636</v>
      </c>
      <c r="P43" s="3">
        <f ca="1">'现金流表-晤桥'!R19</f>
        <v>-1606611.9272727272</v>
      </c>
      <c r="Q43" s="3">
        <f ca="1">'现金流表-晤桥'!S19</f>
        <v>-1859915.2363636361</v>
      </c>
      <c r="R43" s="3">
        <f ca="1">'现金流表-晤桥'!T19</f>
        <v>-2038431.3818181816</v>
      </c>
      <c r="S43" s="3">
        <f ca="1">'现金流表-晤桥'!U19</f>
        <v>-2545038</v>
      </c>
      <c r="T43" s="3">
        <f ca="1">'现金流表-晤桥'!V19</f>
        <v>-2545049.7818181817</v>
      </c>
      <c r="U43" s="3">
        <f ca="1">'现金流表-晤桥'!W19</f>
        <v>-4064869.6363636358</v>
      </c>
      <c r="V43" s="3">
        <f ca="1">'现金流表-晤桥'!X19</f>
        <v>-4064869.6363636358</v>
      </c>
      <c r="W43" s="3">
        <f ca="1">'现金流表-晤桥'!Y19</f>
        <v>-4064869.6363636358</v>
      </c>
      <c r="X43" s="3">
        <f ca="1">'现金流表-晤桥'!Z19</f>
        <v>-4064869.6363636358</v>
      </c>
      <c r="Y43" s="3">
        <f ca="1">'现金流表-晤桥'!AA19</f>
        <v>-4064869.6363636358</v>
      </c>
      <c r="Z43" s="3">
        <f ca="1">'现金流表-晤桥'!AB19</f>
        <v>-4064869.6363636358</v>
      </c>
      <c r="AA43" s="3">
        <f ca="1">'现金流表-晤桥'!AC19</f>
        <v>-4064869.6363636358</v>
      </c>
      <c r="AB43" s="3">
        <f ca="1">'现金流表-晤桥'!AD19</f>
        <v>-4064879.8909090911</v>
      </c>
      <c r="AC43" s="3">
        <f ca="1">'现金流表-晤桥'!AE19</f>
        <v>-4353889.418181817</v>
      </c>
      <c r="AD43" s="3">
        <f ca="1">'现金流表-晤桥'!AF19</f>
        <v>-4353906.0000000009</v>
      </c>
      <c r="AE43" s="3">
        <f ca="1">'现金流表-晤桥'!AG19</f>
        <v>-4425318.4363636356</v>
      </c>
      <c r="AF43" s="3">
        <f ca="1">'现金流表-晤桥'!AH19</f>
        <v>-4425368.1818181854</v>
      </c>
      <c r="AG43" s="3">
        <f ca="1">'现金流表-晤桥'!AI19</f>
        <v>-4639605.4909090903</v>
      </c>
      <c r="AH43" s="3">
        <f ca="1">'现金流表-晤桥'!AJ19</f>
        <v>-4639605.4909090903</v>
      </c>
      <c r="AI43" s="3">
        <f ca="1">'现金流表-晤桥'!AK19</f>
        <v>-4639605.4909090903</v>
      </c>
      <c r="AJ43" s="3">
        <f ca="1">'现金流表-晤桥'!AL19</f>
        <v>-4172073.4909090903</v>
      </c>
      <c r="AK43" s="3">
        <f ca="1">'现金流表-晤桥'!AM19</f>
        <v>-4172073.4909090903</v>
      </c>
      <c r="AL43" s="3">
        <f ca="1">'现金流表-晤桥'!AN19</f>
        <v>-3237009.4909090907</v>
      </c>
      <c r="AM43" s="3">
        <f ca="1">'现金流表-晤桥'!AO19</f>
        <v>-3237009.4909090907</v>
      </c>
      <c r="AN43" s="3">
        <f ca="1">'现金流表-晤桥'!AP19</f>
        <v>-431825.78181818238</v>
      </c>
      <c r="AO43" s="3">
        <f ca="1">'现金流表-晤桥'!AQ19</f>
        <v>-467531.99999999994</v>
      </c>
      <c r="AP43" s="3">
        <f ca="1">'现金流表-晤桥'!AR19</f>
        <v>-467531.99999999994</v>
      </c>
      <c r="AQ43" s="3">
        <f ca="1">'现金流表-晤桥'!AS19</f>
        <v>-467531.99999999994</v>
      </c>
      <c r="AR43" s="3">
        <f ca="1">'现金流表-晤桥'!AT19</f>
        <v>-467531.99999999994</v>
      </c>
      <c r="AS43" s="3">
        <f ca="1">'现金流表-晤桥'!AU19</f>
        <v>-467531.99999999994</v>
      </c>
      <c r="AT43" s="3">
        <f ca="1">'现金流表-晤桥'!AV19</f>
        <v>-467531.99999999994</v>
      </c>
      <c r="AU43" s="3">
        <f ca="1">'现金流表-晤桥'!AW19</f>
        <v>-467531.99999999994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-217894347.56851643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278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-188776.67072727275</v>
      </c>
      <c r="G44" s="3">
        <f ca="1">'现金流表-晤桥'!I41</f>
        <v>-188776.67072727275</v>
      </c>
      <c r="H44" s="3">
        <f ca="1">'现金流表-晤桥'!J41</f>
        <v>-566330.01218181814</v>
      </c>
      <c r="I44" s="3">
        <f ca="1">'现金流表-晤桥'!K41</f>
        <v>-566330.01218181814</v>
      </c>
      <c r="J44" s="3">
        <f ca="1">'现金流表-晤桥'!L41</f>
        <v>-1698990.0365454543</v>
      </c>
      <c r="K44" s="3">
        <f ca="1">'现金流表-晤桥'!M41</f>
        <v>-1698990.0365454543</v>
      </c>
      <c r="L44" s="3">
        <f ca="1">'现金流表-晤桥'!N41</f>
        <v>-1698990.0365454543</v>
      </c>
      <c r="M44" s="3">
        <f ca="1">'现金流表-晤桥'!O41</f>
        <v>-1698990.0365454543</v>
      </c>
      <c r="N44" s="3">
        <f ca="1">'现金流表-晤桥'!P41</f>
        <v>-1698990.0365454543</v>
      </c>
      <c r="O44" s="3">
        <f ca="1">'现金流表-晤桥'!Q41</f>
        <v>-1698990.0365454543</v>
      </c>
      <c r="P44" s="3">
        <f ca="1">'现金流表-晤桥'!R41</f>
        <v>-1698992.1130909091</v>
      </c>
      <c r="Q44" s="3">
        <f ca="1">'现金流表-晤桥'!S41</f>
        <v>-1966860.3624545452</v>
      </c>
      <c r="R44" s="3">
        <f ca="1">'现金流表-晤桥'!T41</f>
        <v>-2155641.1862727273</v>
      </c>
      <c r="S44" s="3">
        <f ca="1">'现金流表-晤桥'!U41</f>
        <v>-2691377.6849999996</v>
      </c>
      <c r="T44" s="3">
        <f ca="1">'现金流表-晤桥'!V41</f>
        <v>-2691390.1442727279</v>
      </c>
      <c r="U44" s="3">
        <f ca="1">'现金流表-晤桥'!W41</f>
        <v>-4298599.6404545456</v>
      </c>
      <c r="V44" s="3">
        <f ca="1">'现金流表-晤桥'!X41</f>
        <v>-4298599.6404545456</v>
      </c>
      <c r="W44" s="3">
        <f ca="1">'现金流表-晤桥'!Y41</f>
        <v>-4298599.6404545456</v>
      </c>
      <c r="X44" s="3">
        <f ca="1">'现金流表-晤桥'!Z41</f>
        <v>-4298599.6404545456</v>
      </c>
      <c r="Y44" s="3">
        <f ca="1">'现金流表-晤桥'!AA41</f>
        <v>-4298599.6404545456</v>
      </c>
      <c r="Z44" s="3">
        <f ca="1">'现金流表-晤桥'!AB41</f>
        <v>-4298599.6404545456</v>
      </c>
      <c r="AA44" s="3">
        <f ca="1">'现金流表-晤桥'!AC41</f>
        <v>-4298599.6404545456</v>
      </c>
      <c r="AB44" s="3">
        <f ca="1">'现金流表-晤桥'!AD41</f>
        <v>-4298610.4846363645</v>
      </c>
      <c r="AC44" s="3">
        <f ca="1">'现金流表-晤桥'!AE41</f>
        <v>-4604238.059727273</v>
      </c>
      <c r="AD44" s="3">
        <f ca="1">'现金流表-晤桥'!AF41</f>
        <v>-4604255.5950000025</v>
      </c>
      <c r="AE44" s="3">
        <f ca="1">'现金流表-晤桥'!AG41</f>
        <v>-4679774.2464545444</v>
      </c>
      <c r="AF44" s="3">
        <f ca="1">'现金流表-晤桥'!AH41</f>
        <v>-4679826.8522727303</v>
      </c>
      <c r="AG44" s="3">
        <f ca="1">'现金流表-晤桥'!AI41</f>
        <v>-4906382.8066363633</v>
      </c>
      <c r="AH44" s="3">
        <f ca="1">'现金流表-晤桥'!AJ41</f>
        <v>-4906382.8066363633</v>
      </c>
      <c r="AI44" s="3">
        <f ca="1">'现金流表-晤桥'!AK41</f>
        <v>-4906382.8066363633</v>
      </c>
      <c r="AJ44" s="3">
        <f ca="1">'现金流表-晤桥'!AL41</f>
        <v>-4411967.7166363634</v>
      </c>
      <c r="AK44" s="3">
        <f ca="1">'现金流表-晤桥'!AM41</f>
        <v>-4411967.7166363634</v>
      </c>
      <c r="AL44" s="3">
        <f ca="1">'现金流表-晤桥'!AN41</f>
        <v>-3423137.5366363642</v>
      </c>
      <c r="AM44" s="3">
        <f ca="1">'现金流表-晤桥'!AO41</f>
        <v>-3423137.5366363642</v>
      </c>
      <c r="AN44" s="3">
        <f ca="1">'现金流表-晤桥'!AP41</f>
        <v>-456655.76427272795</v>
      </c>
      <c r="AO44" s="3">
        <f ca="1">'现金流表-晤桥'!AQ41</f>
        <v>-494415.08999999997</v>
      </c>
      <c r="AP44" s="3">
        <f ca="1">'现金流表-晤桥'!AR41</f>
        <v>-494415.08999999997</v>
      </c>
      <c r="AQ44" s="3">
        <f ca="1">'现金流表-晤桥'!AS41</f>
        <v>-494415.08999999997</v>
      </c>
      <c r="AR44" s="3">
        <f ca="1">'现金流表-晤桥'!AT41</f>
        <v>-494415.08999999997</v>
      </c>
      <c r="AS44" s="3">
        <f ca="1">'现金流表-晤桥'!AU41</f>
        <v>-494415.08999999997</v>
      </c>
      <c r="AT44" s="3">
        <f ca="1">'现金流表-晤桥'!AV41</f>
        <v>-494415.08999999997</v>
      </c>
      <c r="AU44" s="3">
        <f ca="1">'现金流表-晤桥'!AW41</f>
        <v>-494415.08999999997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15904057.397934387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54473586.892129108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-357330169.41313446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413</v>
      </c>
      <c r="B45" s="3">
        <f ca="1">'利润表-1'!D22</f>
        <v>-58268.057499999995</v>
      </c>
      <c r="C45" s="3">
        <f ca="1">'利润表-1'!E22</f>
        <v>-58268.057499999995</v>
      </c>
      <c r="D45" s="3">
        <f ca="1">'利润表-1'!F22</f>
        <v>-58268.057499999995</v>
      </c>
      <c r="E45" s="3">
        <f ca="1">'利润表-1'!G22</f>
        <v>-14567.014374999999</v>
      </c>
      <c r="F45" s="3">
        <f ca="1">'利润表-1'!H22</f>
        <v>-653424.90563918196</v>
      </c>
      <c r="G45" s="3">
        <f ca="1">'利润表-1'!I22</f>
        <v>-653424.90563918196</v>
      </c>
      <c r="H45" s="3">
        <f ca="1">'利润表-1'!J22</f>
        <v>-653424.90563918196</v>
      </c>
      <c r="I45" s="3">
        <f ca="1">'利润表-1'!K22</f>
        <v>-653424.90563918196</v>
      </c>
      <c r="J45" s="3">
        <f ca="1">'利润表-1'!L22</f>
        <v>-653424.90563918196</v>
      </c>
      <c r="K45" s="3">
        <f ca="1">'利润表-1'!M22</f>
        <v>-653424.90563918196</v>
      </c>
      <c r="L45" s="3">
        <f ca="1">'利润表-1'!N22</f>
        <v>-653424.90563918196</v>
      </c>
      <c r="M45" s="3">
        <f ca="1">'利润表-1'!O22</f>
        <v>-653424.90563918196</v>
      </c>
      <c r="N45" s="3">
        <f ca="1">'利润表-1'!P22</f>
        <v>-653424.90563918196</v>
      </c>
      <c r="O45" s="3">
        <f ca="1">'利润表-1'!Q22</f>
        <v>-653424.90563918196</v>
      </c>
      <c r="P45" s="3">
        <f ca="1">'利润表-1'!R22</f>
        <v>-653431.93308301363</v>
      </c>
      <c r="Q45" s="3">
        <f ca="1">'利润表-1'!S22</f>
        <v>-1541115.3700916048</v>
      </c>
      <c r="R45" s="3">
        <f ca="1">'利润表-1'!T22</f>
        <v>-1541115.3700916048</v>
      </c>
      <c r="S45" s="3">
        <f ca="1">'利润表-1'!U22</f>
        <v>-1541115.3700916048</v>
      </c>
      <c r="T45" s="3">
        <f ca="1">'利润表-1'!V22</f>
        <v>-1541115.3700916048</v>
      </c>
      <c r="U45" s="3">
        <f ca="1">'利润表-1'!W22</f>
        <v>-1541115.3700916048</v>
      </c>
      <c r="V45" s="3">
        <f ca="1">'利润表-1'!X22</f>
        <v>323493151.37072444</v>
      </c>
      <c r="W45" s="3">
        <f ca="1">'利润表-1'!Y22</f>
        <v>-1541115.3700916048</v>
      </c>
      <c r="X45" s="3">
        <f ca="1">'利润表-1'!Z22</f>
        <v>-1541115.3700916048</v>
      </c>
      <c r="Y45" s="3">
        <f ca="1">'利润表-1'!AA22</f>
        <v>-1541115.3700916048</v>
      </c>
      <c r="Z45" s="3">
        <f ca="1">'利润表-1'!AB22</f>
        <v>-1541115.3700916048</v>
      </c>
      <c r="AA45" s="3">
        <f ca="1">'利润表-1'!AC22</f>
        <v>29637217.342202336</v>
      </c>
      <c r="AB45" s="3">
        <f ca="1">'利润表-1'!AD22</f>
        <v>29637188.032427005</v>
      </c>
      <c r="AC45" s="3">
        <f ca="1">'利润表-1'!AE22</f>
        <v>29529315.082796223</v>
      </c>
      <c r="AD45" s="3">
        <f ca="1">'利润表-1'!AF22</f>
        <v>29529315.082796223</v>
      </c>
      <c r="AE45" s="3">
        <f ca="1">'利润表-1'!AG22</f>
        <v>29529315.082796223</v>
      </c>
      <c r="AF45" s="3">
        <f ca="1">'利润表-1'!AH22</f>
        <v>29529913.707742147</v>
      </c>
      <c r="AG45" s="3">
        <f ca="1">'利润表-1'!AI22</f>
        <v>32925562.61108591</v>
      </c>
      <c r="AH45" s="3">
        <f ca="1">'利润表-1'!AJ22</f>
        <v>32925562.61108591</v>
      </c>
      <c r="AI45" s="3">
        <f ca="1">'利润表-1'!AK22</f>
        <v>32925562.61108591</v>
      </c>
      <c r="AJ45" s="3">
        <f ca="1">'利润表-1'!AL22</f>
        <v>34560013.226208627</v>
      </c>
      <c r="AK45" s="3">
        <f ca="1">'利润表-1'!AM22</f>
        <v>34560013.226208627</v>
      </c>
      <c r="AL45" s="3">
        <f ca="1">'利润表-1'!AN22</f>
        <v>34560013.226208627</v>
      </c>
      <c r="AM45" s="3">
        <f ca="1">'利润表-1'!AO22</f>
        <v>34560013.226208627</v>
      </c>
      <c r="AN45" s="3">
        <f ca="1">'利润表-1'!AP22</f>
        <v>-14567.014374999999</v>
      </c>
      <c r="AO45" s="3">
        <f ca="1">'利润表-1'!AQ22</f>
        <v>-14567.014374999999</v>
      </c>
      <c r="AP45" s="3">
        <f ca="1">'利润表-1'!AR22</f>
        <v>-14567.014374999999</v>
      </c>
      <c r="AQ45" s="3">
        <f ca="1">'利润表-1'!AS22</f>
        <v>-14567.014374999999</v>
      </c>
      <c r="AR45" s="3">
        <f ca="1">'利润表-1'!AT22</f>
        <v>-14567.014374999999</v>
      </c>
      <c r="AS45" s="3">
        <f ca="1">'利润表-1'!AU22</f>
        <v>-14567.014374999999</v>
      </c>
      <c r="AT45" s="3">
        <f ca="1">'利润表-1'!AV22</f>
        <v>-14567.014374999999</v>
      </c>
      <c r="AU45" s="3">
        <f ca="1">'利润表-1'!AW22</f>
        <v>-120793116.89802319</v>
      </c>
      <c r="AV45" s="3">
        <f ca="1">'利润表-1'!AX22</f>
        <v>-14567.014374999999</v>
      </c>
      <c r="AW45" s="3">
        <f ca="1">'利润表-1'!AY22</f>
        <v>-14567.014374999999</v>
      </c>
      <c r="AX45" s="3">
        <f ca="1">'利润表-1'!AZ22</f>
        <v>-14567.014374999999</v>
      </c>
      <c r="AY45" s="3">
        <f ca="1">'利润表-1'!BA22</f>
        <v>-14567.014374999999</v>
      </c>
      <c r="AZ45" s="3">
        <f ca="1">'利润表-1'!BB22</f>
        <v>-14567.014374999999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406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407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414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408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26216220.550725028</v>
      </c>
      <c r="D58" s="3">
        <f t="shared" ca="1" si="83"/>
        <v>39324330.826087542</v>
      </c>
      <c r="E58" s="3">
        <f t="shared" ca="1" si="83"/>
        <v>39324330.826087542</v>
      </c>
      <c r="F58" s="3">
        <f t="shared" ca="1" si="83"/>
        <v>39324475.01544477</v>
      </c>
      <c r="G58" s="3">
        <f t="shared" ca="1" si="83"/>
        <v>101345458.83574471</v>
      </c>
      <c r="H58" s="3">
        <f t="shared" ca="1" si="83"/>
        <v>101345458.83574471</v>
      </c>
      <c r="I58" s="3">
        <f t="shared" ca="1" si="83"/>
        <v>101345458.83574471</v>
      </c>
      <c r="J58" s="3">
        <f t="shared" ca="1" si="83"/>
        <v>101346107.4477191</v>
      </c>
      <c r="K58" s="3">
        <f t="shared" ca="1" si="83"/>
        <v>115789146.31863494</v>
      </c>
      <c r="L58" s="3">
        <f t="shared" ca="1" si="83"/>
        <v>115789146.31863494</v>
      </c>
      <c r="M58" s="3">
        <f t="shared" ca="1" si="83"/>
        <v>38596382.106211647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346880274.88983417</v>
      </c>
      <c r="I59" s="3">
        <f t="shared" ca="1" si="84"/>
        <v>0</v>
      </c>
      <c r="J59" s="3">
        <f t="shared" ca="1" si="84"/>
        <v>67563639.223829791</v>
      </c>
      <c r="K59" s="3">
        <f t="shared" ca="1" si="84"/>
        <v>101345458.83574468</v>
      </c>
      <c r="L59" s="3">
        <f t="shared" ca="1" si="84"/>
        <v>110975232.43631256</v>
      </c>
      <c r="M59" s="3">
        <f t="shared" ca="1" si="84"/>
        <v>115789146.31863493</v>
      </c>
      <c r="N59" s="3">
        <f t="shared" ca="1" si="84"/>
        <v>77192764.21242328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88810739.996817246</v>
      </c>
      <c r="C61" s="3">
        <f t="shared" si="83"/>
        <v>88810739.996817246</v>
      </c>
      <c r="D61" s="3">
        <f t="shared" si="83"/>
        <v>88810739.996817246</v>
      </c>
      <c r="E61" s="3">
        <f t="shared" si="83"/>
        <v>88810739.996817246</v>
      </c>
      <c r="F61" s="3">
        <f t="shared" si="83"/>
        <v>88810739.996817246</v>
      </c>
      <c r="G61" s="3">
        <f t="shared" si="83"/>
        <v>88810739.996817246</v>
      </c>
      <c r="H61" s="3">
        <f t="shared" si="83"/>
        <v>59207159.997878164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415</v>
      </c>
      <c r="B62" s="3">
        <f t="shared" ca="1" si="84"/>
        <v>0</v>
      </c>
      <c r="C62" s="3">
        <f t="shared" ca="1" si="83"/>
        <v>1703621.0433711519</v>
      </c>
      <c r="D62" s="3">
        <f t="shared" ca="1" si="83"/>
        <v>2555431.5650567277</v>
      </c>
      <c r="E62" s="3">
        <f t="shared" ca="1" si="83"/>
        <v>2555431.5650567277</v>
      </c>
      <c r="F62" s="3">
        <f t="shared" ca="1" si="83"/>
        <v>2555440.9349818369</v>
      </c>
      <c r="G62" s="3">
        <f t="shared" ca="1" si="83"/>
        <v>6106193.422866419</v>
      </c>
      <c r="H62" s="3">
        <f t="shared" ca="1" si="83"/>
        <v>31156170.622866418</v>
      </c>
      <c r="I62" s="3">
        <f t="shared" ca="1" si="83"/>
        <v>6106193.422866419</v>
      </c>
      <c r="J62" s="3">
        <f t="shared" ca="1" si="83"/>
        <v>10856224.902566854</v>
      </c>
      <c r="K62" s="3">
        <f t="shared" ca="1" si="83"/>
        <v>13662791.060490858</v>
      </c>
      <c r="L62" s="3">
        <f t="shared" ca="1" si="83"/>
        <v>14055696.260490863</v>
      </c>
      <c r="M62" s="3">
        <f t="shared" ca="1" si="83"/>
        <v>9893545.4868302867</v>
      </c>
      <c r="N62" s="3">
        <f t="shared" ca="1" si="83"/>
        <v>5142852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1134445.1465454546</v>
      </c>
      <c r="D63" s="3">
        <f t="shared" ca="1" si="85"/>
        <v>8508338.5990909077</v>
      </c>
      <c r="E63" s="3">
        <f t="shared" ca="1" si="85"/>
        <v>15315009.478363635</v>
      </c>
      <c r="F63" s="3">
        <f t="shared" ca="1" si="85"/>
        <v>15315015.717818182</v>
      </c>
      <c r="G63" s="3">
        <f t="shared" ca="1" si="85"/>
        <v>20473854.624272726</v>
      </c>
      <c r="H63" s="3">
        <f t="shared" ca="1" si="85"/>
        <v>33919142.220818177</v>
      </c>
      <c r="I63" s="3">
        <f t="shared" ca="1" si="85"/>
        <v>38748369.808636367</v>
      </c>
      <c r="J63" s="3">
        <f t="shared" ca="1" si="85"/>
        <v>38748402.39245455</v>
      </c>
      <c r="K63" s="3">
        <f t="shared" ca="1" si="85"/>
        <v>41730469.272818185</v>
      </c>
      <c r="L63" s="3">
        <f t="shared" ca="1" si="85"/>
        <v>43546300.292454556</v>
      </c>
      <c r="M63" s="3">
        <f t="shared" ca="1" si="85"/>
        <v>41255873.482090905</v>
      </c>
      <c r="N63" s="3">
        <f t="shared" ca="1" si="85"/>
        <v>21943321.736454546</v>
      </c>
      <c r="O63" s="3">
        <f t="shared" ca="1" si="85"/>
        <v>4456748.7899999991</v>
      </c>
      <c r="P63" s="3">
        <f t="shared" ca="1" si="85"/>
        <v>4456748.7899999991</v>
      </c>
      <c r="Q63" s="3">
        <f t="shared" ca="1" si="85"/>
        <v>1485582.9299999997</v>
      </c>
      <c r="R63" s="3">
        <f t="shared" ca="1" si="85"/>
        <v>247985487.57519916</v>
      </c>
      <c r="S63" s="3">
        <f t="shared" ca="1" si="85"/>
        <v>0</v>
      </c>
      <c r="T63" s="3">
        <f t="shared" ca="1" si="85"/>
        <v>163420760.67638731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357330169.41313446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419</v>
      </c>
      <c r="B64" s="3">
        <f t="shared" ca="1" si="84"/>
        <v>499945079.83502829</v>
      </c>
      <c r="C64" s="3">
        <f t="shared" ca="1" si="85"/>
        <v>91648806.186733857</v>
      </c>
      <c r="D64" s="3">
        <f t="shared" ca="1" si="85"/>
        <v>99874510.160964876</v>
      </c>
      <c r="E64" s="3">
        <f t="shared" ca="1" si="85"/>
        <v>106681181.04023761</v>
      </c>
      <c r="F64" s="3">
        <f t="shared" ca="1" si="85"/>
        <v>106681196.64961725</v>
      </c>
      <c r="G64" s="3">
        <f t="shared" ca="1" si="85"/>
        <v>115390788.04395638</v>
      </c>
      <c r="H64" s="3">
        <f t="shared" ca="1" si="85"/>
        <v>124282472.84156275</v>
      </c>
      <c r="I64" s="3">
        <f t="shared" ca="1" si="85"/>
        <v>44854563.231502786</v>
      </c>
      <c r="J64" s="3">
        <f t="shared" ca="1" si="85"/>
        <v>49604627.2950214</v>
      </c>
      <c r="K64" s="3">
        <f t="shared" ca="1" si="85"/>
        <v>55393260.333309039</v>
      </c>
      <c r="L64" s="3">
        <f t="shared" ca="1" si="85"/>
        <v>57601996.55294542</v>
      </c>
      <c r="M64" s="3">
        <f t="shared" ca="1" si="85"/>
        <v>51149418.968921185</v>
      </c>
      <c r="N64" s="3">
        <f t="shared" ca="1" si="85"/>
        <v>27086173.736454546</v>
      </c>
      <c r="O64" s="3">
        <f t="shared" ca="1" si="85"/>
        <v>4456748.7899999991</v>
      </c>
      <c r="P64" s="3">
        <f t="shared" ca="1" si="85"/>
        <v>4456748.7899999991</v>
      </c>
      <c r="Q64" s="3">
        <f t="shared" ca="1" si="85"/>
        <v>1485582.9299999997</v>
      </c>
      <c r="R64" s="3">
        <f t="shared" ca="1" si="85"/>
        <v>247985487.57519916</v>
      </c>
      <c r="S64" s="3">
        <f t="shared" ca="1" si="85"/>
        <v>0</v>
      </c>
      <c r="T64" s="3">
        <f t="shared" ca="1" si="85"/>
        <v>163420760.67638731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357330169.41313446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418</v>
      </c>
      <c r="B65" s="3">
        <f t="shared" ca="1" si="84"/>
        <v>-88810739.996817246</v>
      </c>
      <c r="C65" s="3">
        <f t="shared" ca="1" si="85"/>
        <v>-91648806.186733857</v>
      </c>
      <c r="D65" s="3">
        <f t="shared" ca="1" si="85"/>
        <v>-99874510.160964876</v>
      </c>
      <c r="E65" s="3">
        <f t="shared" ca="1" si="85"/>
        <v>-106681181.04023761</v>
      </c>
      <c r="F65" s="3">
        <f t="shared" ca="1" si="85"/>
        <v>-106681196.64961725</v>
      </c>
      <c r="G65" s="3">
        <f t="shared" ca="1" si="85"/>
        <v>-115390788.04395638</v>
      </c>
      <c r="H65" s="3">
        <f t="shared" ca="1" si="85"/>
        <v>-124282472.84156275</v>
      </c>
      <c r="I65" s="3">
        <f t="shared" ca="1" si="85"/>
        <v>-44854563.231502786</v>
      </c>
      <c r="J65" s="3">
        <f t="shared" ca="1" si="85"/>
        <v>-49604627.2950214</v>
      </c>
      <c r="K65" s="3">
        <f t="shared" ca="1" si="85"/>
        <v>-55393260.333309039</v>
      </c>
      <c r="L65" s="3">
        <f t="shared" ca="1" si="85"/>
        <v>-57601996.55294542</v>
      </c>
      <c r="M65" s="3">
        <f t="shared" ca="1" si="85"/>
        <v>-51149418.968921185</v>
      </c>
      <c r="N65" s="3">
        <f t="shared" ca="1" si="85"/>
        <v>-27086173.736454546</v>
      </c>
      <c r="O65" s="3">
        <f t="shared" ca="1" si="85"/>
        <v>-4456748.7899999991</v>
      </c>
      <c r="P65" s="3">
        <f t="shared" ca="1" si="85"/>
        <v>-4456748.7899999991</v>
      </c>
      <c r="Q65" s="3">
        <f t="shared" ca="1" si="85"/>
        <v>-1485582.9299999997</v>
      </c>
      <c r="R65" s="3">
        <f t="shared" ca="1" si="85"/>
        <v>-247985487.57519916</v>
      </c>
      <c r="S65" s="3">
        <f t="shared" ca="1" si="85"/>
        <v>0</v>
      </c>
      <c r="T65" s="3">
        <f t="shared" ca="1" si="85"/>
        <v>-163420760.67638731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-357330169.41313446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417</v>
      </c>
      <c r="B66" s="3">
        <f ca="1">SUMIFS(38:38,$20:$20,B$48,$21:$21,B$49)</f>
        <v>-88810739.996817246</v>
      </c>
      <c r="C66" s="3">
        <f t="shared" ref="C66:BD66" ca="1" si="86">SUMIFS(38:38,$20:$20,C$48,$21:$21,C$49)</f>
        <v>-85103358.186733857</v>
      </c>
      <c r="D66" s="3">
        <f t="shared" ca="1" si="86"/>
        <v>-50783650.160964876</v>
      </c>
      <c r="E66" s="3">
        <f t="shared" ca="1" si="86"/>
        <v>-18317633.040237598</v>
      </c>
      <c r="F66" s="3">
        <f t="shared" ca="1" si="86"/>
        <v>-18317612.649617255</v>
      </c>
      <c r="G66" s="3">
        <f t="shared" ca="1" si="86"/>
        <v>2737929.9560436085</v>
      </c>
      <c r="H66" s="3">
        <f t="shared" ca="1" si="86"/>
        <v>71421993.158437252</v>
      </c>
      <c r="I66" s="3">
        <f t="shared" ca="1" si="86"/>
        <v>178713266.76849723</v>
      </c>
      <c r="J66" s="3">
        <f t="shared" ca="1" si="86"/>
        <v>173963390.70497862</v>
      </c>
      <c r="K66" s="3">
        <f t="shared" ca="1" si="86"/>
        <v>185380493.66669101</v>
      </c>
      <c r="L66" s="3">
        <f t="shared" ca="1" si="86"/>
        <v>193648621.44705462</v>
      </c>
      <c r="M66" s="3">
        <f t="shared" ca="1" si="86"/>
        <v>186886043.03107882</v>
      </c>
      <c r="N66" s="3">
        <f t="shared" ca="1" si="86"/>
        <v>99520980.263545454</v>
      </c>
      <c r="O66" s="3">
        <f t="shared" ca="1" si="86"/>
        <v>21257511.210000001</v>
      </c>
      <c r="P66" s="3">
        <f t="shared" ca="1" si="86"/>
        <v>21257511.210000001</v>
      </c>
      <c r="Q66" s="3">
        <f t="shared" ca="1" si="86"/>
        <v>7085837.0700000003</v>
      </c>
      <c r="R66" s="3">
        <f t="shared" ca="1" si="86"/>
        <v>-247985487.57519916</v>
      </c>
      <c r="S66" s="3">
        <f t="shared" ca="1" si="86"/>
        <v>0</v>
      </c>
      <c r="T66" s="3">
        <f t="shared" ca="1" si="86"/>
        <v>-163420760.67638731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-357330169.41313446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411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412</v>
      </c>
      <c r="B68" s="3">
        <f ca="1">SUM($B$64:B64)</f>
        <v>499945079.83502829</v>
      </c>
      <c r="C68" s="3">
        <f ca="1">SUM($B$64:C64)</f>
        <v>591593886.02176213</v>
      </c>
      <c r="D68" s="3">
        <f ca="1">SUM($B$64:D64)</f>
        <v>691468396.18272698</v>
      </c>
      <c r="E68" s="3">
        <f ca="1">SUM($B$64:E64)</f>
        <v>798149577.22296453</v>
      </c>
      <c r="F68" s="3">
        <f ca="1">SUM($B$64:F64)</f>
        <v>904830773.87258172</v>
      </c>
      <c r="G68" s="3">
        <f ca="1">SUM($B$64:G64)</f>
        <v>1020221561.9165381</v>
      </c>
      <c r="H68" s="3">
        <f ca="1">SUM($B$64:H64)</f>
        <v>1144504034.758101</v>
      </c>
      <c r="I68" s="3">
        <f ca="1">SUM($B$64:I64)</f>
        <v>1189358597.9896038</v>
      </c>
      <c r="J68" s="3">
        <f ca="1">SUM($B$64:J64)</f>
        <v>1238963225.2846251</v>
      </c>
      <c r="K68" s="3">
        <f ca="1">SUM($B$64:K64)</f>
        <v>1294356485.617934</v>
      </c>
      <c r="L68" s="3">
        <f ca="1">SUM($B$64:L64)</f>
        <v>1351958482.1708794</v>
      </c>
      <c r="M68" s="3">
        <f ca="1">SUM($B$64:M64)</f>
        <v>1403107901.1398005</v>
      </c>
      <c r="N68" s="3">
        <f ca="1">SUM($B$64:N64)</f>
        <v>1430194074.876255</v>
      </c>
      <c r="O68" s="3">
        <f ca="1">SUM($B$64:O64)</f>
        <v>1434650823.666255</v>
      </c>
      <c r="P68" s="3">
        <f ca="1">SUM($B$64:P64)</f>
        <v>1439107572.456255</v>
      </c>
      <c r="Q68" s="3">
        <f ca="1">SUM($B$64:Q64)</f>
        <v>1440593155.386255</v>
      </c>
      <c r="R68" s="3">
        <f ca="1">SUM($B$64:R64)</f>
        <v>1688578642.9614542</v>
      </c>
      <c r="S68" s="3">
        <f ca="1">SUM($B$64:S64)</f>
        <v>1688578642.9614542</v>
      </c>
      <c r="T68" s="3">
        <f ca="1">SUM($B$64:T64)</f>
        <v>1851999403.6378415</v>
      </c>
      <c r="U68" s="3">
        <f ca="1">SUM($B$64:U64)</f>
        <v>1851999403.6378415</v>
      </c>
      <c r="V68" s="3">
        <f ca="1">SUM($B$64:V64)</f>
        <v>1851999403.6378415</v>
      </c>
      <c r="W68" s="3">
        <f ca="1">SUM($B$64:W64)</f>
        <v>1851999403.6378415</v>
      </c>
      <c r="X68" s="3">
        <f ca="1">SUM($B$64:X64)</f>
        <v>2209329573.0509758</v>
      </c>
      <c r="Y68" s="3">
        <f ca="1">SUM($B$64:Y64)</f>
        <v>2209329573.0509758</v>
      </c>
      <c r="Z68" s="3">
        <f ca="1">SUM($B$64:Z64)</f>
        <v>2209329573.0509758</v>
      </c>
      <c r="AA68" s="3">
        <f ca="1">SUM($B$64:AA64)</f>
        <v>2209329573.0509758</v>
      </c>
      <c r="AB68" s="3">
        <f ca="1">SUM($B$64:AB64)</f>
        <v>2209329573.0509758</v>
      </c>
      <c r="AC68" s="3">
        <f ca="1">SUM($B$64:AC64)</f>
        <v>2209329573.0509758</v>
      </c>
      <c r="AD68" s="3">
        <f ca="1">SUM($B$64:AD64)</f>
        <v>2209329573.0509758</v>
      </c>
      <c r="AE68" s="3">
        <f ca="1">SUM($B$64:AE64)</f>
        <v>2209329573.0509758</v>
      </c>
      <c r="AF68" s="3">
        <f ca="1">SUM($B$64:AF64)</f>
        <v>2209329573.0509758</v>
      </c>
      <c r="AG68" s="3">
        <f ca="1">SUM($B$64:AG64)</f>
        <v>2209329573.0509758</v>
      </c>
      <c r="AH68" s="3">
        <f ca="1">SUM($B$64:AH64)</f>
        <v>2209329573.0509758</v>
      </c>
      <c r="AI68" s="3">
        <f ca="1">SUM($B$64:AI64)</f>
        <v>2209329573.0509758</v>
      </c>
      <c r="AJ68" s="3">
        <f ca="1">SUM($B$64:AJ64)</f>
        <v>2209329573.0509758</v>
      </c>
      <c r="AK68" s="3">
        <f ca="1">SUM($B$64:AK64)</f>
        <v>2209329573.0509758</v>
      </c>
      <c r="AL68" s="3">
        <f ca="1">SUM($B$64:AL64)</f>
        <v>2209329573.0509758</v>
      </c>
      <c r="AM68" s="3">
        <f ca="1">SUM($B$64:AM64)</f>
        <v>2209329573.0509758</v>
      </c>
      <c r="AN68" s="3">
        <f ca="1">SUM($B$64:AN64)</f>
        <v>2209329573.0509758</v>
      </c>
      <c r="AO68" s="3">
        <f ca="1">SUM($B$64:AO64)</f>
        <v>2209329573.0509758</v>
      </c>
      <c r="AP68" s="3">
        <f ca="1">SUM($B$64:AP64)</f>
        <v>2209329573.0509758</v>
      </c>
      <c r="AQ68" s="3">
        <f ca="1">SUM($B$64:AQ64)</f>
        <v>2209329573.0509758</v>
      </c>
      <c r="AR68" s="3">
        <f ca="1">SUM($B$64:AR64)</f>
        <v>2209329573.0509758</v>
      </c>
      <c r="AS68" s="3">
        <f ca="1">SUM($B$64:AS64)</f>
        <v>2209329573.0509758</v>
      </c>
      <c r="AT68" s="3">
        <f ca="1">SUM($B$64:AT64)</f>
        <v>2209329573.0509758</v>
      </c>
      <c r="AU68" s="3">
        <f ca="1">SUM($B$64:AU64)</f>
        <v>2209329573.0509758</v>
      </c>
      <c r="AV68" s="3">
        <f ca="1">SUM($B$64:AV64)</f>
        <v>2209329573.0509758</v>
      </c>
      <c r="AW68" s="3">
        <f ca="1">SUM($B$64:AW64)</f>
        <v>2209329573.0509758</v>
      </c>
      <c r="AX68" s="3">
        <f ca="1">SUM($B$64:AX64)</f>
        <v>2209329573.0509758</v>
      </c>
      <c r="AY68" s="3">
        <f ca="1">SUM($B$64:AY64)</f>
        <v>2209329573.0509758</v>
      </c>
      <c r="AZ68" s="3">
        <f ca="1">SUM($B$64:AZ64)</f>
        <v>2209329573.0509758</v>
      </c>
      <c r="BA68" s="3">
        <f ca="1">SUM($B$64:BA64)</f>
        <v>2209329573.0509758</v>
      </c>
      <c r="BB68" s="3">
        <f ca="1">SUM($B$64:BB64)</f>
        <v>2209329573.0509758</v>
      </c>
      <c r="BC68" s="3">
        <f ca="1">SUM($B$64:BC64)</f>
        <v>2209329573.0509758</v>
      </c>
      <c r="BD68" s="3">
        <f ca="1">SUM($B$64:BD64)</f>
        <v>2209329573.0509758</v>
      </c>
    </row>
    <row r="69" spans="1:56">
      <c r="A69" t="s">
        <v>416</v>
      </c>
      <c r="B69" s="3">
        <f ca="1">B67+B68</f>
        <v>499945079.83502829</v>
      </c>
      <c r="C69" s="3">
        <f t="shared" ref="C69:BD69" ca="1" si="87">C67+C68</f>
        <v>598139334.02176213</v>
      </c>
      <c r="D69" s="3">
        <f t="shared" ca="1" si="87"/>
        <v>747104704.18272698</v>
      </c>
      <c r="E69" s="3">
        <f t="shared" ca="1" si="87"/>
        <v>942149433.22296453</v>
      </c>
      <c r="F69" s="3">
        <f t="shared" ca="1" si="87"/>
        <v>1137194213.8725817</v>
      </c>
      <c r="G69" s="3">
        <f t="shared" ca="1" si="87"/>
        <v>1370713719.9165382</v>
      </c>
      <c r="H69" s="3">
        <f t="shared" ca="1" si="87"/>
        <v>1690700658.758101</v>
      </c>
      <c r="I69" s="3">
        <f t="shared" ca="1" si="87"/>
        <v>1959123051.9896038</v>
      </c>
      <c r="J69" s="3">
        <f t="shared" ca="1" si="87"/>
        <v>2232295697.2846251</v>
      </c>
      <c r="K69" s="3">
        <f t="shared" ca="1" si="87"/>
        <v>2528462711.6179342</v>
      </c>
      <c r="L69" s="3">
        <f t="shared" ca="1" si="87"/>
        <v>2837315326.1708794</v>
      </c>
      <c r="M69" s="3">
        <f t="shared" ca="1" si="87"/>
        <v>3126500207.1398005</v>
      </c>
      <c r="N69" s="3">
        <f t="shared" ca="1" si="87"/>
        <v>3280193534.876255</v>
      </c>
      <c r="O69" s="3">
        <f t="shared" ca="1" si="87"/>
        <v>3310364543.666255</v>
      </c>
      <c r="P69" s="3">
        <f t="shared" ca="1" si="87"/>
        <v>3340535552.456255</v>
      </c>
      <c r="Q69" s="3">
        <f t="shared" ca="1" si="87"/>
        <v>3350592555.3862553</v>
      </c>
      <c r="R69" s="3">
        <f t="shared" ca="1" si="87"/>
        <v>3598578042.9614544</v>
      </c>
      <c r="S69" s="3">
        <f t="shared" ca="1" si="87"/>
        <v>3598578042.9614544</v>
      </c>
      <c r="T69" s="3">
        <f t="shared" ca="1" si="87"/>
        <v>3761998803.6378412</v>
      </c>
      <c r="U69" s="3">
        <f t="shared" ca="1" si="87"/>
        <v>3761998803.6378412</v>
      </c>
      <c r="V69" s="3">
        <f t="shared" ca="1" si="87"/>
        <v>3761998803.6378412</v>
      </c>
      <c r="W69" s="3">
        <f t="shared" ca="1" si="87"/>
        <v>3761998803.6378412</v>
      </c>
      <c r="X69" s="3">
        <f t="shared" ca="1" si="87"/>
        <v>4119328973.0509758</v>
      </c>
      <c r="Y69" s="3">
        <f t="shared" ca="1" si="87"/>
        <v>4119328973.0509758</v>
      </c>
      <c r="Z69" s="3">
        <f t="shared" ca="1" si="87"/>
        <v>4119328973.0509758</v>
      </c>
      <c r="AA69" s="3">
        <f t="shared" ca="1" si="87"/>
        <v>4119328973.0509758</v>
      </c>
      <c r="AB69" s="3">
        <f t="shared" ca="1" si="87"/>
        <v>4119328973.0509758</v>
      </c>
      <c r="AC69" s="3">
        <f t="shared" ca="1" si="87"/>
        <v>4119328973.0509758</v>
      </c>
      <c r="AD69" s="3">
        <f t="shared" ca="1" si="87"/>
        <v>4119328973.0509758</v>
      </c>
      <c r="AE69" s="3">
        <f t="shared" ca="1" si="87"/>
        <v>4119328973.0509758</v>
      </c>
      <c r="AF69" s="3">
        <f t="shared" ca="1" si="87"/>
        <v>4119328973.0509758</v>
      </c>
      <c r="AG69" s="3">
        <f t="shared" ca="1" si="87"/>
        <v>4119328973.0509758</v>
      </c>
      <c r="AH69" s="3">
        <f t="shared" ca="1" si="87"/>
        <v>4119328973.0509758</v>
      </c>
      <c r="AI69" s="3">
        <f t="shared" ca="1" si="87"/>
        <v>4119328973.0509758</v>
      </c>
      <c r="AJ69" s="3">
        <f t="shared" ca="1" si="87"/>
        <v>4119328973.0509758</v>
      </c>
      <c r="AK69" s="3">
        <f t="shared" ca="1" si="87"/>
        <v>4119328973.0509758</v>
      </c>
      <c r="AL69" s="3">
        <f t="shared" ca="1" si="87"/>
        <v>4119328973.0509758</v>
      </c>
      <c r="AM69" s="3">
        <f t="shared" ca="1" si="87"/>
        <v>4119328973.0509758</v>
      </c>
      <c r="AN69" s="3">
        <f t="shared" ca="1" si="87"/>
        <v>4119328973.0509758</v>
      </c>
      <c r="AO69" s="3">
        <f t="shared" ca="1" si="87"/>
        <v>4119328973.0509758</v>
      </c>
      <c r="AP69" s="3">
        <f t="shared" ca="1" si="87"/>
        <v>4119328973.0509758</v>
      </c>
      <c r="AQ69" s="3">
        <f t="shared" ca="1" si="87"/>
        <v>4119328973.0509758</v>
      </c>
      <c r="AR69" s="3">
        <f t="shared" ca="1" si="87"/>
        <v>4119328973.0509758</v>
      </c>
      <c r="AS69" s="3">
        <f t="shared" ca="1" si="87"/>
        <v>4119328973.0509758</v>
      </c>
      <c r="AT69" s="3">
        <f t="shared" ca="1" si="87"/>
        <v>4119328973.0509758</v>
      </c>
      <c r="AU69" s="3">
        <f t="shared" ca="1" si="87"/>
        <v>4119328973.0509758</v>
      </c>
      <c r="AV69" s="3">
        <f t="shared" ca="1" si="87"/>
        <v>4119328973.0509758</v>
      </c>
      <c r="AW69" s="3">
        <f t="shared" ca="1" si="87"/>
        <v>4119328973.0509758</v>
      </c>
      <c r="AX69" s="3">
        <f t="shared" ca="1" si="87"/>
        <v>4119328973.0509758</v>
      </c>
      <c r="AY69" s="3">
        <f t="shared" ca="1" si="87"/>
        <v>4119328973.0509758</v>
      </c>
      <c r="AZ69" s="3">
        <f t="shared" ca="1" si="87"/>
        <v>4119328973.0509758</v>
      </c>
      <c r="BA69" s="3">
        <f t="shared" ca="1" si="87"/>
        <v>4119328973.0509758</v>
      </c>
      <c r="BB69" s="3">
        <f t="shared" ca="1" si="87"/>
        <v>4119328973.0509758</v>
      </c>
      <c r="BC69" s="3">
        <f t="shared" ca="1" si="87"/>
        <v>4119328973.0509758</v>
      </c>
      <c r="BD69" s="3">
        <f t="shared" ca="1" si="87"/>
        <v>4119328973.0509758</v>
      </c>
    </row>
    <row r="70" spans="1:56">
      <c r="A70" t="s">
        <v>211</v>
      </c>
      <c r="B70" s="3">
        <f t="shared" ref="B70:Q73" ca="1" si="88">SUMIFS(42:42,$20:$20,B$48,$21:$21,B$49)</f>
        <v>0</v>
      </c>
      <c r="C70" s="3">
        <f t="shared" ca="1" si="88"/>
        <v>-399867.36872727273</v>
      </c>
      <c r="D70" s="3">
        <f t="shared" ca="1" si="88"/>
        <v>-2999005.2654545452</v>
      </c>
      <c r="E70" s="3">
        <f t="shared" ca="1" si="88"/>
        <v>-5398209.4778181817</v>
      </c>
      <c r="F70" s="3">
        <f t="shared" ca="1" si="88"/>
        <v>-5398211.6770909093</v>
      </c>
      <c r="G70" s="3">
        <f t="shared" ca="1" si="88"/>
        <v>-7216590.7723636366</v>
      </c>
      <c r="H70" s="3">
        <f t="shared" ca="1" si="88"/>
        <v>-11955763.741090909</v>
      </c>
      <c r="I70" s="3">
        <f t="shared" ca="1" si="88"/>
        <v>-13657961.978181817</v>
      </c>
      <c r="J70" s="3">
        <f t="shared" ca="1" si="88"/>
        <v>-13657973.463272726</v>
      </c>
      <c r="K70" s="3">
        <f t="shared" ca="1" si="88"/>
        <v>-14709087.517090907</v>
      </c>
      <c r="L70" s="3">
        <f t="shared" ca="1" si="88"/>
        <v>-15349128.663272731</v>
      </c>
      <c r="M70" s="3">
        <f t="shared" ca="1" si="88"/>
        <v>-14541802.769454543</v>
      </c>
      <c r="N70" s="3">
        <f t="shared" ca="1" si="88"/>
        <v>-7734546.1352727273</v>
      </c>
      <c r="O70" s="3">
        <f t="shared" ca="1" si="88"/>
        <v>-1570907.5199999998</v>
      </c>
      <c r="P70" s="3">
        <f t="shared" ca="1" si="88"/>
        <v>-1570907.5199999998</v>
      </c>
      <c r="Q70" s="3">
        <f t="shared" ca="1" si="88"/>
        <v>-523635.83999999991</v>
      </c>
      <c r="R70" s="3">
        <f t="shared" ref="C70:BD73" ca="1" si="89">SUMIFS(42:42,$20:$20,R$48,$21:$21,R$49)</f>
        <v>-263889544.97313353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245</v>
      </c>
      <c r="B71" s="3">
        <f t="shared" ca="1" si="88"/>
        <v>0</v>
      </c>
      <c r="C71" s="3">
        <f t="shared" ca="1" si="89"/>
        <v>-357024.43636363634</v>
      </c>
      <c r="D71" s="3">
        <f t="shared" ca="1" si="89"/>
        <v>-2677683.2727272725</v>
      </c>
      <c r="E71" s="3">
        <f t="shared" ca="1" si="89"/>
        <v>-4819829.8909090906</v>
      </c>
      <c r="F71" s="3">
        <f t="shared" ca="1" si="89"/>
        <v>-4819831.8545454545</v>
      </c>
      <c r="G71" s="3">
        <f t="shared" ca="1" si="89"/>
        <v>-6443384.6181818172</v>
      </c>
      <c r="H71" s="3">
        <f t="shared" ca="1" si="89"/>
        <v>-10674789.054545455</v>
      </c>
      <c r="I71" s="3">
        <f t="shared" ca="1" si="89"/>
        <v>-12194608.909090906</v>
      </c>
      <c r="J71" s="3">
        <f t="shared" ca="1" si="89"/>
        <v>-12194619.163636362</v>
      </c>
      <c r="K71" s="3">
        <f t="shared" ca="1" si="89"/>
        <v>-13133113.854545454</v>
      </c>
      <c r="L71" s="3">
        <f t="shared" ca="1" si="89"/>
        <v>-13704579.163636366</v>
      </c>
      <c r="M71" s="3">
        <f t="shared" ca="1" si="89"/>
        <v>-12983752.472727271</v>
      </c>
      <c r="N71" s="3">
        <f t="shared" ca="1" si="89"/>
        <v>-6905844.7636363637</v>
      </c>
      <c r="O71" s="3">
        <f t="shared" ca="1" si="89"/>
        <v>-1402595.9999999998</v>
      </c>
      <c r="P71" s="3">
        <f t="shared" ca="1" si="89"/>
        <v>-1402595.9999999998</v>
      </c>
      <c r="Q71" s="3">
        <f t="shared" ca="1" si="89"/>
        <v>-467531.99999999994</v>
      </c>
      <c r="R71" s="3">
        <f t="shared" ca="1" si="89"/>
        <v>0</v>
      </c>
      <c r="S71" s="3">
        <f t="shared" ca="1" si="89"/>
        <v>0</v>
      </c>
      <c r="T71" s="3">
        <f t="shared" ca="1" si="89"/>
        <v>-217894347.56851643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278</v>
      </c>
      <c r="B72" s="3">
        <f t="shared" ca="1" si="88"/>
        <v>0</v>
      </c>
      <c r="C72" s="3">
        <f t="shared" ca="1" si="89"/>
        <v>-377553.3414545455</v>
      </c>
      <c r="D72" s="3">
        <f t="shared" ca="1" si="89"/>
        <v>-2831650.0609090906</v>
      </c>
      <c r="E72" s="3">
        <f t="shared" ca="1" si="89"/>
        <v>-5096970.1096363626</v>
      </c>
      <c r="F72" s="3">
        <f t="shared" ca="1" si="89"/>
        <v>-5096972.1861818172</v>
      </c>
      <c r="G72" s="3">
        <f t="shared" ca="1" si="89"/>
        <v>-6813879.2337272726</v>
      </c>
      <c r="H72" s="3">
        <f t="shared" ca="1" si="89"/>
        <v>-11288589.425181819</v>
      </c>
      <c r="I72" s="3">
        <f t="shared" ca="1" si="89"/>
        <v>-12895798.921363637</v>
      </c>
      <c r="J72" s="3">
        <f t="shared" ca="1" si="89"/>
        <v>-12895809.765545456</v>
      </c>
      <c r="K72" s="3">
        <f t="shared" ca="1" si="89"/>
        <v>-13888267.901181821</v>
      </c>
      <c r="L72" s="3">
        <f t="shared" ca="1" si="89"/>
        <v>-14492592.465545457</v>
      </c>
      <c r="M72" s="3">
        <f t="shared" ca="1" si="89"/>
        <v>-13730318.23990909</v>
      </c>
      <c r="N72" s="3">
        <f t="shared" ca="1" si="89"/>
        <v>-7302930.8375454564</v>
      </c>
      <c r="O72" s="3">
        <f t="shared" ca="1" si="89"/>
        <v>-1483245.27</v>
      </c>
      <c r="P72" s="3">
        <f t="shared" ca="1" si="89"/>
        <v>-1483245.27</v>
      </c>
      <c r="Q72" s="3">
        <f t="shared" ca="1" si="89"/>
        <v>-494415.08999999997</v>
      </c>
      <c r="R72" s="3">
        <f t="shared" ca="1" si="89"/>
        <v>15904057.397934387</v>
      </c>
      <c r="S72" s="3">
        <f t="shared" ca="1" si="89"/>
        <v>0</v>
      </c>
      <c r="T72" s="3">
        <f t="shared" ca="1" si="89"/>
        <v>54473586.892129108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-357330169.41313446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413</v>
      </c>
      <c r="B73" s="3">
        <f t="shared" ca="1" si="88"/>
        <v>-174804.17249999999</v>
      </c>
      <c r="C73" s="3">
        <f t="shared" ca="1" si="89"/>
        <v>-1321416.825653364</v>
      </c>
      <c r="D73" s="3">
        <f t="shared" ca="1" si="89"/>
        <v>-1960274.716917546</v>
      </c>
      <c r="E73" s="3">
        <f t="shared" ca="1" si="89"/>
        <v>-1960274.716917546</v>
      </c>
      <c r="F73" s="3">
        <f t="shared" ca="1" si="89"/>
        <v>-1960281.7443613776</v>
      </c>
      <c r="G73" s="3">
        <f t="shared" ca="1" si="89"/>
        <v>-4623346.1102748141</v>
      </c>
      <c r="H73" s="3">
        <f t="shared" ca="1" si="89"/>
        <v>320410920.63054121</v>
      </c>
      <c r="I73" s="3">
        <f t="shared" ca="1" si="89"/>
        <v>-4623346.1102748141</v>
      </c>
      <c r="J73" s="3">
        <f t="shared" ca="1" si="89"/>
        <v>57733290.004537731</v>
      </c>
      <c r="K73" s="3">
        <f t="shared" ca="1" si="89"/>
        <v>88587945.248388678</v>
      </c>
      <c r="L73" s="3">
        <f t="shared" ca="1" si="89"/>
        <v>95381038.929913968</v>
      </c>
      <c r="M73" s="3">
        <f t="shared" ca="1" si="89"/>
        <v>102045589.06350316</v>
      </c>
      <c r="N73" s="3">
        <f t="shared" ca="1" si="89"/>
        <v>69105459.438042253</v>
      </c>
      <c r="O73" s="3">
        <f t="shared" ca="1" si="89"/>
        <v>-43701.043124999997</v>
      </c>
      <c r="P73" s="3">
        <f t="shared" ca="1" si="89"/>
        <v>-43701.043124999997</v>
      </c>
      <c r="Q73" s="3">
        <f t="shared" ca="1" si="89"/>
        <v>-120822250.92677319</v>
      </c>
      <c r="R73" s="3">
        <f t="shared" ca="1" si="89"/>
        <v>-43701.043124999997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49D0-D038-054E-A07E-DE85A02230C8}">
  <dimension ref="A1:C32"/>
  <sheetViews>
    <sheetView topLeftCell="A3" workbookViewId="0">
      <selection activeCell="B24" sqref="B24"/>
    </sheetView>
  </sheetViews>
  <sheetFormatPr baseColWidth="10" defaultRowHeight="16"/>
  <cols>
    <col min="1" max="1" width="46.1640625" style="43" customWidth="1"/>
    <col min="2" max="2" width="33.33203125" customWidth="1"/>
  </cols>
  <sheetData>
    <row r="1" spans="1:3" s="32" customFormat="1" ht="40">
      <c r="A1" s="31" t="s">
        <v>123</v>
      </c>
    </row>
    <row r="2" spans="1:3" s="34" customFormat="1" ht="40">
      <c r="A2" s="33"/>
    </row>
    <row r="3" spans="1:3" s="34" customFormat="1" ht="40">
      <c r="A3" s="33"/>
    </row>
    <row r="4" spans="1:3" ht="17">
      <c r="A4" s="35" t="s">
        <v>124</v>
      </c>
      <c r="B4" t="s">
        <v>125</v>
      </c>
      <c r="C4" t="s">
        <v>126</v>
      </c>
    </row>
    <row r="5" spans="1:3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">
      <c r="A27" s="40" t="s">
        <v>157</v>
      </c>
    </row>
    <row r="28" spans="1:3" ht="17">
      <c r="A28" s="40" t="s">
        <v>158</v>
      </c>
      <c r="C28" t="s">
        <v>159</v>
      </c>
    </row>
    <row r="29" spans="1:3" ht="17">
      <c r="A29" s="40" t="s">
        <v>160</v>
      </c>
      <c r="B29" t="s">
        <v>161</v>
      </c>
    </row>
    <row r="30" spans="1:3" ht="17">
      <c r="A30" s="40" t="s">
        <v>162</v>
      </c>
      <c r="B30" t="s">
        <v>163</v>
      </c>
    </row>
    <row r="31" spans="1:3" ht="17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Liang Wang</cp:lastModifiedBy>
  <dcterms:created xsi:type="dcterms:W3CDTF">2017-02-08T07:59:21Z</dcterms:created>
  <dcterms:modified xsi:type="dcterms:W3CDTF">2020-05-27T17:01:16Z</dcterms:modified>
</cp:coreProperties>
</file>